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4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6.wmf" ContentType="image/x-wmf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3"/>
  </bookViews>
  <sheets>
    <sheet name="направления перевозки" sheetId="1" state="visible" r:id="rId2"/>
    <sheet name="Санкт-Петербург" sheetId="2" state="visible" r:id="rId3"/>
    <sheet name="Москва" sheetId="3" state="visible" r:id="rId4"/>
    <sheet name="отдельная еврофура" sheetId="4" state="hidden" r:id="rId5"/>
    <sheet name="Пермь" sheetId="5" state="visible" r:id="rId6"/>
    <sheet name="Екатеринбург" sheetId="6" state="visible" r:id="rId7"/>
    <sheet name="Челябинск" sheetId="7" state="visible" r:id="rId8"/>
    <sheet name="Тюмень" sheetId="8" state="visible" r:id="rId9"/>
    <sheet name="Омск" sheetId="9" state="visible" r:id="rId10"/>
    <sheet name="Новосибирск" sheetId="10" state="visible" r:id="rId11"/>
    <sheet name="Красноярск" sheetId="11" state="visible" r:id="rId12"/>
    <sheet name="экспедирование" sheetId="12" state="visible" r:id="rId13"/>
    <sheet name="адреса региональных складов" sheetId="13" state="visible" r:id="rId14"/>
    <sheet name="фиксированные" sheetId="14" state="visible" r:id="rId1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<sst xmlns="http://schemas.openxmlformats.org/spreadsheetml/2006/main" count="2134" uniqueCount="421">
  <si>
    <t xml:space="preserve">город отправления по вертикали
Город назначения по горизонтали</t>
  </si>
  <si>
    <t xml:space="preserve">Абакан</t>
  </si>
  <si>
    <t xml:space="preserve">Барнаул</t>
  </si>
  <si>
    <t xml:space="preserve">Братск</t>
  </si>
  <si>
    <t xml:space="preserve">Екатеринбург</t>
  </si>
  <si>
    <t xml:space="preserve">Златоуст</t>
  </si>
  <si>
    <t xml:space="preserve">Иркутск</t>
  </si>
  <si>
    <t xml:space="preserve">Кемерово</t>
  </si>
  <si>
    <t xml:space="preserve">Киров</t>
  </si>
  <si>
    <t xml:space="preserve">Красноярск</t>
  </si>
  <si>
    <t xml:space="preserve">Ленинск-Кузнецкий</t>
  </si>
  <si>
    <t xml:space="preserve">Магнитогорск</t>
  </si>
  <si>
    <t xml:space="preserve">Миасс</t>
  </si>
  <si>
    <t xml:space="preserve">Москва</t>
  </si>
  <si>
    <t xml:space="preserve">Нижневартовск</t>
  </si>
  <si>
    <t xml:space="preserve">Нефтеюганск</t>
  </si>
  <si>
    <t xml:space="preserve">Новокузнецк</t>
  </si>
  <si>
    <t xml:space="preserve">Новосибирск</t>
  </si>
  <si>
    <t xml:space="preserve">Новый Уренгой</t>
  </si>
  <si>
    <t xml:space="preserve">Ноябрьск</t>
  </si>
  <si>
    <t xml:space="preserve">Омск</t>
  </si>
  <si>
    <t xml:space="preserve">Пермь</t>
  </si>
  <si>
    <t xml:space="preserve">Прокопьевск</t>
  </si>
  <si>
    <t xml:space="preserve">Сургут</t>
  </si>
  <si>
    <t xml:space="preserve">Тверь</t>
  </si>
  <si>
    <t xml:space="preserve">Тобольск</t>
  </si>
  <si>
    <t xml:space="preserve">Томск</t>
  </si>
  <si>
    <t xml:space="preserve">Троицк</t>
  </si>
  <si>
    <t xml:space="preserve">Тюмень</t>
  </si>
  <si>
    <t xml:space="preserve">Улан-Удэ</t>
  </si>
  <si>
    <t xml:space="preserve">Ханты-Мансийск</t>
  </si>
  <si>
    <t xml:space="preserve">Челябинск</t>
  </si>
  <si>
    <t xml:space="preserve">Чита</t>
  </si>
  <si>
    <t xml:space="preserve">Южноуральск</t>
  </si>
  <si>
    <t xml:space="preserve">Юрга</t>
  </si>
  <si>
    <t xml:space="preserve">Санкт-Петербург</t>
  </si>
  <si>
    <t xml:space="preserve">Алабино, МО</t>
  </si>
  <si>
    <t xml:space="preserve">Алабушево, МО, Солнечногорский район</t>
  </si>
  <si>
    <t xml:space="preserve">Андреевка, МО</t>
  </si>
  <si>
    <t xml:space="preserve">Апаринки, МО</t>
  </si>
  <si>
    <t xml:space="preserve">Апрелевка, МО</t>
  </si>
  <si>
    <t xml:space="preserve">Аринино д., МО Орехово-Зуевский район</t>
  </si>
  <si>
    <t xml:space="preserve">Асташково д., МО, Орехово-Зуевский район</t>
  </si>
  <si>
    <t xml:space="preserve">Ащерино, МО, Ленинский городской округ</t>
  </si>
  <si>
    <t xml:space="preserve">Остафьево аэропорт, МО, поселение Рязановское</t>
  </si>
  <si>
    <t xml:space="preserve">Балашиха, МО</t>
  </si>
  <si>
    <t xml:space="preserve">Барская Гора пос., МО Орехово-Зуевский район</t>
  </si>
  <si>
    <t xml:space="preserve">Белый Берег, МО, Раменский район, коттеджный поселок Белый Берег</t>
  </si>
  <si>
    <t xml:space="preserve">Бережки, МО, Солнечногорский район</t>
  </si>
  <si>
    <t xml:space="preserve">Беседы, МО, Ленинский район</t>
  </si>
  <si>
    <t xml:space="preserve">Богородское, МО, Сергиево-Посадский район</t>
  </si>
  <si>
    <t xml:space="preserve">Большая Дубна д., МО, Орехово-Зуевский район</t>
  </si>
  <si>
    <t xml:space="preserve">Большие Вяземы, МО, Одинцовский район</t>
  </si>
  <si>
    <t xml:space="preserve">Большое Буньково, МО</t>
  </si>
  <si>
    <t xml:space="preserve">Большое Кишнево д., МО, Орехово-Зуевский район</t>
  </si>
  <si>
    <t xml:space="preserve">Большое Толбино д., МО, Подольский район</t>
  </si>
  <si>
    <t xml:space="preserve">Братовщина, Пушкинский район</t>
  </si>
  <si>
    <t xml:space="preserve">Брехово, МО, Солнечногорский район</t>
  </si>
  <si>
    <t xml:space="preserve">Бронницы, МО</t>
  </si>
  <si>
    <t xml:space="preserve">Будьково д., МО, Орехово-Зуевский район</t>
  </si>
  <si>
    <t xml:space="preserve">Бутово, МО</t>
  </si>
  <si>
    <t xml:space="preserve">Быково, МО, Раменский район</t>
  </si>
  <si>
    <t xml:space="preserve">Бяльково д., МО, Орехово-Зуевский район</t>
  </si>
  <si>
    <t xml:space="preserve">Васютино д., МО, Орехово-Зуевский район</t>
  </si>
  <si>
    <t xml:space="preserve">Ватутинки, Москва</t>
  </si>
  <si>
    <t xml:space="preserve">Верея пос., МО, Орехово-Зуевский район</t>
  </si>
  <si>
    <t xml:space="preserve">Верхнее Мячково, МО, Раменский район, Островецкое сельское поселение</t>
  </si>
  <si>
    <t xml:space="preserve">Вешки, МО</t>
  </si>
  <si>
    <t xml:space="preserve">Видное, МО, Ленинский городской округ</t>
  </si>
  <si>
    <t xml:space="preserve">Витро Кантри, МО, Одинцовский район, коттеджный поселок Витро Кантри</t>
  </si>
  <si>
    <t xml:space="preserve">Власиха, МО, Одинцовский район, пгт Власиха</t>
  </si>
  <si>
    <t xml:space="preserve">Власово д., МО, Орехово-Зуевский район</t>
  </si>
  <si>
    <t xml:space="preserve">ВНИИССОК п., МО, Одинцовский район</t>
  </si>
  <si>
    <t xml:space="preserve">Внуково, Москва</t>
  </si>
  <si>
    <t xml:space="preserve">Войново-Гора д., МО, Орехово-Зуевский район</t>
  </si>
  <si>
    <t xml:space="preserve">Волоколамск, МО</t>
  </si>
  <si>
    <t xml:space="preserve">Вольгинский пос., МО, Владимирская область, Петушинский, район</t>
  </si>
  <si>
    <t xml:space="preserve">Воровского рабочий поселок, МО, Богородский городской округ</t>
  </si>
  <si>
    <t xml:space="preserve">Воскресенск, МО</t>
  </si>
  <si>
    <t xml:space="preserve">Воскресенское, МО, Ногинский район</t>
  </si>
  <si>
    <t xml:space="preserve">Востряково, МО</t>
  </si>
  <si>
    <t xml:space="preserve">Вырубово, МО, Одинцовский район</t>
  </si>
  <si>
    <t xml:space="preserve">Гжель, МО</t>
  </si>
  <si>
    <t xml:space="preserve">Глебово д., МО, Орехово-Зуевский район</t>
  </si>
  <si>
    <t xml:space="preserve">Голиково дер., МО, Солнечногорский район</t>
  </si>
  <si>
    <t xml:space="preserve">Голицино, МО</t>
  </si>
  <si>
    <t xml:space="preserve">Гольево, МО</t>
  </si>
  <si>
    <t xml:space="preserve">Гольево, МО, Красногорский район</t>
  </si>
  <si>
    <t xml:space="preserve">Горбачиха д., МО, Орехово-Зуевский район</t>
  </si>
  <si>
    <t xml:space="preserve">Гребнево, МО, Щелковский район</t>
  </si>
  <si>
    <t xml:space="preserve">Грибки д., МО, Мытищинский район</t>
  </si>
  <si>
    <t xml:space="preserve">Грибово, МО, Одинцовский район</t>
  </si>
  <si>
    <t xml:space="preserve">Гридино д., МО, Орехово-Зуевский район</t>
  </si>
  <si>
    <t xml:space="preserve">Малаховка, МО</t>
  </si>
  <si>
    <t xml:space="preserve">Давыдово, МО</t>
  </si>
  <si>
    <t xml:space="preserve">Давыдовское, МО, городской округ Истра</t>
  </si>
  <si>
    <t xml:space="preserve">Деденово, МО</t>
  </si>
  <si>
    <t xml:space="preserve">Дедовск, МО, Истринский район</t>
  </si>
  <si>
    <t xml:space="preserve">Денежниково, МО</t>
  </si>
  <si>
    <t xml:space="preserve">Дзержинский, МО</t>
  </si>
  <si>
    <t xml:space="preserve">Дмитров, МО</t>
  </si>
  <si>
    <t xml:space="preserve">Дмитровское, МО, Красногорский район</t>
  </si>
  <si>
    <t xml:space="preserve">Долгое Ледово, МО</t>
  </si>
  <si>
    <t xml:space="preserve">Долгопрудный, МО</t>
  </si>
  <si>
    <t xml:space="preserve">Долматово,МО, городской округ Домодедово</t>
  </si>
  <si>
    <t xml:space="preserve">Домодедово, МО</t>
  </si>
  <si>
    <t xml:space="preserve">Дровосеки д., МО, Орехово-Зуевский район</t>
  </si>
  <si>
    <t xml:space="preserve">Дубна, МО</t>
  </si>
  <si>
    <t xml:space="preserve">Дубровки, МО, Солнечногорский район</t>
  </si>
  <si>
    <t xml:space="preserve">Дурыкино, МО</t>
  </si>
  <si>
    <t xml:space="preserve">Егорьевск, МО</t>
  </si>
  <si>
    <t xml:space="preserve">Ельдигино, МО, Пушкинский район</t>
  </si>
  <si>
    <t xml:space="preserve">Емельяново д., МО, Орехово-Зуевский район</t>
  </si>
  <si>
    <t xml:space="preserve">Еремино д., МО, Мытищинский район</t>
  </si>
  <si>
    <t xml:space="preserve">Ефремовская, МО, Егорьевский район</t>
  </si>
  <si>
    <t xml:space="preserve">Железнодорожный, МО</t>
  </si>
  <si>
    <t xml:space="preserve">Жуковский, МО</t>
  </si>
  <si>
    <t xml:space="preserve">Загорново, МО, Раменский р-н</t>
  </si>
  <si>
    <t xml:space="preserve">Запрудня, МО</t>
  </si>
  <si>
    <t xml:space="preserve">Зарайск, МО</t>
  </si>
  <si>
    <t xml:space="preserve">Звездный городок, МО</t>
  </si>
  <si>
    <t xml:space="preserve">Звенигород, МО</t>
  </si>
  <si>
    <t xml:space="preserve">Зверосовхоз, МО</t>
  </si>
  <si>
    <t xml:space="preserve">Зеленоград, МО</t>
  </si>
  <si>
    <t xml:space="preserve">Ивантеевка, МО</t>
  </si>
  <si>
    <t xml:space="preserve">Игнатово д., МО, Орехово-Зуевский район</t>
  </si>
  <si>
    <t xml:space="preserve">Икша, МО, Дмитровский городской округ</t>
  </si>
  <si>
    <t xml:space="preserve">Ионово д., МО, Орехово-Зуевский район</t>
  </si>
  <si>
    <t xml:space="preserve">Исаакиевское Озеро пос., МО, Орехово-Зуевский район</t>
  </si>
  <si>
    <t xml:space="preserve">Истра, МО</t>
  </si>
  <si>
    <t xml:space="preserve">Кабановская Гора д., МО, Орехово-Зуевский район</t>
  </si>
  <si>
    <t xml:space="preserve">Кашира, МО</t>
  </si>
  <si>
    <t xml:space="preserve">Киняево д., МО, Орехово-Зуевский район</t>
  </si>
  <si>
    <t xml:space="preserve">Климовск, МО</t>
  </si>
  <si>
    <t xml:space="preserve">Клин, МО</t>
  </si>
  <si>
    <t xml:space="preserve">Кокошкино, МО</t>
  </si>
  <si>
    <t xml:space="preserve">Коломна, МО</t>
  </si>
  <si>
    <t xml:space="preserve">Колонтаево, МО, Ногинский район</t>
  </si>
  <si>
    <t xml:space="preserve">Коммунарка, МО, Москва</t>
  </si>
  <si>
    <t xml:space="preserve">Коробово, МО, Ленинский район</t>
  </si>
  <si>
    <t xml:space="preserve">Королев, МО</t>
  </si>
  <si>
    <t xml:space="preserve">Кострово дер., МО</t>
  </si>
  <si>
    <t xml:space="preserve">Котельники, МО</t>
  </si>
  <si>
    <t xml:space="preserve">Красково п., МО, Люберецкий район</t>
  </si>
  <si>
    <t xml:space="preserve">Красная Дубрава д., МО, Орехово-Зуевский район</t>
  </si>
  <si>
    <t xml:space="preserve">Красная Пахра, Москва</t>
  </si>
  <si>
    <t xml:space="preserve">Красноармейск, МО</t>
  </si>
  <si>
    <t xml:space="preserve">Красногорск, МО</t>
  </si>
  <si>
    <t xml:space="preserve">Краснозаводск, МО</t>
  </si>
  <si>
    <t xml:space="preserve">Краснознаменск, МО</t>
  </si>
  <si>
    <t xml:space="preserve">Красные орлы, МО, Чеховский район</t>
  </si>
  <si>
    <t xml:space="preserve">Крекшино, МО</t>
  </si>
  <si>
    <t xml:space="preserve">Крольчатник местечко, МО, Орехово-Зуевский район</t>
  </si>
  <si>
    <t xml:space="preserve">Кудыкино д., МО, Орехово-Зуевский район</t>
  </si>
  <si>
    <t xml:space="preserve">Курилово д., МО, Солнечногорский район, деревня Курилово</t>
  </si>
  <si>
    <t xml:space="preserve">Курилово п., Москва</t>
  </si>
  <si>
    <t xml:space="preserve">Куровское, МО</t>
  </si>
  <si>
    <t xml:space="preserve">Лапино, МО, Одинцовский район</t>
  </si>
  <si>
    <t xml:space="preserve">Горки Ленинские, МО</t>
  </si>
  <si>
    <t xml:space="preserve">Лесной, МО</t>
  </si>
  <si>
    <t xml:space="preserve">Лешково, МО, Истринский район</t>
  </si>
  <si>
    <t xml:space="preserve">Литвиново, МО, Щелковский район</t>
  </si>
  <si>
    <t xml:space="preserve">Лобня, МО</t>
  </si>
  <si>
    <t xml:space="preserve">Ложки д., МО, Солнечногорский район</t>
  </si>
  <si>
    <t xml:space="preserve">Лосино-Петровский, МО</t>
  </si>
  <si>
    <t xml:space="preserve">Лотошино, МО</t>
  </si>
  <si>
    <t xml:space="preserve">Лугинино д., МО, Солнечногорский район</t>
  </si>
  <si>
    <t xml:space="preserve">Лунево, МО</t>
  </si>
  <si>
    <t xml:space="preserve">Луховицы, МО</t>
  </si>
  <si>
    <t xml:space="preserve">Лыткарино, МО</t>
  </si>
  <si>
    <t xml:space="preserve">Люберцы, МО</t>
  </si>
  <si>
    <t xml:space="preserve">Любучаны, МО</t>
  </si>
  <si>
    <t xml:space="preserve">Малая Дубна д., МО, Орехово-Зуевский район</t>
  </si>
  <si>
    <t xml:space="preserve">Малиново д., МО, Орехово-Зуевский район</t>
  </si>
  <si>
    <t xml:space="preserve">Малиновские Луга пос., МО, Орехово-Зуевский район</t>
  </si>
  <si>
    <t xml:space="preserve">Малое Кишнево д., МО, Орехово-Зуевский район</t>
  </si>
  <si>
    <t xml:space="preserve">Малые Горки, МО, Наро-Фоминский район</t>
  </si>
  <si>
    <t xml:space="preserve">Мамонтово, МО, Ногинский район</t>
  </si>
  <si>
    <t xml:space="preserve">Мамыри, МО</t>
  </si>
  <si>
    <t xml:space="preserve">Мартемьяново, МО</t>
  </si>
  <si>
    <t xml:space="preserve">Марушкино, Москва</t>
  </si>
  <si>
    <t xml:space="preserve">Медвежьи озера д., МО, Щелковский район</t>
  </si>
  <si>
    <t xml:space="preserve">Менделеево, МО, Солнечногорский район</t>
  </si>
  <si>
    <t xml:space="preserve">Минино д., МО, Орехово-Зуевский район</t>
  </si>
  <si>
    <t xml:space="preserve">Михалково, МО, Красногорский район</t>
  </si>
  <si>
    <t xml:space="preserve">Можайск, МО</t>
  </si>
  <si>
    <t xml:space="preserve">Молоково д., МО, Орехово-Зуевский район</t>
  </si>
  <si>
    <t xml:space="preserve">Молоково, МО, Ленинский район</t>
  </si>
  <si>
    <t xml:space="preserve">Московский, Москва</t>
  </si>
  <si>
    <t xml:space="preserve">Мотяково, МО</t>
  </si>
  <si>
    <t xml:space="preserve">Мытищи, МО</t>
  </si>
  <si>
    <t xml:space="preserve">Нажицы д.,МО, Орехово-Зуевский район</t>
  </si>
  <si>
    <t xml:space="preserve">Нахабино, МО, Красногорский район</t>
  </si>
  <si>
    <t xml:space="preserve">Некрасовка, МО</t>
  </si>
  <si>
    <t xml:space="preserve">Нестерово д., МО, Орехово-Зуевский район</t>
  </si>
  <si>
    <t xml:space="preserve">Никитское, МО</t>
  </si>
  <si>
    <t xml:space="preserve">Новоселки с., МО, Чеховский район</t>
  </si>
  <si>
    <t xml:space="preserve">Ногинск, МО</t>
  </si>
  <si>
    <t xml:space="preserve">Норо-Фоминск, МО</t>
  </si>
  <si>
    <t xml:space="preserve">Обнинск, МО</t>
  </si>
  <si>
    <t xml:space="preserve">Оболенск, МО, Серпуховский район</t>
  </si>
  <si>
    <t xml:space="preserve">Обухово, МО</t>
  </si>
  <si>
    <t xml:space="preserve">Обушково, МО, Истринский район</t>
  </si>
  <si>
    <t xml:space="preserve">Одинцово, МО</t>
  </si>
  <si>
    <t xml:space="preserve">Ожерелки д., МО, Орехово-Зуевский район</t>
  </si>
  <si>
    <t xml:space="preserve">Ожерелье, МО</t>
  </si>
  <si>
    <t xml:space="preserve">Озерецкий пос., МО, Орехово-Зуевский район</t>
  </si>
  <si>
    <t xml:space="preserve">Октябрьский п., МО, Люберецкий район</t>
  </si>
  <si>
    <t xml:space="preserve">Орехово-Зуево, МО</t>
  </si>
  <si>
    <t xml:space="preserve">Осеево, МО, Щелковский район</t>
  </si>
  <si>
    <t xml:space="preserve">Останкино, МО, Дмитровский район</t>
  </si>
  <si>
    <t xml:space="preserve">Острово д., МО, Орехово-Зуевский район</t>
  </si>
  <si>
    <t xml:space="preserve">Островцы д., МО, Раменский район</t>
  </si>
  <si>
    <t xml:space="preserve">Павловский Посад, МО</t>
  </si>
  <si>
    <t xml:space="preserve">Первого Мая, МО, Орехово-Зуевский район</t>
  </si>
  <si>
    <t xml:space="preserve">Петрово-Дальнее, МО</t>
  </si>
  <si>
    <t xml:space="preserve">Плотава д., МО, Орехово-Зуевский район</t>
  </si>
  <si>
    <t xml:space="preserve">Поварово, МО</t>
  </si>
  <si>
    <t xml:space="preserve">Подольск, МО</t>
  </si>
  <si>
    <t xml:space="preserve">Подрезково, МО</t>
  </si>
  <si>
    <t xml:space="preserve">Покровский коттеджный поселок, МО, деревня Красный Поселок</t>
  </si>
  <si>
    <t xml:space="preserve">Володарского поселок, МО</t>
  </si>
  <si>
    <t xml:space="preserve">Поточино д., МО, Орехово-Зуевский район</t>
  </si>
  <si>
    <t xml:space="preserve">Пригородный пос., МО, Орехово-Зуевский район</t>
  </si>
  <si>
    <t xml:space="preserve">Прокудино пос., МО, Орехово-Зуевский район</t>
  </si>
  <si>
    <t xml:space="preserve">Пушкино, МО</t>
  </si>
  <si>
    <t xml:space="preserve">Пущино, МО</t>
  </si>
  <si>
    <t xml:space="preserve">Радованье д., МО, Орехово-Зуевский район</t>
  </si>
  <si>
    <t xml:space="preserve">Раменское, МО</t>
  </si>
  <si>
    <t xml:space="preserve">Реутов, МО</t>
  </si>
  <si>
    <t xml:space="preserve">Ржавки, МО, Солнечногорский район, поселок городского типа Ржавки</t>
  </si>
  <si>
    <t xml:space="preserve">Рогачево, МО</t>
  </si>
  <si>
    <t xml:space="preserve">Родионовка, МО</t>
  </si>
  <si>
    <t xml:space="preserve">Родники п., МО, Раменский район</t>
  </si>
  <si>
    <t xml:space="preserve">Ромашково, МО, Одинцовский район</t>
  </si>
  <si>
    <t xml:space="preserve">Рошаль, МО</t>
  </si>
  <si>
    <t xml:space="preserve">Рудино д., МО, Орехово-Зуевский район</t>
  </si>
  <si>
    <t xml:space="preserve">Руза, МО</t>
  </si>
  <si>
    <t xml:space="preserve">Савостьяново д., МО, Орехово-Зуевский район</t>
  </si>
  <si>
    <t xml:space="preserve">Сальково д., МО, Орехово-Зуевский район</t>
  </si>
  <si>
    <t xml:space="preserve">Селятино д., МО, Наро-Фоминский район</t>
  </si>
  <si>
    <t xml:space="preserve">Сергиев Посад, МО</t>
  </si>
  <si>
    <t xml:space="preserve">Серебрянные пруды, МО</t>
  </si>
  <si>
    <t xml:space="preserve">Сермино д., МО, Орехово-Зуевский район</t>
  </si>
  <si>
    <t xml:space="preserve">Серпухов, МО</t>
  </si>
  <si>
    <t xml:space="preserve">Ситне-Щелканово, МО</t>
  </si>
  <si>
    <t xml:space="preserve">Снопок Новый пос., МО, Орехово-Зуевский район</t>
  </si>
  <si>
    <t xml:space="preserve">Снопок Старый пос., МО, Орехово-Зуевский район</t>
  </si>
  <si>
    <t xml:space="preserve">Соболево д., МО, Орехово-Зуевский район</t>
  </si>
  <si>
    <t xml:space="preserve">Солнечногорск, МО</t>
  </si>
  <si>
    <t xml:space="preserve">Сосенское, МО</t>
  </si>
  <si>
    <t xml:space="preserve">Софьино, МО, Раменский район</t>
  </si>
  <si>
    <t xml:space="preserve">Станции Поточино пос., МО, Орехово-Зуевский район</t>
  </si>
  <si>
    <t xml:space="preserve">Старая Купавна г., МО, Ногинский район</t>
  </si>
  <si>
    <t xml:space="preserve">Старская д., МО, Орехово-Зуевский район</t>
  </si>
  <si>
    <t xml:space="preserve">Стенино д., МО, Орехово-Зуевский район</t>
  </si>
  <si>
    <t xml:space="preserve">Столбовая, МО, Чеховский район</t>
  </si>
  <si>
    <t xml:space="preserve">Столбово, МО</t>
  </si>
  <si>
    <t xml:space="preserve">Ступино, МО</t>
  </si>
  <si>
    <t xml:space="preserve">Сходня, МО</t>
  </si>
  <si>
    <t xml:space="preserve">Сынково, МО, Подольский р-он</t>
  </si>
  <si>
    <t xml:space="preserve">Талдом, МО</t>
  </si>
  <si>
    <t xml:space="preserve">Талицы, МО, Пушкинский район</t>
  </si>
  <si>
    <t xml:space="preserve">Темпы, МО</t>
  </si>
  <si>
    <t xml:space="preserve">Теперки д., МО, Орехово-Зуевский район</t>
  </si>
  <si>
    <t xml:space="preserve">Тимонино д., МО, Раменский район</t>
  </si>
  <si>
    <t xml:space="preserve">Тимошкино, МО, Красногорский район</t>
  </si>
  <si>
    <t xml:space="preserve">Толстопальцово, Москва</t>
  </si>
  <si>
    <t xml:space="preserve">Томилино, МО, Люберецкий район</t>
  </si>
  <si>
    <t xml:space="preserve">Тополиный пос., МО, Орехово-Зуевский район</t>
  </si>
  <si>
    <t xml:space="preserve">Трехгорка, МО, Одинцовский район</t>
  </si>
  <si>
    <t xml:space="preserve">Троицк, МО</t>
  </si>
  <si>
    <t xml:space="preserve">Трусово д., МО, Орехово-Зуевский район</t>
  </si>
  <si>
    <t xml:space="preserve">Тураево, МО</t>
  </si>
  <si>
    <t xml:space="preserve">Тяжино, МО, Раменский район</t>
  </si>
  <si>
    <t xml:space="preserve">Уваровка, МО</t>
  </si>
  <si>
    <t xml:space="preserve">Федорово д., МО, Орехово-Зуевский район</t>
  </si>
  <si>
    <t xml:space="preserve">Федурново, МО, городской округ Балашиха</t>
  </si>
  <si>
    <t xml:space="preserve">Фрязево, МО</t>
  </si>
  <si>
    <t xml:space="preserve">Фрязино, МО</t>
  </si>
  <si>
    <t xml:space="preserve">Фряново, МО</t>
  </si>
  <si>
    <t xml:space="preserve">Химки, МО</t>
  </si>
  <si>
    <t xml:space="preserve">Хотеичи с., МО, Орехово-Зуевский район</t>
  </si>
  <si>
    <t xml:space="preserve">Хотьково, МО</t>
  </si>
  <si>
    <t xml:space="preserve">Челобитьево, МО</t>
  </si>
  <si>
    <t xml:space="preserve">Черная Грязь, МО, Солнечногорский район</t>
  </si>
  <si>
    <t xml:space="preserve">Черноголовка, МО</t>
  </si>
  <si>
    <t xml:space="preserve">Черное, МО, Балашихинский район</t>
  </si>
  <si>
    <t xml:space="preserve">Чехов, МО</t>
  </si>
  <si>
    <t xml:space="preserve">Шарапова Охота, МО, Серпуховский р-н, пос. Шарапова Охота</t>
  </si>
  <si>
    <t xml:space="preserve">Шаховская, МО</t>
  </si>
  <si>
    <t xml:space="preserve">Шереметьево-2, МО, Орехово-Зуевский район</t>
  </si>
  <si>
    <t xml:space="preserve">Шестово д., МО, городской округ Домодедово, деревня Шестово</t>
  </si>
  <si>
    <t xml:space="preserve">Шишкино, МО, городской округ Домодедово</t>
  </si>
  <si>
    <t xml:space="preserve">Шорново, МО</t>
  </si>
  <si>
    <t xml:space="preserve">Щапово, МО</t>
  </si>
  <si>
    <t xml:space="preserve">Щелково, МО</t>
  </si>
  <si>
    <t xml:space="preserve">Щербинино д., МО, Орехово-Зуевский район</t>
  </si>
  <si>
    <t xml:space="preserve">Щербинка, МО</t>
  </si>
  <si>
    <t xml:space="preserve">Электрогорск, МО</t>
  </si>
  <si>
    <t xml:space="preserve">Электросталь, МО</t>
  </si>
  <si>
    <t xml:space="preserve">Электроугли, МО</t>
  </si>
  <si>
    <t xml:space="preserve">Юбилейный, МО, Королев</t>
  </si>
  <si>
    <t xml:space="preserve">Юрово д., МО, Раменский район</t>
  </si>
  <si>
    <t xml:space="preserve">Ямская, МО</t>
  </si>
  <si>
    <t xml:space="preserve">Яхрома, МО</t>
  </si>
  <si>
    <t xml:space="preserve">Хоругвино, МО</t>
  </si>
  <si>
    <t xml:space="preserve">Ильинское, МО, городской округ Красногорск</t>
  </si>
  <si>
    <t xml:space="preserve">Боброво, МО, Ленинский городской округ</t>
  </si>
  <si>
    <t xml:space="preserve">Зараменье, МО</t>
  </si>
  <si>
    <t xml:space="preserve">Коледино, МО</t>
  </si>
  <si>
    <t xml:space="preserve">Сидорово, МО, городской окр Ступино</t>
  </si>
  <si>
    <t xml:space="preserve">Бабаиха, МО</t>
  </si>
  <si>
    <t xml:space="preserve">Лешино, МО</t>
  </si>
  <si>
    <t xml:space="preserve">Покров, МО</t>
  </si>
  <si>
    <t xml:space="preserve">Шелепаново, МО</t>
  </si>
  <si>
    <t xml:space="preserve">Кузяево, МО, Раменский городской округ</t>
  </si>
  <si>
    <t xml:space="preserve">Правдинский, МО</t>
  </si>
  <si>
    <t xml:space="preserve">Сосенское поселение, МО</t>
  </si>
  <si>
    <t xml:space="preserve">Елино, МО, Солнечногорский р-н</t>
  </si>
  <si>
    <t xml:space="preserve">Октябрьский, МО, городской округ Ступино</t>
  </si>
  <si>
    <t xml:space="preserve">Белые столбы, МО</t>
  </si>
  <si>
    <t xml:space="preserve">Манушкино, МО</t>
  </si>
  <si>
    <t xml:space="preserve">Софьинское, МО</t>
  </si>
  <si>
    <t xml:space="preserve">Литвиново, МО, городской округ Солнечногорск</t>
  </si>
  <si>
    <t xml:space="preserve">х</t>
  </si>
  <si>
    <t xml:space="preserve">Время в пути</t>
  </si>
  <si>
    <t xml:space="preserve">Мин стоимость</t>
  </si>
  <si>
    <t xml:space="preserve">До 500 кг</t>
  </si>
  <si>
    <t xml:space="preserve">До 1000 кг</t>
  </si>
  <si>
    <t xml:space="preserve">До 3000 кг</t>
  </si>
  <si>
    <t xml:space="preserve">До 5000 кг</t>
  </si>
  <si>
    <t xml:space="preserve">До 2 м3</t>
  </si>
  <si>
    <t xml:space="preserve">До 4 м3</t>
  </si>
  <si>
    <t xml:space="preserve">До 12 м3</t>
  </si>
  <si>
    <t xml:space="preserve">До 20 м3</t>
  </si>
  <si>
    <t xml:space="preserve">8-9 сут.</t>
  </si>
  <si>
    <t xml:space="preserve">6-7 сут.</t>
  </si>
  <si>
    <t xml:space="preserve">9-10 сут.</t>
  </si>
  <si>
    <t xml:space="preserve">3-4 сут.</t>
  </si>
  <si>
    <t xml:space="preserve">5-6 сут.</t>
  </si>
  <si>
    <t xml:space="preserve">2-3 сут.</t>
  </si>
  <si>
    <t xml:space="preserve">7-8 сут.</t>
  </si>
  <si>
    <t xml:space="preserve">1 сут.</t>
  </si>
  <si>
    <t xml:space="preserve">4-5 сут.</t>
  </si>
  <si>
    <t xml:space="preserve">11 сут.</t>
  </si>
  <si>
    <t xml:space="preserve">12 сут.</t>
  </si>
  <si>
    <t xml:space="preserve">2 сут.</t>
  </si>
  <si>
    <t xml:space="preserve">1-2 сут.</t>
  </si>
  <si>
    <t xml:space="preserve">10 сут.</t>
  </si>
  <si>
    <t xml:space="preserve">ООО "Бета - Инфоком"</t>
  </si>
  <si>
    <t xml:space="preserve">Тел.: (812) 555-97-17, 615-88-65</t>
  </si>
  <si>
    <t xml:space="preserve">inbox@betainfocom.spb.ru</t>
  </si>
  <si>
    <t xml:space="preserve"> www.betainfocom.ru</t>
  </si>
  <si>
    <t xml:space="preserve"> ул. Партизанская, д. 25, СКЛАД №3</t>
  </si>
  <si>
    <t xml:space="preserve">Междугородняя перевозка еврофурой из Санкт-Петербурга</t>
  </si>
  <si>
    <t xml:space="preserve">Направление       </t>
  </si>
  <si>
    <t xml:space="preserve"> Время 
В пути</t>
  </si>
  <si>
    <t xml:space="preserve">Стоимость, руб.</t>
  </si>
  <si>
    <t xml:space="preserve">Расстояние, км</t>
  </si>
  <si>
    <t xml:space="preserve">Москва, Тверь</t>
  </si>
  <si>
    <t xml:space="preserve">1 сут</t>
  </si>
  <si>
    <t xml:space="preserve">Действует с 01 мая 2020 года</t>
  </si>
  <si>
    <t xml:space="preserve">Все цены указаны с НДС</t>
  </si>
  <si>
    <t xml:space="preserve">До 200 кг</t>
  </si>
  <si>
    <t xml:space="preserve">До 2000 кг</t>
  </si>
  <si>
    <t xml:space="preserve">До 4000 кг</t>
  </si>
  <si>
    <t xml:space="preserve">До 20000 кг</t>
  </si>
  <si>
    <t xml:space="preserve">До 1 м3</t>
  </si>
  <si>
    <t xml:space="preserve">До 10 м3</t>
  </si>
  <si>
    <t xml:space="preserve">До 15 м3</t>
  </si>
  <si>
    <t xml:space="preserve">До 25 м3</t>
  </si>
  <si>
    <t xml:space="preserve">До 90 м3</t>
  </si>
  <si>
    <t xml:space="preserve">0</t>
  </si>
  <si>
    <t xml:space="preserve">Новоалтайск</t>
  </si>
  <si>
    <t xml:space="preserve">Югра</t>
  </si>
  <si>
    <t xml:space="preserve">Город</t>
  </si>
  <si>
    <t xml:space="preserve">Адрес склада</t>
  </si>
  <si>
    <t xml:space="preserve">Контактный телефон</t>
  </si>
  <si>
    <t xml:space="preserve">ул. Промышленная, д. 31</t>
  </si>
  <si>
    <t xml:space="preserve">8-3902-260-224, 8-3902-260-225</t>
  </si>
  <si>
    <t xml:space="preserve">Промышленная площадка БЛПК </t>
  </si>
  <si>
    <t xml:space="preserve">8-3953-262-084</t>
  </si>
  <si>
    <t xml:space="preserve">ул. Студенческая, д. 1А</t>
  </si>
  <si>
    <t xml:space="preserve">8-343-360-22-33, 8-343-360-21-77</t>
  </si>
  <si>
    <t xml:space="preserve"> пос. Жилкино, ул.Воровского, д. 31 </t>
  </si>
  <si>
    <t xml:space="preserve"> 8-914-927-81-00</t>
  </si>
  <si>
    <t xml:space="preserve">ул. Загородная, д. 15</t>
  </si>
  <si>
    <t xml:space="preserve">8-922-661-40-41</t>
  </si>
  <si>
    <t xml:space="preserve">Северное ш., д. 11</t>
  </si>
  <si>
    <t xml:space="preserve"> 8-983-191-21-20</t>
  </si>
  <si>
    <t xml:space="preserve">Москва </t>
  </si>
  <si>
    <t xml:space="preserve">п. Правдинский, Степаньковское шоссе, 31А</t>
  </si>
  <si>
    <t xml:space="preserve">8-999-673-03-83, 8-910-432-97-82</t>
  </si>
  <si>
    <t xml:space="preserve">ул. Тайгинская, 104 корп. 1</t>
  </si>
  <si>
    <t xml:space="preserve"> 8-962-839-98-67, 8-913-451-57-32</t>
  </si>
  <si>
    <t xml:space="preserve">ул. 1-я Казахстанская, д. 32</t>
  </si>
  <si>
    <t xml:space="preserve">8-913-972-65-66</t>
  </si>
  <si>
    <t xml:space="preserve">ул. Чистопольская, д. 35</t>
  </si>
  <si>
    <t xml:space="preserve">8-912-581-92-13</t>
  </si>
  <si>
    <t xml:space="preserve">ул. Линейная, д. 28</t>
  </si>
  <si>
    <t xml:space="preserve">8-929-294-76-06</t>
  </si>
  <si>
    <t xml:space="preserve">ул. Индустриальная, д.4а </t>
  </si>
  <si>
    <t xml:space="preserve">8-962-242-89-22, 8-960-711-45-95</t>
  </si>
  <si>
    <t xml:space="preserve">ул. Клары Цеткин, д. 14, склад 6</t>
  </si>
  <si>
    <t xml:space="preserve">8-3452-21-66-41</t>
  </si>
  <si>
    <t xml:space="preserve"> ул. Хахалова, д. 2А </t>
  </si>
  <si>
    <t xml:space="preserve">8-983-420-48-04</t>
  </si>
  <si>
    <t xml:space="preserve">ул. Златоустовская, д. 6</t>
  </si>
  <si>
    <t xml:space="preserve">8-351-215-57-14</t>
  </si>
  <si>
    <t xml:space="preserve">Ул. Партизанская, д. 25</t>
  </si>
  <si>
    <t xml:space="preserve">8-812-555-97-17</t>
  </si>
  <si>
    <t xml:space="preserve">ул. Промышленная 1</t>
  </si>
  <si>
    <t xml:space="preserve">8-914-472-55-01</t>
  </si>
  <si>
    <t xml:space="preserve">адрес уточняйте при сдаче груза</t>
  </si>
  <si>
    <t xml:space="preserve">Паллетирование, за паллет</t>
  </si>
  <si>
    <t xml:space="preserve">Мягкая упаковка, за м3</t>
  </si>
  <si>
    <t xml:space="preserve">Деревянная обрешетка, за м3</t>
  </si>
  <si>
    <t xml:space="preserve">Страховой тариф, %</t>
  </si>
  <si>
    <t xml:space="preserve">Вернуть документы</t>
  </si>
  <si>
    <t xml:space="preserve">0.3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</si>
</sst>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"/>
    <numFmt numFmtId="166" formatCode="#,##0.00"/>
    <numFmt numFmtId="167" formatCode="#,###.00"/>
    <numFmt numFmtId="168" formatCode="@"/>
    <numFmt numFmtId="169" formatCode="D\ MMM;@"/>
    <numFmt numFmtId="170" formatCode="0.00%"/>
  </numFmts>
  <fonts count="13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name val="Arial"/>
      <family val="2"/>
      <charset val="204"/>
    </font>
    <font>
      <b val="true"/>
      <sz val="12"/>
      <name val="Arial"/>
      <family val="2"/>
      <charset val="204"/>
    </font>
    <font>
      <sz val="13"/>
      <name val="Arial"/>
      <family val="2"/>
      <charset val="204"/>
    </font>
    <font>
      <sz val="11"/>
      <name val="Arial"/>
      <family val="2"/>
      <charset val="204"/>
    </font>
    <font>
      <b val="true"/>
      <sz val="14"/>
      <name val="Arial"/>
      <family val="2"/>
      <charset val="204"/>
    </font>
    <font>
      <b val="true"/>
      <sz val="16"/>
      <name val="Arial"/>
      <family val="2"/>
      <charset val="204"/>
    </font>
    <font>
      <b val="true"/>
      <sz val="9"/>
      <name val="Arial"/>
      <family val="2"/>
      <charset val="204"/>
    </font>
    <font>
      <b val="true"/>
      <sz val="13"/>
      <name val="Arial"/>
      <family val="2"/>
      <charset val="204"/>
    </font>
    <font>
      <b val="true"/>
      <sz val="1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EEEEE"/>
        <bgColor rgb="FFFFFFFF"/>
      </patternFill>
    </fill>
    <fill>
      <patternFill patternType="solid">
        <fgColor rgb="FFFFFFFF"/>
        <bgColor rgb="FFEEEEEE"/>
      </patternFill>
    </fill>
    <fill>
      <patternFill patternType="solid">
        <fgColor rgb="FFDDDDDD"/>
        <bgColor rgb="FFEEEEEE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ck"/>
      <right style="thin"/>
      <top style="thick"/>
      <bottom style="thick"/>
      <diagonal/>
    </border>
    <border diagonalUp="false" diagonalDown="false">
      <left style="thin"/>
      <right style="thin"/>
      <top style="thick"/>
      <bottom style="thick"/>
      <diagonal/>
    </border>
    <border diagonalUp="false" diagonalDown="false">
      <left style="thin"/>
      <right style="thick"/>
      <top style="thick"/>
      <bottom style="thick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ck"/>
      <right style="thin"/>
      <top style="thin"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9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9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1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6" fillId="0" borderId="9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6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0" borderId="1" xfId="0" applyFont="true" applyBorder="true" applyAlignment="true" applyProtection="false">
      <alignment horizontal="left" vertical="bottom" textRotation="0" wrapText="true" indent="1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1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6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9" fontId="6" fillId="0" borderId="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6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147600</xdr:colOff>
      <xdr:row>0</xdr:row>
      <xdr:rowOff>0</xdr:rowOff>
    </xdr:from>
    <xdr:to>
      <xdr:col>3</xdr:col>
      <xdr:colOff>6480</xdr:colOff>
      <xdr:row>7</xdr:row>
      <xdr:rowOff>129240</xdr:rowOff>
    </xdr:to>
    <xdr:pic>
      <xdr:nvPicPr>
        <xdr:cNvPr id="0" name="Изображения 1" descr=""/>
        <xdr:cNvPicPr/>
      </xdr:nvPicPr>
      <xdr:blipFill>
        <a:blip r:embed="rId1"/>
        <a:stretch/>
      </xdr:blipFill>
      <xdr:spPr>
        <a:xfrm>
          <a:off x="242640" y="0"/>
          <a:ext cx="3478320" cy="15559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N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AF6" activeCellId="0" sqref="AF6"/>
    </sheetView>
  </sheetViews>
  <sheetFormatPr defaultRowHeight="15"/>
  <cols>
    <col collapsed="false" hidden="false" max="1" min="1" style="1" width="18.4948979591837"/>
    <col collapsed="false" hidden="false" max="36" min="2" style="1" width="3.91326530612245"/>
    <col collapsed="false" hidden="false" max="326" min="37" style="1" width="4.05102040816327"/>
    <col collapsed="false" hidden="false" max="1025" min="327" style="0" width="8.50510204081633"/>
  </cols>
  <sheetData>
    <row r="1" s="7" customFormat="true" ht="468.2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5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6" t="s">
        <v>64</v>
      </c>
      <c r="BN1" s="6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6" t="s">
        <v>70</v>
      </c>
      <c r="BT1" s="6" t="s">
        <v>71</v>
      </c>
      <c r="BU1" s="6" t="s">
        <v>72</v>
      </c>
      <c r="BV1" s="6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6" t="s">
        <v>81</v>
      </c>
      <c r="CE1" s="6" t="s">
        <v>82</v>
      </c>
      <c r="CF1" s="6" t="s">
        <v>83</v>
      </c>
      <c r="CG1" s="6" t="s">
        <v>84</v>
      </c>
      <c r="CH1" s="6" t="s">
        <v>85</v>
      </c>
      <c r="CI1" s="6" t="s">
        <v>86</v>
      </c>
      <c r="CJ1" s="6" t="s">
        <v>87</v>
      </c>
      <c r="CK1" s="6" t="s">
        <v>88</v>
      </c>
      <c r="CL1" s="6" t="s">
        <v>89</v>
      </c>
      <c r="CM1" s="6" t="s">
        <v>90</v>
      </c>
      <c r="CN1" s="6" t="s">
        <v>91</v>
      </c>
      <c r="CO1" s="6" t="s">
        <v>92</v>
      </c>
      <c r="CP1" s="6" t="s">
        <v>93</v>
      </c>
      <c r="CQ1" s="6" t="s">
        <v>94</v>
      </c>
      <c r="CR1" s="6" t="s">
        <v>95</v>
      </c>
      <c r="CS1" s="6" t="s">
        <v>96</v>
      </c>
      <c r="CT1" s="6" t="s">
        <v>97</v>
      </c>
      <c r="CU1" s="6" t="s">
        <v>98</v>
      </c>
      <c r="CV1" s="6" t="s">
        <v>99</v>
      </c>
      <c r="CW1" s="6" t="s">
        <v>100</v>
      </c>
      <c r="CX1" s="6" t="s">
        <v>101</v>
      </c>
      <c r="CY1" s="6" t="s">
        <v>102</v>
      </c>
      <c r="CZ1" s="6" t="s">
        <v>103</v>
      </c>
      <c r="DA1" s="6" t="s">
        <v>104</v>
      </c>
      <c r="DB1" s="6" t="s">
        <v>105</v>
      </c>
      <c r="DC1" s="6" t="s">
        <v>106</v>
      </c>
      <c r="DD1" s="6" t="s">
        <v>107</v>
      </c>
      <c r="DE1" s="6" t="s">
        <v>108</v>
      </c>
      <c r="DF1" s="6" t="s">
        <v>109</v>
      </c>
      <c r="DG1" s="6" t="s">
        <v>110</v>
      </c>
      <c r="DH1" s="6" t="s">
        <v>111</v>
      </c>
      <c r="DI1" s="6" t="s">
        <v>112</v>
      </c>
      <c r="DJ1" s="6" t="s">
        <v>113</v>
      </c>
      <c r="DK1" s="6" t="s">
        <v>114</v>
      </c>
      <c r="DL1" s="6" t="s">
        <v>115</v>
      </c>
      <c r="DM1" s="6" t="s">
        <v>116</v>
      </c>
      <c r="DN1" s="6" t="s">
        <v>117</v>
      </c>
      <c r="DO1" s="6" t="s">
        <v>118</v>
      </c>
      <c r="DP1" s="6" t="s">
        <v>119</v>
      </c>
      <c r="DQ1" s="6" t="s">
        <v>120</v>
      </c>
      <c r="DR1" s="6" t="s">
        <v>121</v>
      </c>
      <c r="DS1" s="6" t="s">
        <v>122</v>
      </c>
      <c r="DT1" s="6" t="s">
        <v>123</v>
      </c>
      <c r="DU1" s="6" t="s">
        <v>124</v>
      </c>
      <c r="DV1" s="6" t="s">
        <v>125</v>
      </c>
      <c r="DW1" s="6" t="s">
        <v>126</v>
      </c>
      <c r="DX1" s="6" t="s">
        <v>127</v>
      </c>
      <c r="DY1" s="6" t="s">
        <v>128</v>
      </c>
      <c r="DZ1" s="6" t="s">
        <v>129</v>
      </c>
      <c r="EA1" s="6" t="s">
        <v>130</v>
      </c>
      <c r="EB1" s="6" t="s">
        <v>131</v>
      </c>
      <c r="EC1" s="6" t="s">
        <v>132</v>
      </c>
      <c r="ED1" s="6" t="s">
        <v>133</v>
      </c>
      <c r="EE1" s="6" t="s">
        <v>134</v>
      </c>
      <c r="EF1" s="6" t="s">
        <v>135</v>
      </c>
      <c r="EG1" s="6" t="s">
        <v>136</v>
      </c>
      <c r="EH1" s="6" t="s">
        <v>137</v>
      </c>
      <c r="EI1" s="6" t="s">
        <v>138</v>
      </c>
      <c r="EJ1" s="6" t="s">
        <v>139</v>
      </c>
      <c r="EK1" s="6" t="s">
        <v>140</v>
      </c>
      <c r="EL1" s="6" t="s">
        <v>141</v>
      </c>
      <c r="EM1" s="6" t="s">
        <v>142</v>
      </c>
      <c r="EN1" s="6" t="s">
        <v>143</v>
      </c>
      <c r="EO1" s="6" t="s">
        <v>144</v>
      </c>
      <c r="EP1" s="6" t="s">
        <v>145</v>
      </c>
      <c r="EQ1" s="6" t="s">
        <v>146</v>
      </c>
      <c r="ER1" s="6" t="s">
        <v>147</v>
      </c>
      <c r="ES1" s="6" t="s">
        <v>148</v>
      </c>
      <c r="ET1" s="6" t="s">
        <v>149</v>
      </c>
      <c r="EU1" s="6" t="s">
        <v>150</v>
      </c>
      <c r="EV1" s="6" t="s">
        <v>151</v>
      </c>
      <c r="EW1" s="6" t="s">
        <v>152</v>
      </c>
      <c r="EX1" s="6" t="s">
        <v>153</v>
      </c>
      <c r="EY1" s="6" t="s">
        <v>154</v>
      </c>
      <c r="EZ1" s="6" t="s">
        <v>155</v>
      </c>
      <c r="FA1" s="6" t="s">
        <v>156</v>
      </c>
      <c r="FB1" s="6" t="s">
        <v>157</v>
      </c>
      <c r="FC1" s="6" t="s">
        <v>158</v>
      </c>
      <c r="FD1" s="6" t="s">
        <v>159</v>
      </c>
      <c r="FE1" s="6" t="s">
        <v>160</v>
      </c>
      <c r="FF1" s="6" t="s">
        <v>161</v>
      </c>
      <c r="FG1" s="6" t="s">
        <v>162</v>
      </c>
      <c r="FH1" s="6" t="s">
        <v>163</v>
      </c>
      <c r="FI1" s="6" t="s">
        <v>164</v>
      </c>
      <c r="FJ1" s="6" t="s">
        <v>165</v>
      </c>
      <c r="FK1" s="6" t="s">
        <v>166</v>
      </c>
      <c r="FL1" s="6" t="s">
        <v>167</v>
      </c>
      <c r="FM1" s="6" t="s">
        <v>168</v>
      </c>
      <c r="FN1" s="6" t="s">
        <v>169</v>
      </c>
      <c r="FO1" s="6" t="s">
        <v>170</v>
      </c>
      <c r="FP1" s="6" t="s">
        <v>171</v>
      </c>
      <c r="FQ1" s="6" t="s">
        <v>93</v>
      </c>
      <c r="FR1" s="6" t="s">
        <v>172</v>
      </c>
      <c r="FS1" s="6" t="s">
        <v>173</v>
      </c>
      <c r="FT1" s="6" t="s">
        <v>174</v>
      </c>
      <c r="FU1" s="6" t="s">
        <v>175</v>
      </c>
      <c r="FV1" s="6" t="s">
        <v>176</v>
      </c>
      <c r="FW1" s="6" t="s">
        <v>177</v>
      </c>
      <c r="FX1" s="6" t="s">
        <v>178</v>
      </c>
      <c r="FY1" s="6" t="s">
        <v>179</v>
      </c>
      <c r="FZ1" s="6" t="s">
        <v>180</v>
      </c>
      <c r="GA1" s="6" t="s">
        <v>181</v>
      </c>
      <c r="GB1" s="6" t="s">
        <v>182</v>
      </c>
      <c r="GC1" s="6" t="s">
        <v>183</v>
      </c>
      <c r="GD1" s="6" t="s">
        <v>184</v>
      </c>
      <c r="GE1" s="6" t="s">
        <v>185</v>
      </c>
      <c r="GF1" s="6" t="s">
        <v>186</v>
      </c>
      <c r="GG1" s="6" t="s">
        <v>187</v>
      </c>
      <c r="GH1" s="6" t="s">
        <v>188</v>
      </c>
      <c r="GI1" s="6" t="s">
        <v>189</v>
      </c>
      <c r="GJ1" s="6" t="s">
        <v>190</v>
      </c>
      <c r="GK1" s="6" t="s">
        <v>191</v>
      </c>
      <c r="GL1" s="6" t="s">
        <v>192</v>
      </c>
      <c r="GM1" s="6" t="s">
        <v>193</v>
      </c>
      <c r="GN1" s="6" t="s">
        <v>194</v>
      </c>
      <c r="GO1" s="6" t="s">
        <v>195</v>
      </c>
      <c r="GP1" s="6" t="s">
        <v>196</v>
      </c>
      <c r="GQ1" s="6" t="s">
        <v>197</v>
      </c>
      <c r="GR1" s="6" t="s">
        <v>198</v>
      </c>
      <c r="GS1" s="6" t="s">
        <v>199</v>
      </c>
      <c r="GT1" s="6" t="s">
        <v>200</v>
      </c>
      <c r="GU1" s="6" t="s">
        <v>201</v>
      </c>
      <c r="GV1" s="6" t="s">
        <v>202</v>
      </c>
      <c r="GW1" s="6" t="s">
        <v>203</v>
      </c>
      <c r="GX1" s="6" t="s">
        <v>204</v>
      </c>
      <c r="GY1" s="6" t="s">
        <v>205</v>
      </c>
      <c r="GZ1" s="6" t="s">
        <v>206</v>
      </c>
      <c r="HA1" s="6" t="s">
        <v>207</v>
      </c>
      <c r="HB1" s="6" t="s">
        <v>208</v>
      </c>
      <c r="HC1" s="6" t="s">
        <v>209</v>
      </c>
      <c r="HD1" s="6" t="s">
        <v>210</v>
      </c>
      <c r="HE1" s="6" t="s">
        <v>211</v>
      </c>
      <c r="HF1" s="6" t="s">
        <v>212</v>
      </c>
      <c r="HG1" s="6" t="s">
        <v>213</v>
      </c>
      <c r="HH1" s="6" t="s">
        <v>214</v>
      </c>
      <c r="HI1" s="6" t="s">
        <v>215</v>
      </c>
      <c r="HJ1" s="6" t="s">
        <v>216</v>
      </c>
      <c r="HK1" s="6" t="s">
        <v>217</v>
      </c>
      <c r="HL1" s="6" t="s">
        <v>218</v>
      </c>
      <c r="HM1" s="6" t="s">
        <v>219</v>
      </c>
      <c r="HN1" s="6" t="s">
        <v>220</v>
      </c>
      <c r="HO1" s="6" t="s">
        <v>221</v>
      </c>
      <c r="HP1" s="6" t="s">
        <v>222</v>
      </c>
      <c r="HQ1" s="6" t="s">
        <v>223</v>
      </c>
      <c r="HR1" s="6" t="s">
        <v>224</v>
      </c>
      <c r="HS1" s="6" t="s">
        <v>225</v>
      </c>
      <c r="HT1" s="6" t="s">
        <v>226</v>
      </c>
      <c r="HU1" s="6" t="s">
        <v>227</v>
      </c>
      <c r="HV1" s="6" t="s">
        <v>228</v>
      </c>
      <c r="HW1" s="6" t="s">
        <v>229</v>
      </c>
      <c r="HX1" s="6" t="s">
        <v>230</v>
      </c>
      <c r="HY1" s="6" t="s">
        <v>231</v>
      </c>
      <c r="HZ1" s="6" t="s">
        <v>232</v>
      </c>
      <c r="IA1" s="6" t="s">
        <v>233</v>
      </c>
      <c r="IB1" s="6" t="s">
        <v>234</v>
      </c>
      <c r="IC1" s="6" t="s">
        <v>235</v>
      </c>
      <c r="ID1" s="6" t="s">
        <v>236</v>
      </c>
      <c r="IE1" s="6" t="s">
        <v>237</v>
      </c>
      <c r="IF1" s="6" t="s">
        <v>238</v>
      </c>
      <c r="IG1" s="6" t="s">
        <v>239</v>
      </c>
      <c r="IH1" s="6" t="s">
        <v>240</v>
      </c>
      <c r="II1" s="6" t="s">
        <v>241</v>
      </c>
      <c r="IJ1" s="6" t="s">
        <v>242</v>
      </c>
      <c r="IK1" s="6" t="s">
        <v>243</v>
      </c>
      <c r="IL1" s="6" t="s">
        <v>244</v>
      </c>
      <c r="IM1" s="6" t="s">
        <v>245</v>
      </c>
      <c r="IN1" s="6" t="s">
        <v>246</v>
      </c>
      <c r="IO1" s="6" t="s">
        <v>247</v>
      </c>
      <c r="IP1" s="6" t="s">
        <v>248</v>
      </c>
      <c r="IQ1" s="6" t="s">
        <v>249</v>
      </c>
      <c r="IR1" s="6" t="s">
        <v>250</v>
      </c>
      <c r="IS1" s="6" t="s">
        <v>251</v>
      </c>
      <c r="IT1" s="6" t="s">
        <v>252</v>
      </c>
      <c r="IU1" s="6" t="s">
        <v>253</v>
      </c>
      <c r="IV1" s="6" t="s">
        <v>254</v>
      </c>
      <c r="IW1" s="6" t="s">
        <v>255</v>
      </c>
      <c r="IX1" s="6" t="s">
        <v>256</v>
      </c>
      <c r="IY1" s="6" t="s">
        <v>257</v>
      </c>
      <c r="IZ1" s="6" t="s">
        <v>258</v>
      </c>
      <c r="JA1" s="6" t="s">
        <v>259</v>
      </c>
      <c r="JB1" s="6" t="s">
        <v>260</v>
      </c>
      <c r="JC1" s="6" t="s">
        <v>261</v>
      </c>
      <c r="JD1" s="6" t="s">
        <v>262</v>
      </c>
      <c r="JE1" s="6" t="s">
        <v>263</v>
      </c>
      <c r="JF1" s="6" t="s">
        <v>264</v>
      </c>
      <c r="JG1" s="6" t="s">
        <v>265</v>
      </c>
      <c r="JH1" s="6" t="s">
        <v>266</v>
      </c>
      <c r="JI1" s="6" t="s">
        <v>267</v>
      </c>
      <c r="JJ1" s="6" t="s">
        <v>268</v>
      </c>
      <c r="JK1" s="6" t="s">
        <v>269</v>
      </c>
      <c r="JL1" s="6" t="s">
        <v>270</v>
      </c>
      <c r="JM1" s="6" t="s">
        <v>271</v>
      </c>
      <c r="JN1" s="6" t="s">
        <v>272</v>
      </c>
      <c r="JO1" s="6" t="s">
        <v>273</v>
      </c>
      <c r="JP1" s="6" t="s">
        <v>274</v>
      </c>
      <c r="JQ1" s="6" t="s">
        <v>275</v>
      </c>
      <c r="JR1" s="6" t="s">
        <v>276</v>
      </c>
      <c r="JS1" s="6" t="s">
        <v>277</v>
      </c>
      <c r="JT1" s="6" t="s">
        <v>278</v>
      </c>
      <c r="JU1" s="6" t="s">
        <v>279</v>
      </c>
      <c r="JV1" s="6" t="s">
        <v>280</v>
      </c>
      <c r="JW1" s="6" t="s">
        <v>281</v>
      </c>
      <c r="JX1" s="6" t="s">
        <v>282</v>
      </c>
      <c r="JY1" s="6" t="s">
        <v>283</v>
      </c>
      <c r="JZ1" s="6" t="s">
        <v>284</v>
      </c>
      <c r="KA1" s="6" t="s">
        <v>285</v>
      </c>
      <c r="KB1" s="6" t="s">
        <v>286</v>
      </c>
      <c r="KC1" s="6" t="s">
        <v>287</v>
      </c>
      <c r="KD1" s="6" t="s">
        <v>288</v>
      </c>
      <c r="KE1" s="6" t="s">
        <v>289</v>
      </c>
      <c r="KF1" s="6" t="s">
        <v>290</v>
      </c>
      <c r="KG1" s="6" t="s">
        <v>291</v>
      </c>
      <c r="KH1" s="6" t="s">
        <v>292</v>
      </c>
      <c r="KI1" s="6" t="s">
        <v>293</v>
      </c>
      <c r="KJ1" s="6" t="s">
        <v>294</v>
      </c>
      <c r="KK1" s="6" t="s">
        <v>295</v>
      </c>
      <c r="KL1" s="6" t="s">
        <v>296</v>
      </c>
      <c r="KM1" s="6" t="s">
        <v>297</v>
      </c>
      <c r="KN1" s="6" t="s">
        <v>298</v>
      </c>
      <c r="KO1" s="6" t="s">
        <v>299</v>
      </c>
      <c r="KP1" s="6" t="s">
        <v>300</v>
      </c>
      <c r="KQ1" s="6" t="s">
        <v>301</v>
      </c>
      <c r="KR1" s="6" t="s">
        <v>302</v>
      </c>
      <c r="KS1" s="6" t="s">
        <v>303</v>
      </c>
      <c r="KT1" s="6" t="s">
        <v>304</v>
      </c>
      <c r="KU1" s="6" t="s">
        <v>305</v>
      </c>
      <c r="KV1" s="6" t="s">
        <v>306</v>
      </c>
      <c r="KW1" s="6" t="s">
        <v>307</v>
      </c>
      <c r="KX1" s="6" t="s">
        <v>308</v>
      </c>
      <c r="KY1" s="6" t="s">
        <v>309</v>
      </c>
      <c r="KZ1" s="6" t="s">
        <v>310</v>
      </c>
      <c r="LA1" s="6" t="s">
        <v>311</v>
      </c>
      <c r="LB1" s="6" t="s">
        <v>312</v>
      </c>
      <c r="LC1" s="6" t="s">
        <v>313</v>
      </c>
      <c r="LD1" s="6" t="s">
        <v>314</v>
      </c>
      <c r="LE1" s="6" t="s">
        <v>315</v>
      </c>
      <c r="LF1" s="6" t="s">
        <v>316</v>
      </c>
      <c r="LG1" s="6" t="s">
        <v>317</v>
      </c>
      <c r="LH1" s="6" t="s">
        <v>318</v>
      </c>
      <c r="LI1" s="6" t="s">
        <v>319</v>
      </c>
      <c r="LJ1" s="6" t="s">
        <v>320</v>
      </c>
      <c r="LK1" s="6" t="s">
        <v>321</v>
      </c>
      <c r="LL1" s="6" t="s">
        <v>322</v>
      </c>
      <c r="LM1" s="6" t="s">
        <v>323</v>
      </c>
      <c r="LN1" s="6" t="s">
        <v>324</v>
      </c>
    </row>
    <row r="2" customFormat="false" ht="15" hidden="false" customHeight="false" outlineLevel="0" collapsed="false">
      <c r="A2" s="8" t="s">
        <v>35</v>
      </c>
      <c r="B2" s="9" t="s">
        <v>325</v>
      </c>
      <c r="C2" s="9" t="s">
        <v>325</v>
      </c>
      <c r="D2" s="9" t="s">
        <v>325</v>
      </c>
      <c r="E2" s="9" t="s">
        <v>325</v>
      </c>
      <c r="F2" s="9" t="s">
        <v>325</v>
      </c>
      <c r="G2" s="9" t="s">
        <v>325</v>
      </c>
      <c r="H2" s="9" t="s">
        <v>325</v>
      </c>
      <c r="I2" s="9" t="s">
        <v>325</v>
      </c>
      <c r="J2" s="9" t="s">
        <v>325</v>
      </c>
      <c r="K2" s="9" t="s">
        <v>325</v>
      </c>
      <c r="L2" s="9" t="s">
        <v>325</v>
      </c>
      <c r="M2" s="9" t="s">
        <v>325</v>
      </c>
      <c r="N2" s="10" t="s">
        <v>325</v>
      </c>
      <c r="O2" s="9" t="s">
        <v>325</v>
      </c>
      <c r="P2" s="9" t="s">
        <v>325</v>
      </c>
      <c r="Q2" s="9" t="s">
        <v>325</v>
      </c>
      <c r="R2" s="9" t="s">
        <v>325</v>
      </c>
      <c r="S2" s="9" t="s">
        <v>325</v>
      </c>
      <c r="T2" s="9" t="s">
        <v>325</v>
      </c>
      <c r="U2" s="9" t="s">
        <v>325</v>
      </c>
      <c r="V2" s="9" t="s">
        <v>325</v>
      </c>
      <c r="W2" s="9" t="s">
        <v>325</v>
      </c>
      <c r="X2" s="9" t="s">
        <v>325</v>
      </c>
      <c r="Y2" s="9" t="s">
        <v>325</v>
      </c>
      <c r="Z2" s="9" t="s">
        <v>325</v>
      </c>
      <c r="AA2" s="9" t="s">
        <v>325</v>
      </c>
      <c r="AB2" s="9" t="s">
        <v>325</v>
      </c>
      <c r="AC2" s="9" t="s">
        <v>325</v>
      </c>
      <c r="AD2" s="9" t="s">
        <v>325</v>
      </c>
      <c r="AE2" s="9" t="s">
        <v>325</v>
      </c>
      <c r="AF2" s="9" t="s">
        <v>325</v>
      </c>
      <c r="AG2" s="9" t="s">
        <v>325</v>
      </c>
      <c r="AH2" s="9" t="s">
        <v>325</v>
      </c>
      <c r="AI2" s="9" t="s">
        <v>325</v>
      </c>
      <c r="AJ2" s="10"/>
      <c r="AK2" s="9" t="s">
        <v>325</v>
      </c>
      <c r="AL2" s="9" t="s">
        <v>325</v>
      </c>
      <c r="AM2" s="9" t="s">
        <v>325</v>
      </c>
      <c r="AN2" s="9" t="s">
        <v>325</v>
      </c>
      <c r="AO2" s="9" t="s">
        <v>325</v>
      </c>
      <c r="AP2" s="9" t="s">
        <v>325</v>
      </c>
      <c r="AQ2" s="9" t="s">
        <v>325</v>
      </c>
      <c r="AR2" s="9" t="s">
        <v>325</v>
      </c>
      <c r="AS2" s="9" t="s">
        <v>325</v>
      </c>
      <c r="AT2" s="9" t="s">
        <v>325</v>
      </c>
      <c r="AU2" s="9" t="s">
        <v>325</v>
      </c>
      <c r="AV2" s="9" t="s">
        <v>325</v>
      </c>
      <c r="AW2" s="9" t="s">
        <v>325</v>
      </c>
      <c r="AX2" s="9" t="s">
        <v>325</v>
      </c>
      <c r="AY2" s="9" t="s">
        <v>325</v>
      </c>
      <c r="AZ2" s="9" t="s">
        <v>325</v>
      </c>
      <c r="BA2" s="9" t="s">
        <v>325</v>
      </c>
      <c r="BB2" s="9" t="s">
        <v>325</v>
      </c>
      <c r="BC2" s="9" t="s">
        <v>325</v>
      </c>
      <c r="BD2" s="9" t="s">
        <v>325</v>
      </c>
      <c r="BE2" s="9" t="s">
        <v>325</v>
      </c>
      <c r="BF2" s="9" t="s">
        <v>325</v>
      </c>
      <c r="BG2" s="9" t="s">
        <v>325</v>
      </c>
      <c r="BH2" s="9" t="s">
        <v>325</v>
      </c>
      <c r="BI2" s="9" t="s">
        <v>325</v>
      </c>
      <c r="BJ2" s="9" t="s">
        <v>325</v>
      </c>
      <c r="BK2" s="9" t="s">
        <v>325</v>
      </c>
      <c r="BL2" s="9" t="s">
        <v>325</v>
      </c>
      <c r="BM2" s="9" t="s">
        <v>325</v>
      </c>
      <c r="BN2" s="9" t="s">
        <v>325</v>
      </c>
      <c r="BO2" s="9" t="s">
        <v>325</v>
      </c>
      <c r="BP2" s="9" t="s">
        <v>325</v>
      </c>
      <c r="BQ2" s="9" t="s">
        <v>325</v>
      </c>
      <c r="BR2" s="9" t="s">
        <v>325</v>
      </c>
      <c r="BS2" s="9" t="s">
        <v>325</v>
      </c>
      <c r="BT2" s="9" t="s">
        <v>325</v>
      </c>
      <c r="BU2" s="9" t="s">
        <v>325</v>
      </c>
      <c r="BV2" s="9" t="s">
        <v>325</v>
      </c>
      <c r="BW2" s="9" t="s">
        <v>325</v>
      </c>
      <c r="BX2" s="9" t="s">
        <v>325</v>
      </c>
      <c r="BY2" s="9" t="s">
        <v>325</v>
      </c>
      <c r="BZ2" s="9" t="s">
        <v>325</v>
      </c>
      <c r="CA2" s="9" t="s">
        <v>325</v>
      </c>
      <c r="CB2" s="9" t="s">
        <v>325</v>
      </c>
      <c r="CC2" s="9" t="s">
        <v>325</v>
      </c>
      <c r="CD2" s="9" t="s">
        <v>325</v>
      </c>
      <c r="CE2" s="9" t="s">
        <v>325</v>
      </c>
      <c r="CF2" s="9" t="s">
        <v>325</v>
      </c>
      <c r="CG2" s="9" t="s">
        <v>325</v>
      </c>
      <c r="CH2" s="9" t="s">
        <v>325</v>
      </c>
      <c r="CI2" s="9" t="s">
        <v>325</v>
      </c>
      <c r="CJ2" s="9" t="s">
        <v>325</v>
      </c>
      <c r="CK2" s="9" t="s">
        <v>325</v>
      </c>
      <c r="CL2" s="9" t="s">
        <v>325</v>
      </c>
      <c r="CM2" s="9" t="s">
        <v>325</v>
      </c>
      <c r="CN2" s="9" t="s">
        <v>325</v>
      </c>
      <c r="CO2" s="9" t="s">
        <v>325</v>
      </c>
      <c r="CP2" s="9" t="s">
        <v>325</v>
      </c>
      <c r="CQ2" s="9" t="s">
        <v>325</v>
      </c>
      <c r="CR2" s="9" t="s">
        <v>325</v>
      </c>
      <c r="CS2" s="9" t="s">
        <v>325</v>
      </c>
      <c r="CT2" s="9" t="s">
        <v>325</v>
      </c>
      <c r="CU2" s="9" t="s">
        <v>325</v>
      </c>
      <c r="CV2" s="9" t="s">
        <v>325</v>
      </c>
      <c r="CW2" s="9" t="s">
        <v>325</v>
      </c>
      <c r="CX2" s="9" t="s">
        <v>325</v>
      </c>
      <c r="CY2" s="9" t="s">
        <v>325</v>
      </c>
      <c r="CZ2" s="9" t="s">
        <v>325</v>
      </c>
      <c r="DA2" s="9" t="s">
        <v>325</v>
      </c>
      <c r="DB2" s="9" t="s">
        <v>325</v>
      </c>
      <c r="DC2" s="9" t="s">
        <v>325</v>
      </c>
      <c r="DD2" s="9" t="s">
        <v>325</v>
      </c>
      <c r="DE2" s="9" t="s">
        <v>325</v>
      </c>
      <c r="DF2" s="9" t="s">
        <v>325</v>
      </c>
      <c r="DG2" s="9" t="s">
        <v>325</v>
      </c>
      <c r="DH2" s="9" t="s">
        <v>325</v>
      </c>
      <c r="DI2" s="9" t="s">
        <v>325</v>
      </c>
      <c r="DJ2" s="9" t="s">
        <v>325</v>
      </c>
      <c r="DK2" s="9" t="s">
        <v>325</v>
      </c>
      <c r="DL2" s="9" t="s">
        <v>325</v>
      </c>
      <c r="DM2" s="9" t="s">
        <v>325</v>
      </c>
      <c r="DN2" s="9" t="s">
        <v>325</v>
      </c>
      <c r="DO2" s="9" t="s">
        <v>325</v>
      </c>
      <c r="DP2" s="9" t="s">
        <v>325</v>
      </c>
      <c r="DQ2" s="9" t="s">
        <v>325</v>
      </c>
      <c r="DR2" s="9" t="s">
        <v>325</v>
      </c>
      <c r="DS2" s="9" t="s">
        <v>325</v>
      </c>
      <c r="DT2" s="9" t="s">
        <v>325</v>
      </c>
      <c r="DU2" s="9" t="s">
        <v>325</v>
      </c>
      <c r="DV2" s="9" t="s">
        <v>325</v>
      </c>
      <c r="DW2" s="9" t="s">
        <v>325</v>
      </c>
      <c r="DX2" s="9" t="s">
        <v>325</v>
      </c>
      <c r="DY2" s="9" t="s">
        <v>325</v>
      </c>
      <c r="DZ2" s="9" t="s">
        <v>325</v>
      </c>
      <c r="EA2" s="9" t="s">
        <v>325</v>
      </c>
      <c r="EB2" s="9" t="s">
        <v>325</v>
      </c>
      <c r="EC2" s="9" t="s">
        <v>325</v>
      </c>
      <c r="ED2" s="9" t="s">
        <v>325</v>
      </c>
      <c r="EE2" s="9" t="s">
        <v>325</v>
      </c>
      <c r="EF2" s="9" t="s">
        <v>325</v>
      </c>
      <c r="EG2" s="9" t="s">
        <v>325</v>
      </c>
      <c r="EH2" s="9" t="s">
        <v>325</v>
      </c>
      <c r="EI2" s="9" t="s">
        <v>325</v>
      </c>
      <c r="EJ2" s="9" t="s">
        <v>325</v>
      </c>
      <c r="EK2" s="9" t="s">
        <v>325</v>
      </c>
      <c r="EL2" s="9" t="s">
        <v>325</v>
      </c>
      <c r="EM2" s="9" t="s">
        <v>325</v>
      </c>
      <c r="EN2" s="9" t="s">
        <v>325</v>
      </c>
      <c r="EO2" s="9" t="s">
        <v>325</v>
      </c>
      <c r="EP2" s="9" t="s">
        <v>325</v>
      </c>
      <c r="EQ2" s="9" t="s">
        <v>325</v>
      </c>
      <c r="ER2" s="9" t="s">
        <v>325</v>
      </c>
      <c r="ES2" s="9" t="s">
        <v>325</v>
      </c>
      <c r="ET2" s="9" t="s">
        <v>325</v>
      </c>
      <c r="EU2" s="9" t="s">
        <v>325</v>
      </c>
      <c r="EV2" s="9" t="s">
        <v>325</v>
      </c>
      <c r="EW2" s="9" t="s">
        <v>325</v>
      </c>
      <c r="EX2" s="9" t="s">
        <v>325</v>
      </c>
      <c r="EY2" s="9" t="s">
        <v>325</v>
      </c>
      <c r="EZ2" s="9" t="s">
        <v>325</v>
      </c>
      <c r="FA2" s="9" t="s">
        <v>325</v>
      </c>
      <c r="FB2" s="9" t="s">
        <v>325</v>
      </c>
      <c r="FC2" s="9" t="s">
        <v>325</v>
      </c>
      <c r="FD2" s="9" t="s">
        <v>325</v>
      </c>
      <c r="FE2" s="9" t="s">
        <v>325</v>
      </c>
      <c r="FF2" s="9" t="s">
        <v>325</v>
      </c>
      <c r="FG2" s="9" t="s">
        <v>325</v>
      </c>
      <c r="FH2" s="9" t="s">
        <v>325</v>
      </c>
      <c r="FI2" s="9" t="s">
        <v>325</v>
      </c>
      <c r="FJ2" s="9" t="s">
        <v>325</v>
      </c>
      <c r="FK2" s="9" t="s">
        <v>325</v>
      </c>
      <c r="FL2" s="9" t="s">
        <v>325</v>
      </c>
      <c r="FM2" s="9" t="s">
        <v>325</v>
      </c>
      <c r="FN2" s="9" t="s">
        <v>325</v>
      </c>
      <c r="FO2" s="9" t="s">
        <v>325</v>
      </c>
      <c r="FP2" s="9" t="s">
        <v>325</v>
      </c>
      <c r="FQ2" s="9" t="s">
        <v>325</v>
      </c>
      <c r="FR2" s="9" t="s">
        <v>325</v>
      </c>
      <c r="FS2" s="9" t="s">
        <v>325</v>
      </c>
      <c r="FT2" s="9" t="s">
        <v>325</v>
      </c>
      <c r="FU2" s="9" t="s">
        <v>325</v>
      </c>
      <c r="FV2" s="9" t="s">
        <v>325</v>
      </c>
      <c r="FW2" s="9" t="s">
        <v>325</v>
      </c>
      <c r="FX2" s="9" t="s">
        <v>325</v>
      </c>
      <c r="FY2" s="9" t="s">
        <v>325</v>
      </c>
      <c r="FZ2" s="9" t="s">
        <v>325</v>
      </c>
      <c r="GA2" s="9" t="s">
        <v>325</v>
      </c>
      <c r="GB2" s="9" t="s">
        <v>325</v>
      </c>
      <c r="GC2" s="9" t="s">
        <v>325</v>
      </c>
      <c r="GD2" s="9" t="s">
        <v>325</v>
      </c>
      <c r="GE2" s="9" t="s">
        <v>325</v>
      </c>
      <c r="GF2" s="9" t="s">
        <v>325</v>
      </c>
      <c r="GG2" s="9" t="s">
        <v>325</v>
      </c>
      <c r="GH2" s="9" t="s">
        <v>325</v>
      </c>
      <c r="GI2" s="9" t="s">
        <v>325</v>
      </c>
      <c r="GJ2" s="9" t="s">
        <v>325</v>
      </c>
      <c r="GK2" s="9" t="s">
        <v>325</v>
      </c>
      <c r="GL2" s="9" t="s">
        <v>325</v>
      </c>
      <c r="GM2" s="9" t="s">
        <v>325</v>
      </c>
      <c r="GN2" s="9" t="s">
        <v>325</v>
      </c>
      <c r="GO2" s="9" t="s">
        <v>325</v>
      </c>
      <c r="GP2" s="9" t="s">
        <v>325</v>
      </c>
      <c r="GQ2" s="9" t="s">
        <v>325</v>
      </c>
      <c r="GR2" s="9" t="s">
        <v>325</v>
      </c>
      <c r="GS2" s="9" t="s">
        <v>325</v>
      </c>
      <c r="GT2" s="9" t="s">
        <v>325</v>
      </c>
      <c r="GU2" s="9" t="s">
        <v>325</v>
      </c>
      <c r="GV2" s="9" t="s">
        <v>325</v>
      </c>
      <c r="GW2" s="9" t="s">
        <v>325</v>
      </c>
      <c r="GX2" s="9" t="s">
        <v>325</v>
      </c>
      <c r="GY2" s="9" t="s">
        <v>325</v>
      </c>
      <c r="GZ2" s="9" t="s">
        <v>325</v>
      </c>
      <c r="HA2" s="9" t="s">
        <v>325</v>
      </c>
      <c r="HB2" s="9" t="s">
        <v>325</v>
      </c>
      <c r="HC2" s="9" t="s">
        <v>325</v>
      </c>
      <c r="HD2" s="9" t="s">
        <v>325</v>
      </c>
      <c r="HE2" s="9" t="s">
        <v>325</v>
      </c>
      <c r="HF2" s="9" t="s">
        <v>325</v>
      </c>
      <c r="HG2" s="9" t="s">
        <v>325</v>
      </c>
      <c r="HH2" s="9" t="s">
        <v>325</v>
      </c>
      <c r="HI2" s="9" t="s">
        <v>325</v>
      </c>
      <c r="HJ2" s="9" t="s">
        <v>325</v>
      </c>
      <c r="HK2" s="9" t="s">
        <v>325</v>
      </c>
      <c r="HL2" s="9" t="s">
        <v>325</v>
      </c>
      <c r="HM2" s="9" t="s">
        <v>325</v>
      </c>
      <c r="HN2" s="9" t="s">
        <v>325</v>
      </c>
      <c r="HO2" s="9" t="s">
        <v>325</v>
      </c>
      <c r="HP2" s="9" t="s">
        <v>325</v>
      </c>
      <c r="HQ2" s="9" t="s">
        <v>325</v>
      </c>
      <c r="HR2" s="9" t="s">
        <v>325</v>
      </c>
      <c r="HS2" s="9" t="s">
        <v>325</v>
      </c>
      <c r="HT2" s="9" t="s">
        <v>325</v>
      </c>
      <c r="HU2" s="9" t="s">
        <v>325</v>
      </c>
      <c r="HV2" s="9" t="s">
        <v>325</v>
      </c>
      <c r="HW2" s="9" t="s">
        <v>325</v>
      </c>
      <c r="HX2" s="9" t="s">
        <v>325</v>
      </c>
      <c r="HY2" s="9" t="s">
        <v>325</v>
      </c>
      <c r="HZ2" s="9" t="s">
        <v>325</v>
      </c>
      <c r="IA2" s="9" t="s">
        <v>325</v>
      </c>
      <c r="IB2" s="9" t="s">
        <v>325</v>
      </c>
      <c r="IC2" s="9" t="s">
        <v>325</v>
      </c>
      <c r="ID2" s="9" t="s">
        <v>325</v>
      </c>
      <c r="IE2" s="9" t="s">
        <v>325</v>
      </c>
      <c r="IF2" s="9" t="s">
        <v>325</v>
      </c>
      <c r="IG2" s="9" t="s">
        <v>325</v>
      </c>
      <c r="IH2" s="9" t="s">
        <v>325</v>
      </c>
      <c r="II2" s="9" t="s">
        <v>325</v>
      </c>
      <c r="IJ2" s="9" t="s">
        <v>325</v>
      </c>
      <c r="IK2" s="9" t="s">
        <v>325</v>
      </c>
      <c r="IL2" s="9" t="s">
        <v>325</v>
      </c>
      <c r="IM2" s="9" t="s">
        <v>325</v>
      </c>
      <c r="IN2" s="9" t="s">
        <v>325</v>
      </c>
      <c r="IO2" s="9" t="s">
        <v>325</v>
      </c>
      <c r="IP2" s="9" t="s">
        <v>325</v>
      </c>
      <c r="IQ2" s="9" t="s">
        <v>325</v>
      </c>
      <c r="IR2" s="9" t="s">
        <v>325</v>
      </c>
      <c r="IS2" s="9" t="s">
        <v>325</v>
      </c>
      <c r="IT2" s="9" t="s">
        <v>325</v>
      </c>
      <c r="IU2" s="9" t="s">
        <v>325</v>
      </c>
      <c r="IV2" s="9" t="s">
        <v>325</v>
      </c>
      <c r="IW2" s="9" t="s">
        <v>325</v>
      </c>
      <c r="IX2" s="9" t="s">
        <v>325</v>
      </c>
      <c r="IY2" s="9" t="s">
        <v>325</v>
      </c>
      <c r="IZ2" s="9" t="s">
        <v>325</v>
      </c>
      <c r="JA2" s="9" t="s">
        <v>325</v>
      </c>
      <c r="JB2" s="9" t="s">
        <v>325</v>
      </c>
      <c r="JC2" s="9" t="s">
        <v>325</v>
      </c>
      <c r="JD2" s="9" t="s">
        <v>325</v>
      </c>
      <c r="JE2" s="9" t="s">
        <v>325</v>
      </c>
      <c r="JF2" s="9" t="s">
        <v>325</v>
      </c>
      <c r="JG2" s="9" t="s">
        <v>325</v>
      </c>
      <c r="JH2" s="9" t="s">
        <v>325</v>
      </c>
      <c r="JI2" s="9" t="s">
        <v>325</v>
      </c>
      <c r="JJ2" s="9" t="s">
        <v>325</v>
      </c>
      <c r="JK2" s="9" t="s">
        <v>325</v>
      </c>
      <c r="JL2" s="9" t="s">
        <v>325</v>
      </c>
      <c r="JM2" s="9" t="s">
        <v>325</v>
      </c>
      <c r="JN2" s="9" t="s">
        <v>325</v>
      </c>
      <c r="JO2" s="9" t="s">
        <v>325</v>
      </c>
      <c r="JP2" s="9" t="s">
        <v>325</v>
      </c>
      <c r="JQ2" s="9" t="s">
        <v>325</v>
      </c>
      <c r="JR2" s="9" t="s">
        <v>325</v>
      </c>
      <c r="JS2" s="9" t="s">
        <v>325</v>
      </c>
      <c r="JT2" s="9" t="s">
        <v>325</v>
      </c>
      <c r="JU2" s="9" t="s">
        <v>325</v>
      </c>
      <c r="JV2" s="9" t="s">
        <v>325</v>
      </c>
      <c r="JW2" s="9" t="s">
        <v>325</v>
      </c>
      <c r="JX2" s="9" t="s">
        <v>325</v>
      </c>
      <c r="JY2" s="9" t="s">
        <v>325</v>
      </c>
      <c r="JZ2" s="9" t="s">
        <v>325</v>
      </c>
      <c r="KA2" s="9" t="s">
        <v>325</v>
      </c>
      <c r="KB2" s="9" t="s">
        <v>325</v>
      </c>
      <c r="KC2" s="9" t="s">
        <v>325</v>
      </c>
      <c r="KD2" s="9" t="s">
        <v>325</v>
      </c>
      <c r="KE2" s="9" t="s">
        <v>325</v>
      </c>
      <c r="KF2" s="9" t="s">
        <v>325</v>
      </c>
      <c r="KG2" s="9" t="s">
        <v>325</v>
      </c>
      <c r="KH2" s="9" t="s">
        <v>325</v>
      </c>
      <c r="KI2" s="9" t="s">
        <v>325</v>
      </c>
      <c r="KJ2" s="9" t="s">
        <v>325</v>
      </c>
      <c r="KK2" s="9" t="s">
        <v>325</v>
      </c>
      <c r="KL2" s="9" t="s">
        <v>325</v>
      </c>
      <c r="KM2" s="9" t="s">
        <v>325</v>
      </c>
      <c r="KN2" s="9" t="s">
        <v>325</v>
      </c>
      <c r="KO2" s="9" t="s">
        <v>325</v>
      </c>
      <c r="KP2" s="9" t="s">
        <v>325</v>
      </c>
      <c r="KQ2" s="9" t="s">
        <v>325</v>
      </c>
      <c r="KR2" s="9" t="s">
        <v>325</v>
      </c>
      <c r="KS2" s="9" t="s">
        <v>325</v>
      </c>
      <c r="KT2" s="9" t="s">
        <v>325</v>
      </c>
      <c r="KU2" s="9" t="s">
        <v>325</v>
      </c>
      <c r="KV2" s="9" t="s">
        <v>325</v>
      </c>
      <c r="KW2" s="9" t="s">
        <v>325</v>
      </c>
      <c r="KX2" s="9" t="s">
        <v>325</v>
      </c>
      <c r="KY2" s="9" t="s">
        <v>325</v>
      </c>
      <c r="KZ2" s="9" t="s">
        <v>325</v>
      </c>
      <c r="LA2" s="9" t="s">
        <v>325</v>
      </c>
      <c r="LB2" s="9" t="s">
        <v>325</v>
      </c>
      <c r="LC2" s="9" t="s">
        <v>325</v>
      </c>
      <c r="LD2" s="9" t="s">
        <v>325</v>
      </c>
      <c r="LE2" s="9" t="s">
        <v>325</v>
      </c>
      <c r="LF2" s="9" t="s">
        <v>325</v>
      </c>
      <c r="LG2" s="9" t="s">
        <v>325</v>
      </c>
      <c r="LH2" s="9" t="s">
        <v>325</v>
      </c>
      <c r="LI2" s="9" t="s">
        <v>325</v>
      </c>
      <c r="LJ2" s="9" t="s">
        <v>325</v>
      </c>
      <c r="LK2" s="9" t="s">
        <v>325</v>
      </c>
      <c r="LL2" s="9" t="s">
        <v>325</v>
      </c>
      <c r="LM2" s="9" t="s">
        <v>325</v>
      </c>
      <c r="LN2" s="9" t="s">
        <v>325</v>
      </c>
    </row>
    <row r="3" customFormat="false" ht="15" hidden="false" customHeight="false" outlineLevel="0" collapsed="false">
      <c r="A3" s="8" t="s">
        <v>13</v>
      </c>
      <c r="B3" s="11" t="s">
        <v>325</v>
      </c>
      <c r="C3" s="11" t="s">
        <v>325</v>
      </c>
      <c r="D3" s="11" t="s">
        <v>325</v>
      </c>
      <c r="E3" s="11" t="s">
        <v>325</v>
      </c>
      <c r="F3" s="11" t="s">
        <v>325</v>
      </c>
      <c r="G3" s="11" t="s">
        <v>325</v>
      </c>
      <c r="H3" s="11" t="s">
        <v>325</v>
      </c>
      <c r="I3" s="11" t="s">
        <v>325</v>
      </c>
      <c r="J3" s="11" t="s">
        <v>325</v>
      </c>
      <c r="K3" s="11" t="s">
        <v>325</v>
      </c>
      <c r="L3" s="11" t="s">
        <v>325</v>
      </c>
      <c r="M3" s="11" t="s">
        <v>325</v>
      </c>
      <c r="N3" s="12"/>
      <c r="O3" s="11" t="s">
        <v>325</v>
      </c>
      <c r="P3" s="11" t="s">
        <v>325</v>
      </c>
      <c r="Q3" s="11" t="s">
        <v>325</v>
      </c>
      <c r="R3" s="11" t="s">
        <v>325</v>
      </c>
      <c r="S3" s="11" t="s">
        <v>325</v>
      </c>
      <c r="T3" s="11" t="s">
        <v>325</v>
      </c>
      <c r="U3" s="11" t="s">
        <v>325</v>
      </c>
      <c r="V3" s="11" t="s">
        <v>325</v>
      </c>
      <c r="W3" s="11" t="s">
        <v>325</v>
      </c>
      <c r="X3" s="11" t="s">
        <v>325</v>
      </c>
      <c r="Y3" s="11" t="s">
        <v>325</v>
      </c>
      <c r="Z3" s="11" t="s">
        <v>325</v>
      </c>
      <c r="AA3" s="11" t="s">
        <v>325</v>
      </c>
      <c r="AB3" s="11" t="s">
        <v>325</v>
      </c>
      <c r="AC3" s="11" t="s">
        <v>325</v>
      </c>
      <c r="AD3" s="11" t="s">
        <v>325</v>
      </c>
      <c r="AE3" s="11" t="s">
        <v>325</v>
      </c>
      <c r="AF3" s="11" t="s">
        <v>325</v>
      </c>
      <c r="AG3" s="11" t="s">
        <v>325</v>
      </c>
      <c r="AH3" s="11" t="s">
        <v>325</v>
      </c>
      <c r="AI3" s="11" t="s">
        <v>325</v>
      </c>
      <c r="AJ3" s="12" t="s">
        <v>325</v>
      </c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G3" s="11"/>
      <c r="IH3" s="11"/>
      <c r="II3" s="11"/>
      <c r="IJ3" s="11"/>
      <c r="IK3" s="11"/>
      <c r="IL3" s="11"/>
      <c r="IM3" s="11"/>
      <c r="IN3" s="11"/>
      <c r="IO3" s="11"/>
      <c r="IP3" s="11"/>
      <c r="IQ3" s="11"/>
      <c r="IR3" s="11"/>
      <c r="IS3" s="11"/>
      <c r="IT3" s="11"/>
      <c r="IU3" s="11"/>
      <c r="IV3" s="11"/>
      <c r="IW3" s="11"/>
      <c r="IX3" s="11"/>
      <c r="IY3" s="11"/>
      <c r="IZ3" s="11"/>
      <c r="JA3" s="11"/>
      <c r="JB3" s="11"/>
      <c r="JC3" s="11"/>
      <c r="JD3" s="11"/>
      <c r="JE3" s="11"/>
      <c r="JF3" s="11"/>
      <c r="JG3" s="11"/>
      <c r="JH3" s="11"/>
      <c r="JI3" s="11"/>
      <c r="JJ3" s="11"/>
      <c r="JK3" s="11"/>
      <c r="JL3" s="11"/>
      <c r="JM3" s="11"/>
      <c r="JN3" s="11"/>
      <c r="JO3" s="11"/>
      <c r="JP3" s="11"/>
      <c r="JQ3" s="11"/>
      <c r="JR3" s="11"/>
      <c r="JS3" s="11"/>
      <c r="JT3" s="11"/>
      <c r="JU3" s="11"/>
      <c r="JV3" s="11"/>
      <c r="JW3" s="11"/>
      <c r="JX3" s="11"/>
      <c r="JY3" s="11"/>
      <c r="JZ3" s="11"/>
      <c r="KA3" s="11"/>
      <c r="KB3" s="11"/>
      <c r="KC3" s="11"/>
      <c r="KD3" s="11"/>
      <c r="KE3" s="11"/>
      <c r="KF3" s="11"/>
      <c r="KG3" s="11"/>
      <c r="KH3" s="11"/>
      <c r="KI3" s="11"/>
      <c r="KJ3" s="11"/>
      <c r="KK3" s="11"/>
      <c r="KL3" s="11"/>
      <c r="KM3" s="11"/>
      <c r="KN3" s="11"/>
      <c r="KO3" s="11"/>
      <c r="KP3" s="11"/>
      <c r="KQ3" s="11"/>
      <c r="KR3" s="11"/>
      <c r="KS3" s="11"/>
      <c r="KT3" s="11"/>
      <c r="KU3" s="11"/>
      <c r="KV3" s="11"/>
      <c r="KW3" s="11"/>
      <c r="KX3" s="11"/>
      <c r="KY3" s="11"/>
      <c r="KZ3" s="11"/>
      <c r="LA3" s="11"/>
      <c r="LB3" s="11"/>
      <c r="LC3" s="11"/>
      <c r="LD3" s="11"/>
      <c r="LE3" s="11"/>
      <c r="LF3" s="11"/>
      <c r="LG3" s="11"/>
      <c r="LH3" s="11"/>
      <c r="LI3" s="11"/>
      <c r="LJ3" s="11"/>
      <c r="LK3" s="11"/>
      <c r="LL3" s="11"/>
      <c r="LM3" s="11"/>
      <c r="LN3" s="11"/>
    </row>
    <row r="4" customFormat="false" ht="15" hidden="false" customHeight="false" outlineLevel="0" collapsed="false">
      <c r="A4" s="8" t="s">
        <v>21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10" t="s">
        <v>325</v>
      </c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10" t="s">
        <v>325</v>
      </c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HM4" s="11"/>
      <c r="HN4" s="11"/>
      <c r="HO4" s="11"/>
      <c r="HP4" s="11"/>
      <c r="HQ4" s="11"/>
      <c r="HR4" s="11"/>
      <c r="HS4" s="11"/>
      <c r="HT4" s="11"/>
      <c r="HU4" s="11"/>
      <c r="HV4" s="11"/>
      <c r="HW4" s="11"/>
      <c r="HX4" s="11"/>
      <c r="HY4" s="11"/>
      <c r="HZ4" s="11"/>
      <c r="IA4" s="11"/>
      <c r="IB4" s="11"/>
      <c r="IC4" s="11"/>
      <c r="ID4" s="11"/>
      <c r="IE4" s="11"/>
      <c r="IF4" s="11"/>
      <c r="IG4" s="11"/>
      <c r="IH4" s="11"/>
      <c r="II4" s="11"/>
      <c r="IJ4" s="11"/>
      <c r="IK4" s="11"/>
      <c r="IL4" s="11"/>
      <c r="IM4" s="11"/>
      <c r="IN4" s="11"/>
      <c r="IO4" s="11"/>
      <c r="IP4" s="11"/>
      <c r="IQ4" s="11"/>
      <c r="IR4" s="11"/>
      <c r="IS4" s="11"/>
      <c r="IT4" s="11"/>
      <c r="IU4" s="11"/>
      <c r="IV4" s="11"/>
      <c r="IW4" s="11"/>
      <c r="IX4" s="11"/>
      <c r="IY4" s="11"/>
      <c r="IZ4" s="11"/>
      <c r="JA4" s="11"/>
      <c r="JB4" s="11"/>
      <c r="JC4" s="11"/>
      <c r="JD4" s="11"/>
      <c r="JE4" s="11"/>
      <c r="JF4" s="11"/>
      <c r="JG4" s="11"/>
      <c r="JH4" s="11"/>
      <c r="JI4" s="11"/>
      <c r="JJ4" s="11"/>
      <c r="JK4" s="11"/>
      <c r="JL4" s="11"/>
      <c r="JM4" s="11"/>
      <c r="JN4" s="11"/>
      <c r="JO4" s="11"/>
      <c r="JP4" s="11"/>
      <c r="JQ4" s="11"/>
      <c r="JR4" s="11"/>
      <c r="JS4" s="11"/>
      <c r="JT4" s="11"/>
      <c r="JU4" s="11"/>
      <c r="JV4" s="11"/>
      <c r="JW4" s="11"/>
      <c r="JX4" s="11"/>
      <c r="JY4" s="11"/>
      <c r="JZ4" s="11"/>
      <c r="KA4" s="11"/>
      <c r="KB4" s="11"/>
      <c r="KC4" s="11"/>
      <c r="KD4" s="11"/>
      <c r="KE4" s="11"/>
      <c r="KF4" s="11"/>
      <c r="KG4" s="11"/>
      <c r="KH4" s="11"/>
      <c r="KI4" s="11"/>
      <c r="KJ4" s="11"/>
      <c r="KK4" s="11"/>
      <c r="KL4" s="11"/>
      <c r="KM4" s="11"/>
      <c r="KN4" s="11"/>
      <c r="KO4" s="11"/>
      <c r="KP4" s="11"/>
      <c r="KQ4" s="11"/>
      <c r="KR4" s="11"/>
      <c r="KS4" s="11"/>
      <c r="KT4" s="11"/>
      <c r="KU4" s="11"/>
      <c r="KV4" s="11"/>
      <c r="KW4" s="11"/>
      <c r="KX4" s="11"/>
      <c r="KY4" s="11"/>
      <c r="KZ4" s="11"/>
      <c r="LA4" s="11"/>
      <c r="LB4" s="11"/>
      <c r="LC4" s="11"/>
      <c r="LD4" s="11"/>
      <c r="LE4" s="11"/>
      <c r="LF4" s="11"/>
      <c r="LG4" s="11"/>
      <c r="LH4" s="11"/>
      <c r="LI4" s="11"/>
      <c r="LJ4" s="11"/>
      <c r="LK4" s="11"/>
      <c r="LL4" s="11"/>
      <c r="LM4" s="11"/>
      <c r="LN4" s="11"/>
    </row>
    <row r="5" customFormat="false" ht="15" hidden="false" customHeight="false" outlineLevel="0" collapsed="false">
      <c r="A5" s="8" t="s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10" t="s">
        <v>325</v>
      </c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10" t="s">
        <v>325</v>
      </c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  <c r="IU5" s="11"/>
      <c r="IV5" s="11"/>
      <c r="IW5" s="11"/>
      <c r="IX5" s="11"/>
      <c r="IY5" s="11"/>
      <c r="IZ5" s="11"/>
      <c r="JA5" s="11"/>
      <c r="JB5" s="11"/>
      <c r="JC5" s="11"/>
      <c r="JD5" s="11"/>
      <c r="JE5" s="11"/>
      <c r="JF5" s="11"/>
      <c r="JG5" s="11"/>
      <c r="JH5" s="11"/>
      <c r="JI5" s="11"/>
      <c r="JJ5" s="11"/>
      <c r="JK5" s="11"/>
      <c r="JL5" s="11"/>
      <c r="JM5" s="11"/>
      <c r="JN5" s="11"/>
      <c r="JO5" s="11"/>
      <c r="JP5" s="11"/>
      <c r="JQ5" s="11"/>
      <c r="JR5" s="11"/>
      <c r="JS5" s="11"/>
      <c r="JT5" s="11"/>
      <c r="JU5" s="11"/>
      <c r="JV5" s="11"/>
      <c r="JW5" s="11"/>
      <c r="JX5" s="11"/>
      <c r="JY5" s="11"/>
      <c r="JZ5" s="11"/>
      <c r="KA5" s="11"/>
      <c r="KB5" s="11"/>
      <c r="KC5" s="11"/>
      <c r="KD5" s="11"/>
      <c r="KE5" s="11"/>
      <c r="KF5" s="11"/>
      <c r="KG5" s="11"/>
      <c r="KH5" s="11"/>
      <c r="KI5" s="11"/>
      <c r="KJ5" s="11"/>
      <c r="KK5" s="11"/>
      <c r="KL5" s="11"/>
      <c r="KM5" s="11"/>
      <c r="KN5" s="11"/>
      <c r="KO5" s="11"/>
      <c r="KP5" s="11"/>
      <c r="KQ5" s="11"/>
      <c r="KR5" s="11"/>
      <c r="KS5" s="11"/>
      <c r="KT5" s="11"/>
      <c r="KU5" s="11"/>
      <c r="KV5" s="11"/>
      <c r="KW5" s="11"/>
      <c r="KX5" s="11"/>
      <c r="KY5" s="11"/>
      <c r="KZ5" s="11"/>
      <c r="LA5" s="11"/>
      <c r="LB5" s="11"/>
      <c r="LC5" s="11"/>
      <c r="LD5" s="11"/>
      <c r="LE5" s="11"/>
      <c r="LF5" s="11"/>
      <c r="LG5" s="11"/>
      <c r="LH5" s="11"/>
      <c r="LI5" s="11"/>
      <c r="LJ5" s="11"/>
      <c r="LK5" s="11"/>
      <c r="LL5" s="11"/>
      <c r="LM5" s="11"/>
      <c r="LN5" s="11"/>
    </row>
    <row r="6" customFormat="false" ht="15" hidden="false" customHeight="false" outlineLevel="0" collapsed="false">
      <c r="A6" s="8" t="s">
        <v>31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10" t="s">
        <v>325</v>
      </c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10" t="s">
        <v>325</v>
      </c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  <c r="IN6" s="11"/>
      <c r="IO6" s="11"/>
      <c r="IP6" s="11"/>
      <c r="IQ6" s="11"/>
      <c r="IR6" s="11"/>
      <c r="IS6" s="11"/>
      <c r="IT6" s="11"/>
      <c r="IU6" s="11"/>
      <c r="IV6" s="11"/>
      <c r="IW6" s="11"/>
      <c r="IX6" s="11"/>
      <c r="IY6" s="11"/>
      <c r="IZ6" s="11"/>
      <c r="JA6" s="11"/>
      <c r="JB6" s="11"/>
      <c r="JC6" s="11"/>
      <c r="JD6" s="11"/>
      <c r="JE6" s="11"/>
      <c r="JF6" s="11"/>
      <c r="JG6" s="11"/>
      <c r="JH6" s="11"/>
      <c r="JI6" s="11"/>
      <c r="JJ6" s="11"/>
      <c r="JK6" s="11"/>
      <c r="JL6" s="11"/>
      <c r="JM6" s="11"/>
      <c r="JN6" s="11"/>
      <c r="JO6" s="11"/>
      <c r="JP6" s="11"/>
      <c r="JQ6" s="11"/>
      <c r="JR6" s="11"/>
      <c r="JS6" s="11"/>
      <c r="JT6" s="11"/>
      <c r="JU6" s="11"/>
      <c r="JV6" s="11"/>
      <c r="JW6" s="11"/>
      <c r="JX6" s="11"/>
      <c r="JY6" s="11"/>
      <c r="JZ6" s="11"/>
      <c r="KA6" s="11"/>
      <c r="KB6" s="11"/>
      <c r="KC6" s="11"/>
      <c r="KD6" s="11"/>
      <c r="KE6" s="11"/>
      <c r="KF6" s="11"/>
      <c r="KG6" s="11"/>
      <c r="KH6" s="11"/>
      <c r="KI6" s="11"/>
      <c r="KJ6" s="11"/>
      <c r="KK6" s="11"/>
      <c r="KL6" s="11"/>
      <c r="KM6" s="11"/>
      <c r="KN6" s="11"/>
      <c r="KO6" s="11"/>
      <c r="KP6" s="11"/>
      <c r="KQ6" s="11"/>
      <c r="KR6" s="11"/>
      <c r="KS6" s="11"/>
      <c r="KT6" s="11"/>
      <c r="KU6" s="11"/>
      <c r="KV6" s="11"/>
      <c r="KW6" s="11"/>
      <c r="KX6" s="11"/>
      <c r="KY6" s="11"/>
      <c r="KZ6" s="11"/>
      <c r="LA6" s="11"/>
      <c r="LB6" s="11"/>
      <c r="LC6" s="11"/>
      <c r="LD6" s="11"/>
      <c r="LE6" s="11"/>
      <c r="LF6" s="11"/>
      <c r="LG6" s="11"/>
      <c r="LH6" s="11"/>
      <c r="LI6" s="11"/>
      <c r="LJ6" s="11"/>
      <c r="LK6" s="11"/>
      <c r="LL6" s="11"/>
      <c r="LM6" s="11"/>
      <c r="LN6" s="11"/>
    </row>
    <row r="7" customFormat="false" ht="15" hidden="false" customHeight="false" outlineLevel="0" collapsed="false">
      <c r="A7" s="8" t="s">
        <v>28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10" t="s">
        <v>325</v>
      </c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10" t="s">
        <v>325</v>
      </c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  <c r="IW7" s="11"/>
      <c r="IX7" s="11"/>
      <c r="IY7" s="11"/>
      <c r="IZ7" s="11"/>
      <c r="JA7" s="11"/>
      <c r="JB7" s="11"/>
      <c r="JC7" s="11"/>
      <c r="JD7" s="11"/>
      <c r="JE7" s="11"/>
      <c r="JF7" s="11"/>
      <c r="JG7" s="11"/>
      <c r="JH7" s="11"/>
      <c r="JI7" s="11"/>
      <c r="JJ7" s="11"/>
      <c r="JK7" s="11"/>
      <c r="JL7" s="11"/>
      <c r="JM7" s="11"/>
      <c r="JN7" s="11"/>
      <c r="JO7" s="11"/>
      <c r="JP7" s="11"/>
      <c r="JQ7" s="11"/>
      <c r="JR7" s="11"/>
      <c r="JS7" s="11"/>
      <c r="JT7" s="11"/>
      <c r="JU7" s="11"/>
      <c r="JV7" s="11"/>
      <c r="JW7" s="11"/>
      <c r="JX7" s="11"/>
      <c r="JY7" s="11"/>
      <c r="JZ7" s="11"/>
      <c r="KA7" s="11"/>
      <c r="KB7" s="11"/>
      <c r="KC7" s="11"/>
      <c r="KD7" s="11"/>
      <c r="KE7" s="11"/>
      <c r="KF7" s="11"/>
      <c r="KG7" s="11"/>
      <c r="KH7" s="11"/>
      <c r="KI7" s="11"/>
      <c r="KJ7" s="11"/>
      <c r="KK7" s="11"/>
      <c r="KL7" s="11"/>
      <c r="KM7" s="11"/>
      <c r="KN7" s="11"/>
      <c r="KO7" s="11"/>
      <c r="KP7" s="11"/>
      <c r="KQ7" s="11"/>
      <c r="KR7" s="11"/>
      <c r="KS7" s="11"/>
      <c r="KT7" s="11"/>
      <c r="KU7" s="11"/>
      <c r="KV7" s="11"/>
      <c r="KW7" s="11"/>
      <c r="KX7" s="11"/>
      <c r="KY7" s="11"/>
      <c r="KZ7" s="11"/>
      <c r="LA7" s="11"/>
      <c r="LB7" s="11"/>
      <c r="LC7" s="11"/>
      <c r="LD7" s="11"/>
      <c r="LE7" s="11"/>
      <c r="LF7" s="11"/>
      <c r="LG7" s="11"/>
      <c r="LH7" s="11"/>
      <c r="LI7" s="11"/>
      <c r="LJ7" s="11"/>
      <c r="LK7" s="11"/>
      <c r="LL7" s="11"/>
      <c r="LM7" s="11"/>
      <c r="LN7" s="11"/>
    </row>
    <row r="8" customFormat="false" ht="15" hidden="false" customHeight="false" outlineLevel="0" collapsed="false">
      <c r="A8" s="8" t="s">
        <v>20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10" t="s">
        <v>325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10" t="s">
        <v>325</v>
      </c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  <c r="HR8" s="11"/>
      <c r="HS8" s="11"/>
      <c r="HT8" s="11"/>
      <c r="HU8" s="11"/>
      <c r="HV8" s="11"/>
      <c r="HW8" s="11"/>
      <c r="HX8" s="11"/>
      <c r="HY8" s="11"/>
      <c r="HZ8" s="11"/>
      <c r="IA8" s="11"/>
      <c r="IB8" s="11"/>
      <c r="IC8" s="11"/>
      <c r="ID8" s="11"/>
      <c r="IE8" s="11"/>
      <c r="IF8" s="11"/>
      <c r="IG8" s="11"/>
      <c r="IH8" s="11"/>
      <c r="II8" s="11"/>
      <c r="IJ8" s="11"/>
      <c r="IK8" s="11"/>
      <c r="IL8" s="11"/>
      <c r="IM8" s="11"/>
      <c r="IN8" s="11"/>
      <c r="IO8" s="11"/>
      <c r="IP8" s="11"/>
      <c r="IQ8" s="11"/>
      <c r="IR8" s="11"/>
      <c r="IS8" s="11"/>
      <c r="IT8" s="11"/>
      <c r="IU8" s="11"/>
      <c r="IV8" s="11"/>
      <c r="IW8" s="11"/>
      <c r="IX8" s="11"/>
      <c r="IY8" s="11"/>
      <c r="IZ8" s="11"/>
      <c r="JA8" s="11"/>
      <c r="JB8" s="11"/>
      <c r="JC8" s="11"/>
      <c r="JD8" s="11"/>
      <c r="JE8" s="11"/>
      <c r="JF8" s="11"/>
      <c r="JG8" s="11"/>
      <c r="JH8" s="11"/>
      <c r="JI8" s="11"/>
      <c r="JJ8" s="11"/>
      <c r="JK8" s="11"/>
      <c r="JL8" s="11"/>
      <c r="JM8" s="11"/>
      <c r="JN8" s="11"/>
      <c r="JO8" s="11"/>
      <c r="JP8" s="11"/>
      <c r="JQ8" s="11"/>
      <c r="JR8" s="11"/>
      <c r="JS8" s="11"/>
      <c r="JT8" s="11"/>
      <c r="JU8" s="11"/>
      <c r="JV8" s="11"/>
      <c r="JW8" s="11"/>
      <c r="JX8" s="11"/>
      <c r="JY8" s="11"/>
      <c r="JZ8" s="11"/>
      <c r="KA8" s="11"/>
      <c r="KB8" s="11"/>
      <c r="KC8" s="11"/>
      <c r="KD8" s="11"/>
      <c r="KE8" s="11"/>
      <c r="KF8" s="11"/>
      <c r="KG8" s="11"/>
      <c r="KH8" s="11"/>
      <c r="KI8" s="11"/>
      <c r="KJ8" s="11"/>
      <c r="KK8" s="11"/>
      <c r="KL8" s="11"/>
      <c r="KM8" s="11"/>
      <c r="KN8" s="11"/>
      <c r="KO8" s="11"/>
      <c r="KP8" s="11"/>
      <c r="KQ8" s="11"/>
      <c r="KR8" s="11"/>
      <c r="KS8" s="11"/>
      <c r="KT8" s="11"/>
      <c r="KU8" s="11"/>
      <c r="KV8" s="11"/>
      <c r="KW8" s="11"/>
      <c r="KX8" s="11"/>
      <c r="KY8" s="11"/>
      <c r="KZ8" s="11"/>
      <c r="LA8" s="11"/>
      <c r="LB8" s="11"/>
      <c r="LC8" s="11"/>
      <c r="LD8" s="11"/>
      <c r="LE8" s="11"/>
      <c r="LF8" s="11"/>
      <c r="LG8" s="11"/>
      <c r="LH8" s="11"/>
      <c r="LI8" s="11"/>
      <c r="LJ8" s="11"/>
      <c r="LK8" s="11"/>
      <c r="LL8" s="11"/>
      <c r="LM8" s="11"/>
      <c r="LN8" s="11"/>
    </row>
    <row r="9" customFormat="false" ht="15" hidden="false" customHeight="false" outlineLevel="0" collapsed="false">
      <c r="A9" s="8" t="s">
        <v>17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10" t="s">
        <v>325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10" t="s">
        <v>325</v>
      </c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  <c r="HM9" s="11"/>
      <c r="HN9" s="11"/>
      <c r="HO9" s="11"/>
      <c r="HP9" s="11"/>
      <c r="HQ9" s="11"/>
      <c r="HR9" s="11"/>
      <c r="HS9" s="11"/>
      <c r="HT9" s="11"/>
      <c r="HU9" s="11"/>
      <c r="HV9" s="11"/>
      <c r="HW9" s="11"/>
      <c r="HX9" s="11"/>
      <c r="HY9" s="11"/>
      <c r="HZ9" s="11"/>
      <c r="IA9" s="11"/>
      <c r="IB9" s="11"/>
      <c r="IC9" s="11"/>
      <c r="ID9" s="11"/>
      <c r="IE9" s="11"/>
      <c r="IF9" s="11"/>
      <c r="IG9" s="11"/>
      <c r="IH9" s="11"/>
      <c r="II9" s="11"/>
      <c r="IJ9" s="11"/>
      <c r="IK9" s="11"/>
      <c r="IL9" s="11"/>
      <c r="IM9" s="11"/>
      <c r="IN9" s="11"/>
      <c r="IO9" s="11"/>
      <c r="IP9" s="11"/>
      <c r="IQ9" s="11"/>
      <c r="IR9" s="11"/>
      <c r="IS9" s="11"/>
      <c r="IT9" s="11"/>
      <c r="IU9" s="11"/>
      <c r="IV9" s="11"/>
      <c r="IW9" s="11"/>
      <c r="IX9" s="11"/>
      <c r="IY9" s="11"/>
      <c r="IZ9" s="11"/>
      <c r="JA9" s="11"/>
      <c r="JB9" s="11"/>
      <c r="JC9" s="11"/>
      <c r="JD9" s="11"/>
      <c r="JE9" s="11"/>
      <c r="JF9" s="11"/>
      <c r="JG9" s="11"/>
      <c r="JH9" s="11"/>
      <c r="JI9" s="11"/>
      <c r="JJ9" s="11"/>
      <c r="JK9" s="11"/>
      <c r="JL9" s="11"/>
      <c r="JM9" s="11"/>
      <c r="JN9" s="11"/>
      <c r="JO9" s="11"/>
      <c r="JP9" s="11"/>
      <c r="JQ9" s="11"/>
      <c r="JR9" s="11"/>
      <c r="JS9" s="11"/>
      <c r="JT9" s="11"/>
      <c r="JU9" s="11"/>
      <c r="JV9" s="11"/>
      <c r="JW9" s="11"/>
      <c r="JX9" s="11"/>
      <c r="JY9" s="11"/>
      <c r="JZ9" s="11"/>
      <c r="KA9" s="11"/>
      <c r="KB9" s="11"/>
      <c r="KC9" s="11"/>
      <c r="KD9" s="11"/>
      <c r="KE9" s="11"/>
      <c r="KF9" s="11"/>
      <c r="KG9" s="11"/>
      <c r="KH9" s="11"/>
      <c r="KI9" s="11"/>
      <c r="KJ9" s="11"/>
      <c r="KK9" s="11"/>
      <c r="KL9" s="11"/>
      <c r="KM9" s="11"/>
      <c r="KN9" s="11"/>
      <c r="KO9" s="11"/>
      <c r="KP9" s="11"/>
      <c r="KQ9" s="11"/>
      <c r="KR9" s="11"/>
      <c r="KS9" s="11"/>
      <c r="KT9" s="11"/>
      <c r="KU9" s="11"/>
      <c r="KV9" s="11"/>
      <c r="KW9" s="11"/>
      <c r="KX9" s="11"/>
      <c r="KY9" s="11"/>
      <c r="KZ9" s="11"/>
      <c r="LA9" s="11"/>
      <c r="LB9" s="11"/>
      <c r="LC9" s="11"/>
      <c r="LD9" s="11"/>
      <c r="LE9" s="11"/>
      <c r="LF9" s="11"/>
      <c r="LG9" s="11"/>
      <c r="LH9" s="11"/>
      <c r="LI9" s="11"/>
      <c r="LJ9" s="11"/>
      <c r="LK9" s="11"/>
      <c r="LL9" s="11"/>
      <c r="LM9" s="11"/>
      <c r="LN9" s="11"/>
    </row>
    <row r="10" customFormat="false" ht="15" hidden="false" customHeight="false" outlineLevel="0" collapsed="false">
      <c r="A10" s="8" t="s">
        <v>9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10" t="s">
        <v>325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10" t="s">
        <v>325</v>
      </c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  <c r="GP10" s="11"/>
      <c r="GQ10" s="11"/>
      <c r="GR10" s="11"/>
      <c r="GS10" s="11"/>
      <c r="GT10" s="11"/>
      <c r="GU10" s="11"/>
      <c r="GV10" s="11"/>
      <c r="GW10" s="11"/>
      <c r="GX10" s="11"/>
      <c r="GY10" s="11"/>
      <c r="GZ10" s="11"/>
      <c r="HA10" s="11"/>
      <c r="HB10" s="11"/>
      <c r="HC10" s="11"/>
      <c r="HD10" s="11"/>
      <c r="HE10" s="11"/>
      <c r="HF10" s="11"/>
      <c r="HG10" s="11"/>
      <c r="HH10" s="11"/>
      <c r="HI10" s="11"/>
      <c r="HJ10" s="11"/>
      <c r="HK10" s="11"/>
      <c r="HL10" s="11"/>
      <c r="HM10" s="11"/>
      <c r="HN10" s="11"/>
      <c r="HO10" s="11"/>
      <c r="HP10" s="11"/>
      <c r="HQ10" s="11"/>
      <c r="HR10" s="11"/>
      <c r="HS10" s="11"/>
      <c r="HT10" s="11"/>
      <c r="HU10" s="11"/>
      <c r="HV10" s="11"/>
      <c r="HW10" s="11"/>
      <c r="HX10" s="11"/>
      <c r="HY10" s="11"/>
      <c r="HZ10" s="11"/>
      <c r="IA10" s="11"/>
      <c r="IB10" s="11"/>
      <c r="IC10" s="11"/>
      <c r="ID10" s="11"/>
      <c r="IE10" s="11"/>
      <c r="IF10" s="11"/>
      <c r="IG10" s="11"/>
      <c r="IH10" s="11"/>
      <c r="II10" s="11"/>
      <c r="IJ10" s="11"/>
      <c r="IK10" s="11"/>
      <c r="IL10" s="11"/>
      <c r="IM10" s="11"/>
      <c r="IN10" s="11"/>
      <c r="IO10" s="11"/>
      <c r="IP10" s="11"/>
      <c r="IQ10" s="11"/>
      <c r="IR10" s="11"/>
      <c r="IS10" s="11"/>
      <c r="IT10" s="11"/>
      <c r="IU10" s="11"/>
      <c r="IV10" s="11"/>
      <c r="IW10" s="11"/>
      <c r="IX10" s="11"/>
      <c r="IY10" s="11"/>
      <c r="IZ10" s="11"/>
      <c r="JA10" s="11"/>
      <c r="JB10" s="11"/>
      <c r="JC10" s="11"/>
      <c r="JD10" s="11"/>
      <c r="JE10" s="11"/>
      <c r="JF10" s="11"/>
      <c r="JG10" s="11"/>
      <c r="JH10" s="11"/>
      <c r="JI10" s="11"/>
      <c r="JJ10" s="11"/>
      <c r="JK10" s="11"/>
      <c r="JL10" s="11"/>
      <c r="JM10" s="11"/>
      <c r="JN10" s="11"/>
      <c r="JO10" s="11"/>
      <c r="JP10" s="11"/>
      <c r="JQ10" s="11"/>
      <c r="JR10" s="11"/>
      <c r="JS10" s="11"/>
      <c r="JT10" s="11"/>
      <c r="JU10" s="11"/>
      <c r="JV10" s="11"/>
      <c r="JW10" s="11"/>
      <c r="JX10" s="11"/>
      <c r="JY10" s="11"/>
      <c r="JZ10" s="11"/>
      <c r="KA10" s="11"/>
      <c r="KB10" s="11"/>
      <c r="KC10" s="11"/>
      <c r="KD10" s="11"/>
      <c r="KE10" s="11"/>
      <c r="KF10" s="11"/>
      <c r="KG10" s="11"/>
      <c r="KH10" s="11"/>
      <c r="KI10" s="11"/>
      <c r="KJ10" s="11"/>
      <c r="KK10" s="11"/>
      <c r="KL10" s="11"/>
      <c r="KM10" s="11"/>
      <c r="KN10" s="11"/>
      <c r="KO10" s="11"/>
      <c r="KP10" s="11"/>
      <c r="KQ10" s="11"/>
      <c r="KR10" s="11"/>
      <c r="KS10" s="11"/>
      <c r="KT10" s="11"/>
      <c r="KU10" s="11"/>
      <c r="KV10" s="11"/>
      <c r="KW10" s="11"/>
      <c r="KX10" s="11"/>
      <c r="KY10" s="11"/>
      <c r="KZ10" s="11"/>
      <c r="LA10" s="11"/>
      <c r="LB10" s="11"/>
      <c r="LC10" s="11"/>
      <c r="LD10" s="11"/>
      <c r="LE10" s="11"/>
      <c r="LF10" s="11"/>
      <c r="LG10" s="11"/>
      <c r="LH10" s="11"/>
      <c r="LI10" s="11"/>
      <c r="LJ10" s="11"/>
      <c r="LK10" s="11"/>
      <c r="LL10" s="11"/>
      <c r="LM10" s="11"/>
      <c r="LN10" s="1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&amp;CСтраница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D2" activeCellId="0" sqref="D2"/>
    </sheetView>
  </sheetViews>
  <sheetFormatPr defaultRowHeight="12.8"/>
  <cols>
    <col collapsed="false" hidden="false" max="1" min="1" style="23" width="22.9489795918367"/>
    <col collapsed="false" hidden="false" max="2" min="2" style="23" width="10.8010204081633"/>
    <col collapsed="false" hidden="false" max="3" min="3" style="23" width="15.5255102040816"/>
    <col collapsed="false" hidden="false" max="64" min="4" style="23" width="10.8010204081633"/>
    <col collapsed="false" hidden="false" max="1025" min="65" style="0" width="8.50510204081633"/>
  </cols>
  <sheetData>
    <row r="1" customFormat="false" ht="26.85" hidden="false" customHeight="false" outlineLevel="0" collapsed="false">
      <c r="A1" s="44"/>
      <c r="B1" s="15" t="s">
        <v>326</v>
      </c>
      <c r="C1" s="15" t="s">
        <v>327</v>
      </c>
      <c r="D1" s="15" t="s">
        <v>328</v>
      </c>
      <c r="E1" s="15" t="s">
        <v>329</v>
      </c>
      <c r="F1" s="15" t="s">
        <v>330</v>
      </c>
      <c r="G1" s="15" t="s">
        <v>331</v>
      </c>
      <c r="H1" s="15" t="s">
        <v>332</v>
      </c>
      <c r="I1" s="15" t="s">
        <v>333</v>
      </c>
      <c r="J1" s="15" t="s">
        <v>334</v>
      </c>
      <c r="K1" s="15" t="s">
        <v>335</v>
      </c>
    </row>
    <row r="2" customFormat="false" ht="16.15" hidden="false" customHeight="false" outlineLevel="0" collapsed="false">
      <c r="A2" s="45" t="s">
        <v>13</v>
      </c>
      <c r="B2" s="48" t="s">
        <v>344</v>
      </c>
      <c r="C2" s="47" t="n">
        <v>500</v>
      </c>
      <c r="D2" s="19" t="n">
        <v>11.6</v>
      </c>
      <c r="E2" s="19" t="n">
        <v>11.6</v>
      </c>
      <c r="F2" s="19" t="n">
        <v>11.6</v>
      </c>
      <c r="G2" s="19" t="n">
        <v>11.6</v>
      </c>
      <c r="H2" s="18" t="n">
        <v>2900</v>
      </c>
      <c r="I2" s="18" t="n">
        <v>2900</v>
      </c>
      <c r="J2" s="18" t="n">
        <v>2900</v>
      </c>
      <c r="K2" s="18" t="n">
        <v>2900</v>
      </c>
    </row>
    <row r="3" customFormat="false" ht="16.15" hidden="false" customHeight="false" outlineLevel="0" collapsed="false">
      <c r="A3" s="45" t="s">
        <v>35</v>
      </c>
      <c r="B3" s="48" t="s">
        <v>340</v>
      </c>
      <c r="C3" s="47" t="n">
        <v>500</v>
      </c>
      <c r="D3" s="19" t="n">
        <v>13.6</v>
      </c>
      <c r="E3" s="19" t="n">
        <v>13.6</v>
      </c>
      <c r="F3" s="19" t="n">
        <v>13.6</v>
      </c>
      <c r="G3" s="19" t="n">
        <v>13.6</v>
      </c>
      <c r="H3" s="18" t="n">
        <v>3400</v>
      </c>
      <c r="I3" s="18" t="n">
        <v>3400</v>
      </c>
      <c r="J3" s="18" t="n">
        <v>3400</v>
      </c>
      <c r="K3" s="18" t="n">
        <v>3400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D2" activeCellId="0" sqref="D2"/>
    </sheetView>
  </sheetViews>
  <sheetFormatPr defaultRowHeight="12.8"/>
  <cols>
    <col collapsed="false" hidden="false" max="1" min="1" style="23" width="22.9489795918367"/>
    <col collapsed="false" hidden="false" max="2" min="2" style="23" width="10.8010204081633"/>
    <col collapsed="false" hidden="false" max="3" min="3" style="23" width="13.0918367346939"/>
    <col collapsed="false" hidden="false" max="64" min="4" style="23" width="10.8010204081633"/>
    <col collapsed="false" hidden="false" max="1025" min="65" style="0" width="8.50510204081633"/>
  </cols>
  <sheetData>
    <row r="1" customFormat="false" ht="26.85" hidden="false" customHeight="false" outlineLevel="0" collapsed="false">
      <c r="A1" s="44"/>
      <c r="B1" s="15" t="s">
        <v>326</v>
      </c>
      <c r="C1" s="15" t="s">
        <v>327</v>
      </c>
      <c r="D1" s="15" t="s">
        <v>328</v>
      </c>
      <c r="E1" s="15" t="s">
        <v>329</v>
      </c>
      <c r="F1" s="15" t="s">
        <v>330</v>
      </c>
      <c r="G1" s="15" t="s">
        <v>331</v>
      </c>
      <c r="H1" s="15" t="s">
        <v>332</v>
      </c>
      <c r="I1" s="15" t="s">
        <v>333</v>
      </c>
      <c r="J1" s="15" t="s">
        <v>334</v>
      </c>
      <c r="K1" s="15" t="s">
        <v>335</v>
      </c>
    </row>
    <row r="2" customFormat="false" ht="16.15" hidden="false" customHeight="false" outlineLevel="0" collapsed="false">
      <c r="A2" s="45" t="s">
        <v>13</v>
      </c>
      <c r="B2" s="46" t="s">
        <v>337</v>
      </c>
      <c r="C2" s="47" t="n">
        <v>500</v>
      </c>
      <c r="D2" s="19" t="n">
        <v>14.41</v>
      </c>
      <c r="E2" s="19" t="n">
        <v>14.41</v>
      </c>
      <c r="F2" s="19" t="n">
        <v>14.41</v>
      </c>
      <c r="G2" s="19" t="n">
        <v>14.41</v>
      </c>
      <c r="H2" s="18" t="n">
        <v>3605</v>
      </c>
      <c r="I2" s="18" t="n">
        <v>3605</v>
      </c>
      <c r="J2" s="18" t="n">
        <v>3605</v>
      </c>
      <c r="K2" s="18" t="n">
        <v>3605</v>
      </c>
    </row>
    <row r="3" customFormat="false" ht="16.15" hidden="false" customHeight="false" outlineLevel="0" collapsed="false">
      <c r="A3" s="45" t="s">
        <v>35</v>
      </c>
      <c r="B3" s="46" t="s">
        <v>342</v>
      </c>
      <c r="C3" s="47" t="n">
        <v>500</v>
      </c>
      <c r="D3" s="19" t="n">
        <v>16.41</v>
      </c>
      <c r="E3" s="19" t="n">
        <v>16.41</v>
      </c>
      <c r="F3" s="19" t="n">
        <v>16.41</v>
      </c>
      <c r="G3" s="19" t="n">
        <v>16.41</v>
      </c>
      <c r="H3" s="18" t="n">
        <v>4105</v>
      </c>
      <c r="I3" s="18" t="n">
        <v>4105</v>
      </c>
      <c r="J3" s="18" t="n">
        <v>4105</v>
      </c>
      <c r="K3" s="18" t="n">
        <v>4105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R327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220" zoomScaleNormal="220" zoomScalePageLayoutView="100" workbookViewId="0">
      <selection pane="topLeft" activeCell="B38" activeCellId="0" sqref="B38"/>
    </sheetView>
  </sheetViews>
  <sheetFormatPr defaultRowHeight="12.8"/>
  <cols>
    <col collapsed="false" hidden="false" max="1" min="1" style="0" width="3.51020408163265"/>
    <col collapsed="false" hidden="false" max="2" min="2" style="0" width="74.2448979591837"/>
    <col collapsed="false" hidden="false" max="10" min="3" style="0" width="8.50510204081633"/>
    <col collapsed="false" hidden="false" max="11" min="11" style="0" width="10.8010204081633"/>
    <col collapsed="false" hidden="false" max="12" min="12" style="0" width="8.50510204081633"/>
    <col collapsed="false" hidden="false" max="13" min="13" style="0" width="10.6632653061225"/>
    <col collapsed="false" hidden="false" max="14" min="14" style="0" width="12.1479591836735"/>
    <col collapsed="false" hidden="false" max="15" min="15" style="0" width="12.9591836734694"/>
    <col collapsed="false" hidden="false" max="16" min="16" style="0" width="12.4183673469388"/>
    <col collapsed="false" hidden="false" max="17" min="17" style="0" width="11.8775510204082"/>
    <col collapsed="false" hidden="false" max="18" min="18" style="0" width="12.5561224489796"/>
    <col collapsed="false" hidden="false" max="64" min="19" style="0" width="7.96428571428571"/>
    <col collapsed="false" hidden="false" max="1025" min="65" style="0" width="8.50510204081633"/>
  </cols>
  <sheetData>
    <row r="1" customFormat="false" ht="39.55" hidden="false" customHeight="false" outlineLevel="0" collapsed="false">
      <c r="A1" s="23"/>
      <c r="B1" s="49"/>
      <c r="C1" s="49" t="s">
        <v>364</v>
      </c>
      <c r="D1" s="49" t="s">
        <v>328</v>
      </c>
      <c r="E1" s="49" t="s">
        <v>329</v>
      </c>
      <c r="F1" s="49" t="s">
        <v>365</v>
      </c>
      <c r="G1" s="49" t="s">
        <v>330</v>
      </c>
      <c r="H1" s="49" t="s">
        <v>366</v>
      </c>
      <c r="I1" s="49" t="s">
        <v>331</v>
      </c>
      <c r="J1" s="49" t="s">
        <v>367</v>
      </c>
      <c r="K1" s="49" t="s">
        <v>368</v>
      </c>
      <c r="L1" s="49" t="s">
        <v>332</v>
      </c>
      <c r="M1" s="49" t="s">
        <v>333</v>
      </c>
      <c r="N1" s="49" t="s">
        <v>369</v>
      </c>
      <c r="O1" s="49" t="s">
        <v>370</v>
      </c>
      <c r="P1" s="49" t="s">
        <v>335</v>
      </c>
      <c r="Q1" s="49" t="s">
        <v>371</v>
      </c>
      <c r="R1" s="49" t="s">
        <v>372</v>
      </c>
    </row>
    <row r="2" customFormat="false" ht="16.15" hidden="false" customHeight="false" outlineLevel="0" collapsed="false">
      <c r="A2" s="23"/>
      <c r="B2" s="16" t="s">
        <v>35</v>
      </c>
      <c r="C2" s="49" t="n">
        <v>900</v>
      </c>
      <c r="D2" s="49" t="n">
        <v>1200</v>
      </c>
      <c r="E2" s="49" t="n">
        <v>1500</v>
      </c>
      <c r="F2" s="49" t="n">
        <v>2000</v>
      </c>
      <c r="G2" s="49" t="n">
        <v>3000</v>
      </c>
      <c r="H2" s="49" t="n">
        <v>4500</v>
      </c>
      <c r="I2" s="49" t="n">
        <v>6500</v>
      </c>
      <c r="J2" s="49" t="n">
        <v>8000</v>
      </c>
      <c r="K2" s="49" t="n">
        <v>900</v>
      </c>
      <c r="L2" s="49" t="n">
        <v>1200</v>
      </c>
      <c r="M2" s="49" t="n">
        <v>1500</v>
      </c>
      <c r="N2" s="49" t="n">
        <v>2000</v>
      </c>
      <c r="O2" s="49" t="n">
        <v>3000</v>
      </c>
      <c r="P2" s="49" t="n">
        <v>4500</v>
      </c>
      <c r="Q2" s="49" t="n">
        <v>6500</v>
      </c>
      <c r="R2" s="49" t="n">
        <v>8000</v>
      </c>
    </row>
    <row r="3" customFormat="false" ht="16.15" hidden="false" customHeight="false" outlineLevel="0" collapsed="false">
      <c r="A3" s="23"/>
      <c r="B3" s="16" t="s">
        <v>13</v>
      </c>
      <c r="C3" s="49" t="n">
        <v>950</v>
      </c>
      <c r="D3" s="49" t="n">
        <v>1300</v>
      </c>
      <c r="E3" s="49" t="n">
        <v>1800</v>
      </c>
      <c r="F3" s="49" t="n">
        <v>2900</v>
      </c>
      <c r="G3" s="49" t="n">
        <v>4600</v>
      </c>
      <c r="H3" s="49" t="n">
        <v>6500</v>
      </c>
      <c r="I3" s="49" t="n">
        <v>8000</v>
      </c>
      <c r="J3" s="49" t="n">
        <v>12000</v>
      </c>
      <c r="K3" s="49" t="n">
        <v>950</v>
      </c>
      <c r="L3" s="49" t="n">
        <v>1300</v>
      </c>
      <c r="M3" s="49" t="n">
        <v>1800</v>
      </c>
      <c r="N3" s="49" t="n">
        <v>2900</v>
      </c>
      <c r="O3" s="49" t="n">
        <v>4600</v>
      </c>
      <c r="P3" s="49" t="n">
        <v>6500</v>
      </c>
      <c r="Q3" s="49" t="n">
        <v>8000</v>
      </c>
      <c r="R3" s="49" t="n">
        <v>12000</v>
      </c>
    </row>
    <row r="4" customFormat="false" ht="16.15" hidden="false" customHeight="false" outlineLevel="0" collapsed="false">
      <c r="A4" s="23"/>
      <c r="B4" s="16" t="s">
        <v>24</v>
      </c>
      <c r="C4" s="49" t="n">
        <v>900</v>
      </c>
      <c r="D4" s="49" t="n">
        <v>1200</v>
      </c>
      <c r="E4" s="49" t="n">
        <v>1500</v>
      </c>
      <c r="F4" s="49" t="n">
        <v>2000</v>
      </c>
      <c r="G4" s="49" t="n">
        <v>3000</v>
      </c>
      <c r="H4" s="49" t="n">
        <v>4500</v>
      </c>
      <c r="I4" s="49" t="n">
        <v>6500</v>
      </c>
      <c r="J4" s="49" t="n">
        <v>7000</v>
      </c>
      <c r="K4" s="49" t="n">
        <v>900</v>
      </c>
      <c r="L4" s="49" t="n">
        <v>1200</v>
      </c>
      <c r="M4" s="49" t="n">
        <v>1500</v>
      </c>
      <c r="N4" s="49" t="n">
        <v>2000</v>
      </c>
      <c r="O4" s="49" t="n">
        <v>3000</v>
      </c>
      <c r="P4" s="49" t="n">
        <v>4500</v>
      </c>
      <c r="Q4" s="49" t="n">
        <v>6500</v>
      </c>
      <c r="R4" s="49" t="n">
        <v>7000</v>
      </c>
    </row>
    <row r="5" customFormat="false" ht="16.15" hidden="false" customHeight="false" outlineLevel="0" collapsed="false">
      <c r="A5" s="23"/>
      <c r="B5" s="16" t="s">
        <v>21</v>
      </c>
      <c r="C5" s="49" t="n">
        <v>500</v>
      </c>
      <c r="D5" s="49" t="n">
        <v>800</v>
      </c>
      <c r="E5" s="49" t="n">
        <v>1000</v>
      </c>
      <c r="F5" s="49" t="n">
        <v>1600</v>
      </c>
      <c r="G5" s="49" t="n">
        <v>2500</v>
      </c>
      <c r="H5" s="49" t="n">
        <v>3000</v>
      </c>
      <c r="I5" s="49" t="n">
        <v>4000</v>
      </c>
      <c r="J5" s="49" t="n">
        <v>7000</v>
      </c>
      <c r="K5" s="49" t="n">
        <v>500</v>
      </c>
      <c r="L5" s="49" t="n">
        <v>800</v>
      </c>
      <c r="M5" s="49" t="n">
        <v>1000</v>
      </c>
      <c r="N5" s="49" t="n">
        <v>1600</v>
      </c>
      <c r="O5" s="49" t="n">
        <v>2500</v>
      </c>
      <c r="P5" s="49" t="n">
        <v>3000</v>
      </c>
      <c r="Q5" s="49" t="n">
        <v>4000</v>
      </c>
      <c r="R5" s="49" t="n">
        <v>7000</v>
      </c>
    </row>
    <row r="6" customFormat="false" ht="16.15" hidden="false" customHeight="false" outlineLevel="0" collapsed="false">
      <c r="A6" s="23"/>
      <c r="B6" s="16" t="s">
        <v>4</v>
      </c>
      <c r="C6" s="49" t="n">
        <v>750</v>
      </c>
      <c r="D6" s="49" t="n">
        <v>950</v>
      </c>
      <c r="E6" s="49" t="n">
        <v>1450</v>
      </c>
      <c r="F6" s="49" t="n">
        <v>1950</v>
      </c>
      <c r="G6" s="49" t="n">
        <v>2950</v>
      </c>
      <c r="H6" s="49" t="n">
        <v>3650</v>
      </c>
      <c r="I6" s="49" t="n">
        <v>4400</v>
      </c>
      <c r="J6" s="49" t="n">
        <v>7700</v>
      </c>
      <c r="K6" s="49" t="n">
        <v>750</v>
      </c>
      <c r="L6" s="49" t="n">
        <v>950</v>
      </c>
      <c r="M6" s="49" t="n">
        <v>1450</v>
      </c>
      <c r="N6" s="49" t="n">
        <v>1950</v>
      </c>
      <c r="O6" s="49" t="n">
        <v>2950</v>
      </c>
      <c r="P6" s="49" t="n">
        <v>3650</v>
      </c>
      <c r="Q6" s="49" t="n">
        <v>4400</v>
      </c>
      <c r="R6" s="49" t="n">
        <v>7700</v>
      </c>
    </row>
    <row r="7" customFormat="false" ht="16.15" hidden="false" customHeight="false" outlineLevel="0" collapsed="false">
      <c r="A7" s="23"/>
      <c r="B7" s="16" t="s">
        <v>8</v>
      </c>
      <c r="C7" s="49" t="n">
        <v>850</v>
      </c>
      <c r="D7" s="49" t="n">
        <v>950</v>
      </c>
      <c r="E7" s="49" t="n">
        <v>1050</v>
      </c>
      <c r="F7" s="49" t="n">
        <v>1800</v>
      </c>
      <c r="G7" s="49" t="n">
        <v>3000</v>
      </c>
      <c r="H7" s="49" t="n">
        <v>4000</v>
      </c>
      <c r="I7" s="49" t="n">
        <v>4500</v>
      </c>
      <c r="J7" s="49" t="n">
        <v>7000</v>
      </c>
      <c r="K7" s="49" t="n">
        <v>850</v>
      </c>
      <c r="L7" s="49" t="n">
        <v>950</v>
      </c>
      <c r="M7" s="49" t="n">
        <v>1050</v>
      </c>
      <c r="N7" s="49" t="n">
        <v>1800</v>
      </c>
      <c r="O7" s="49" t="n">
        <v>3000</v>
      </c>
      <c r="P7" s="49" t="n">
        <v>4000</v>
      </c>
      <c r="Q7" s="49" t="n">
        <v>4500</v>
      </c>
      <c r="R7" s="49" t="n">
        <v>7000</v>
      </c>
    </row>
    <row r="8" customFormat="false" ht="16.15" hidden="false" customHeight="false" outlineLevel="0" collapsed="false">
      <c r="A8" s="23"/>
      <c r="B8" s="16" t="s">
        <v>31</v>
      </c>
      <c r="C8" s="49" t="n">
        <v>850</v>
      </c>
      <c r="D8" s="49" t="n">
        <v>950</v>
      </c>
      <c r="E8" s="49" t="n">
        <v>1050</v>
      </c>
      <c r="F8" s="49" t="n">
        <v>1800</v>
      </c>
      <c r="G8" s="49" t="n">
        <v>3000</v>
      </c>
      <c r="H8" s="49" t="n">
        <v>4000</v>
      </c>
      <c r="I8" s="49" t="n">
        <v>4500</v>
      </c>
      <c r="J8" s="49" t="n">
        <v>7000</v>
      </c>
      <c r="K8" s="49" t="n">
        <v>850</v>
      </c>
      <c r="L8" s="49" t="n">
        <v>950</v>
      </c>
      <c r="M8" s="49" t="n">
        <v>1050</v>
      </c>
      <c r="N8" s="49" t="n">
        <v>1800</v>
      </c>
      <c r="O8" s="49" t="n">
        <v>3000</v>
      </c>
      <c r="P8" s="49" t="n">
        <v>4000</v>
      </c>
      <c r="Q8" s="49" t="n">
        <v>4500</v>
      </c>
      <c r="R8" s="49" t="n">
        <v>7000</v>
      </c>
    </row>
    <row r="9" customFormat="false" ht="16.15" hidden="false" customHeight="false" outlineLevel="0" collapsed="false">
      <c r="A9" s="23"/>
      <c r="B9" s="16" t="s">
        <v>27</v>
      </c>
      <c r="C9" s="49" t="n">
        <v>850</v>
      </c>
      <c r="D9" s="49" t="n">
        <v>950</v>
      </c>
      <c r="E9" s="49" t="n">
        <v>1050</v>
      </c>
      <c r="F9" s="49" t="n">
        <v>1800</v>
      </c>
      <c r="G9" s="49" t="n">
        <v>3000</v>
      </c>
      <c r="H9" s="49" t="n">
        <v>4000</v>
      </c>
      <c r="I9" s="49" t="n">
        <v>4500</v>
      </c>
      <c r="J9" s="49" t="n">
        <v>7000</v>
      </c>
      <c r="K9" s="49" t="n">
        <v>850</v>
      </c>
      <c r="L9" s="49" t="n">
        <v>950</v>
      </c>
      <c r="M9" s="49" t="n">
        <v>1050</v>
      </c>
      <c r="N9" s="49" t="n">
        <v>1800</v>
      </c>
      <c r="O9" s="49" t="n">
        <v>3000</v>
      </c>
      <c r="P9" s="49" t="n">
        <v>4000</v>
      </c>
      <c r="Q9" s="49" t="n">
        <v>4500</v>
      </c>
      <c r="R9" s="49" t="n">
        <v>7000</v>
      </c>
    </row>
    <row r="10" customFormat="false" ht="16.15" hidden="false" customHeight="false" outlineLevel="0" collapsed="false">
      <c r="A10" s="23"/>
      <c r="B10" s="16" t="s">
        <v>5</v>
      </c>
      <c r="C10" s="49" t="n">
        <v>850</v>
      </c>
      <c r="D10" s="49" t="n">
        <v>950</v>
      </c>
      <c r="E10" s="49" t="n">
        <v>1050</v>
      </c>
      <c r="F10" s="49" t="n">
        <v>1800</v>
      </c>
      <c r="G10" s="49" t="n">
        <v>3000</v>
      </c>
      <c r="H10" s="49" t="n">
        <v>4000</v>
      </c>
      <c r="I10" s="49" t="n">
        <v>4500</v>
      </c>
      <c r="J10" s="49" t="n">
        <v>7000</v>
      </c>
      <c r="K10" s="49" t="n">
        <v>850</v>
      </c>
      <c r="L10" s="49" t="n">
        <v>950</v>
      </c>
      <c r="M10" s="49" t="n">
        <v>1050</v>
      </c>
      <c r="N10" s="49" t="n">
        <v>1800</v>
      </c>
      <c r="O10" s="49" t="n">
        <v>3000</v>
      </c>
      <c r="P10" s="49" t="n">
        <v>4000</v>
      </c>
      <c r="Q10" s="49" t="n">
        <v>4500</v>
      </c>
      <c r="R10" s="49" t="n">
        <v>7000</v>
      </c>
    </row>
    <row r="11" customFormat="false" ht="16.15" hidden="false" customHeight="false" outlineLevel="0" collapsed="false">
      <c r="A11" s="23"/>
      <c r="B11" s="16" t="s">
        <v>33</v>
      </c>
      <c r="C11" s="49" t="n">
        <v>850</v>
      </c>
      <c r="D11" s="49" t="n">
        <v>950</v>
      </c>
      <c r="E11" s="49" t="n">
        <v>1050</v>
      </c>
      <c r="F11" s="49" t="n">
        <v>1800</v>
      </c>
      <c r="G11" s="49" t="n">
        <v>3000</v>
      </c>
      <c r="H11" s="49" t="n">
        <v>4000</v>
      </c>
      <c r="I11" s="49" t="n">
        <v>4500</v>
      </c>
      <c r="J11" s="49" t="n">
        <v>7000</v>
      </c>
      <c r="K11" s="49" t="n">
        <v>850</v>
      </c>
      <c r="L11" s="49" t="n">
        <v>950</v>
      </c>
      <c r="M11" s="49" t="n">
        <v>1050</v>
      </c>
      <c r="N11" s="49" t="n">
        <v>1800</v>
      </c>
      <c r="O11" s="49" t="n">
        <v>3000</v>
      </c>
      <c r="P11" s="49" t="n">
        <v>4000</v>
      </c>
      <c r="Q11" s="49" t="n">
        <v>4500</v>
      </c>
      <c r="R11" s="49" t="n">
        <v>7000</v>
      </c>
    </row>
    <row r="12" customFormat="false" ht="16.15" hidden="false" customHeight="false" outlineLevel="0" collapsed="false">
      <c r="A12" s="23"/>
      <c r="B12" s="16" t="s">
        <v>12</v>
      </c>
      <c r="C12" s="49" t="n">
        <v>850</v>
      </c>
      <c r="D12" s="49" t="n">
        <v>950</v>
      </c>
      <c r="E12" s="49" t="n">
        <v>1050</v>
      </c>
      <c r="F12" s="49" t="n">
        <v>1800</v>
      </c>
      <c r="G12" s="49" t="n">
        <v>3000</v>
      </c>
      <c r="H12" s="49" t="n">
        <v>4000</v>
      </c>
      <c r="I12" s="49" t="n">
        <v>4500</v>
      </c>
      <c r="J12" s="49" t="n">
        <v>7000</v>
      </c>
      <c r="K12" s="49" t="n">
        <v>850</v>
      </c>
      <c r="L12" s="49" t="n">
        <v>950</v>
      </c>
      <c r="M12" s="49" t="n">
        <v>1050</v>
      </c>
      <c r="N12" s="49" t="n">
        <v>1800</v>
      </c>
      <c r="O12" s="49" t="n">
        <v>3000</v>
      </c>
      <c r="P12" s="49" t="n">
        <v>4000</v>
      </c>
      <c r="Q12" s="49" t="n">
        <v>4500</v>
      </c>
      <c r="R12" s="49" t="n">
        <v>7000</v>
      </c>
    </row>
    <row r="13" customFormat="false" ht="16.15" hidden="false" customHeight="false" outlineLevel="0" collapsed="false">
      <c r="A13" s="23"/>
      <c r="B13" s="16" t="s">
        <v>11</v>
      </c>
      <c r="C13" s="49" t="n">
        <v>850</v>
      </c>
      <c r="D13" s="49" t="n">
        <v>950</v>
      </c>
      <c r="E13" s="49" t="n">
        <v>1050</v>
      </c>
      <c r="F13" s="49" t="n">
        <v>1800</v>
      </c>
      <c r="G13" s="49" t="n">
        <v>3000</v>
      </c>
      <c r="H13" s="49" t="n">
        <v>4000</v>
      </c>
      <c r="I13" s="49" t="n">
        <v>4500</v>
      </c>
      <c r="J13" s="49" t="n">
        <v>7000</v>
      </c>
      <c r="K13" s="49" t="n">
        <v>850</v>
      </c>
      <c r="L13" s="49" t="n">
        <v>950</v>
      </c>
      <c r="M13" s="49" t="n">
        <v>1050</v>
      </c>
      <c r="N13" s="49" t="n">
        <v>1800</v>
      </c>
      <c r="O13" s="49" t="n">
        <v>3000</v>
      </c>
      <c r="P13" s="49" t="n">
        <v>4000</v>
      </c>
      <c r="Q13" s="49" t="n">
        <v>4500</v>
      </c>
      <c r="R13" s="49" t="n">
        <v>7000</v>
      </c>
    </row>
    <row r="14" customFormat="false" ht="16.15" hidden="false" customHeight="false" outlineLevel="0" collapsed="false">
      <c r="A14" s="23"/>
      <c r="B14" s="16" t="s">
        <v>28</v>
      </c>
      <c r="C14" s="49" t="n">
        <v>600</v>
      </c>
      <c r="D14" s="49" t="n">
        <v>800</v>
      </c>
      <c r="E14" s="49" t="n">
        <v>1200</v>
      </c>
      <c r="F14" s="49" t="n">
        <v>1600</v>
      </c>
      <c r="G14" s="49" t="n">
        <v>2500</v>
      </c>
      <c r="H14" s="49" t="n">
        <v>3000</v>
      </c>
      <c r="I14" s="49" t="n">
        <v>3500</v>
      </c>
      <c r="J14" s="49" t="n">
        <v>7000</v>
      </c>
      <c r="K14" s="49" t="n">
        <v>600</v>
      </c>
      <c r="L14" s="49" t="n">
        <v>800</v>
      </c>
      <c r="M14" s="49" t="n">
        <v>1200</v>
      </c>
      <c r="N14" s="49" t="n">
        <v>1600</v>
      </c>
      <c r="O14" s="49" t="n">
        <v>2500</v>
      </c>
      <c r="P14" s="49" t="n">
        <v>3000</v>
      </c>
      <c r="Q14" s="49" t="n">
        <v>3500</v>
      </c>
      <c r="R14" s="49" t="n">
        <v>7000</v>
      </c>
    </row>
    <row r="15" customFormat="false" ht="16.15" hidden="false" customHeight="false" outlineLevel="0" collapsed="false">
      <c r="A15" s="23"/>
      <c r="B15" s="16" t="s">
        <v>23</v>
      </c>
      <c r="C15" s="49" t="n">
        <v>900</v>
      </c>
      <c r="D15" s="49" t="n">
        <v>1200</v>
      </c>
      <c r="E15" s="49" t="n">
        <v>1600</v>
      </c>
      <c r="F15" s="49" t="n">
        <v>2000</v>
      </c>
      <c r="G15" s="49" t="n">
        <v>3000</v>
      </c>
      <c r="H15" s="49" t="n">
        <v>3500</v>
      </c>
      <c r="I15" s="49" t="n">
        <v>4000</v>
      </c>
      <c r="J15" s="49" t="n">
        <v>7000</v>
      </c>
      <c r="K15" s="49" t="n">
        <v>900</v>
      </c>
      <c r="L15" s="49" t="n">
        <v>1200</v>
      </c>
      <c r="M15" s="49" t="n">
        <v>1600</v>
      </c>
      <c r="N15" s="49" t="n">
        <v>2000</v>
      </c>
      <c r="O15" s="49" t="n">
        <v>3000</v>
      </c>
      <c r="P15" s="49" t="n">
        <v>3500</v>
      </c>
      <c r="Q15" s="49" t="n">
        <v>4000</v>
      </c>
      <c r="R15" s="49" t="n">
        <v>7000</v>
      </c>
    </row>
    <row r="16" customFormat="false" ht="16.15" hidden="false" customHeight="false" outlineLevel="0" collapsed="false">
      <c r="A16" s="23"/>
      <c r="B16" s="16" t="s">
        <v>14</v>
      </c>
      <c r="C16" s="49" t="n">
        <v>900</v>
      </c>
      <c r="D16" s="49" t="n">
        <v>1200</v>
      </c>
      <c r="E16" s="49" t="n">
        <v>1600</v>
      </c>
      <c r="F16" s="49" t="n">
        <v>2000</v>
      </c>
      <c r="G16" s="49" t="n">
        <v>3000</v>
      </c>
      <c r="H16" s="49" t="n">
        <v>3500</v>
      </c>
      <c r="I16" s="49" t="n">
        <v>4000</v>
      </c>
      <c r="J16" s="49" t="n">
        <v>7000</v>
      </c>
      <c r="K16" s="49" t="n">
        <v>900</v>
      </c>
      <c r="L16" s="49" t="n">
        <v>1200</v>
      </c>
      <c r="M16" s="49" t="n">
        <v>1600</v>
      </c>
      <c r="N16" s="49" t="n">
        <v>2000</v>
      </c>
      <c r="O16" s="49" t="n">
        <v>3000</v>
      </c>
      <c r="P16" s="49" t="n">
        <v>3500</v>
      </c>
      <c r="Q16" s="49" t="n">
        <v>4000</v>
      </c>
      <c r="R16" s="49" t="n">
        <v>7000</v>
      </c>
    </row>
    <row r="17" customFormat="false" ht="16.15" hidden="false" customHeight="false" outlineLevel="0" collapsed="false">
      <c r="A17" s="23"/>
      <c r="B17" s="16" t="s">
        <v>15</v>
      </c>
      <c r="C17" s="49" t="n">
        <v>900</v>
      </c>
      <c r="D17" s="49" t="n">
        <v>1200</v>
      </c>
      <c r="E17" s="49" t="n">
        <v>1600</v>
      </c>
      <c r="F17" s="49" t="n">
        <v>2000</v>
      </c>
      <c r="G17" s="49" t="n">
        <v>3000</v>
      </c>
      <c r="H17" s="49" t="n">
        <v>3500</v>
      </c>
      <c r="I17" s="49" t="n">
        <v>4000</v>
      </c>
      <c r="J17" s="49" t="n">
        <v>7000</v>
      </c>
      <c r="K17" s="49" t="n">
        <v>900</v>
      </c>
      <c r="L17" s="49" t="n">
        <v>1200</v>
      </c>
      <c r="M17" s="49" t="n">
        <v>1600</v>
      </c>
      <c r="N17" s="49" t="n">
        <v>2000</v>
      </c>
      <c r="O17" s="49" t="n">
        <v>3000</v>
      </c>
      <c r="P17" s="49" t="n">
        <v>3500</v>
      </c>
      <c r="Q17" s="49" t="n">
        <v>4000</v>
      </c>
      <c r="R17" s="49" t="n">
        <v>7000</v>
      </c>
    </row>
    <row r="18" customFormat="false" ht="16.15" hidden="false" customHeight="false" outlineLevel="0" collapsed="false">
      <c r="A18" s="23"/>
      <c r="B18" s="16" t="s">
        <v>30</v>
      </c>
      <c r="C18" s="49" t="n">
        <v>900</v>
      </c>
      <c r="D18" s="49" t="n">
        <v>1200</v>
      </c>
      <c r="E18" s="49" t="n">
        <v>1600</v>
      </c>
      <c r="F18" s="49" t="n">
        <v>2000</v>
      </c>
      <c r="G18" s="49" t="n">
        <v>3000</v>
      </c>
      <c r="H18" s="49" t="n">
        <v>3500</v>
      </c>
      <c r="I18" s="49" t="n">
        <v>4000</v>
      </c>
      <c r="J18" s="49" t="n">
        <v>7000</v>
      </c>
      <c r="K18" s="49" t="n">
        <v>900</v>
      </c>
      <c r="L18" s="49" t="n">
        <v>1200</v>
      </c>
      <c r="M18" s="49" t="n">
        <v>1600</v>
      </c>
      <c r="N18" s="49" t="n">
        <v>2000</v>
      </c>
      <c r="O18" s="49" t="n">
        <v>3000</v>
      </c>
      <c r="P18" s="49" t="n">
        <v>3500</v>
      </c>
      <c r="Q18" s="49" t="n">
        <v>4000</v>
      </c>
      <c r="R18" s="49" t="n">
        <v>7000</v>
      </c>
    </row>
    <row r="19" customFormat="false" ht="16.15" hidden="false" customHeight="false" outlineLevel="0" collapsed="false">
      <c r="A19" s="23"/>
      <c r="B19" s="16" t="s">
        <v>19</v>
      </c>
      <c r="C19" s="49" t="n">
        <v>900</v>
      </c>
      <c r="D19" s="49" t="n">
        <v>1200</v>
      </c>
      <c r="E19" s="49" t="n">
        <v>1600</v>
      </c>
      <c r="F19" s="49" t="n">
        <v>2000</v>
      </c>
      <c r="G19" s="49" t="n">
        <v>3000</v>
      </c>
      <c r="H19" s="49" t="n">
        <v>3500</v>
      </c>
      <c r="I19" s="49" t="n">
        <v>4000</v>
      </c>
      <c r="J19" s="49" t="n">
        <v>7000</v>
      </c>
      <c r="K19" s="49" t="n">
        <v>900</v>
      </c>
      <c r="L19" s="49" t="n">
        <v>1200</v>
      </c>
      <c r="M19" s="49" t="n">
        <v>1600</v>
      </c>
      <c r="N19" s="49" t="n">
        <v>2000</v>
      </c>
      <c r="O19" s="49" t="n">
        <v>3000</v>
      </c>
      <c r="P19" s="49" t="n">
        <v>3500</v>
      </c>
      <c r="Q19" s="49" t="n">
        <v>4000</v>
      </c>
      <c r="R19" s="49" t="n">
        <v>7000</v>
      </c>
    </row>
    <row r="20" customFormat="false" ht="16.15" hidden="false" customHeight="false" outlineLevel="0" collapsed="false">
      <c r="A20" s="23"/>
      <c r="B20" s="16" t="s">
        <v>18</v>
      </c>
      <c r="C20" s="49" t="n">
        <v>900</v>
      </c>
      <c r="D20" s="49" t="n">
        <v>1200</v>
      </c>
      <c r="E20" s="49" t="n">
        <v>1600</v>
      </c>
      <c r="F20" s="49" t="n">
        <v>2000</v>
      </c>
      <c r="G20" s="49" t="n">
        <v>3000</v>
      </c>
      <c r="H20" s="49" t="n">
        <v>3500</v>
      </c>
      <c r="I20" s="49" t="n">
        <v>4000</v>
      </c>
      <c r="J20" s="49" t="n">
        <v>7000</v>
      </c>
      <c r="K20" s="49" t="n">
        <v>900</v>
      </c>
      <c r="L20" s="49" t="n">
        <v>1200</v>
      </c>
      <c r="M20" s="49" t="n">
        <v>1600</v>
      </c>
      <c r="N20" s="49" t="n">
        <v>2000</v>
      </c>
      <c r="O20" s="49" t="n">
        <v>3000</v>
      </c>
      <c r="P20" s="49" t="n">
        <v>3500</v>
      </c>
      <c r="Q20" s="49" t="n">
        <v>4000</v>
      </c>
      <c r="R20" s="49" t="n">
        <v>7000</v>
      </c>
    </row>
    <row r="21" customFormat="false" ht="16.15" hidden="false" customHeight="false" outlineLevel="0" collapsed="false">
      <c r="A21" s="23"/>
      <c r="B21" s="16" t="s">
        <v>20</v>
      </c>
      <c r="C21" s="49" t="n">
        <v>800</v>
      </c>
      <c r="D21" s="49" t="n">
        <v>800</v>
      </c>
      <c r="E21" s="49" t="n">
        <v>1150</v>
      </c>
      <c r="F21" s="49" t="n">
        <v>1800</v>
      </c>
      <c r="G21" s="49" t="n">
        <v>2500</v>
      </c>
      <c r="H21" s="49" t="n">
        <v>3100</v>
      </c>
      <c r="I21" s="49" t="n">
        <v>4100</v>
      </c>
      <c r="J21" s="49" t="n">
        <v>7000</v>
      </c>
      <c r="K21" s="49" t="n">
        <v>800</v>
      </c>
      <c r="L21" s="49" t="n">
        <v>800</v>
      </c>
      <c r="M21" s="49" t="n">
        <v>1150</v>
      </c>
      <c r="N21" s="49" t="n">
        <v>1800</v>
      </c>
      <c r="O21" s="49" t="n">
        <v>2500</v>
      </c>
      <c r="P21" s="49" t="n">
        <v>3100</v>
      </c>
      <c r="Q21" s="49" t="n">
        <v>4100</v>
      </c>
      <c r="R21" s="49" t="n">
        <v>7000</v>
      </c>
    </row>
    <row r="22" customFormat="false" ht="16.15" hidden="false" customHeight="false" outlineLevel="0" collapsed="false">
      <c r="A22" s="23"/>
      <c r="B22" s="16" t="s">
        <v>17</v>
      </c>
      <c r="C22" s="49" t="n">
        <v>850</v>
      </c>
      <c r="D22" s="49" t="n">
        <v>850</v>
      </c>
      <c r="E22" s="49" t="n">
        <v>1200</v>
      </c>
      <c r="F22" s="49" t="n">
        <v>2200</v>
      </c>
      <c r="G22" s="49" t="n">
        <v>3000</v>
      </c>
      <c r="H22" s="49" t="n">
        <v>4000</v>
      </c>
      <c r="I22" s="49" t="n">
        <v>5000</v>
      </c>
      <c r="J22" s="49" t="n">
        <v>8000</v>
      </c>
      <c r="K22" s="49" t="n">
        <v>850</v>
      </c>
      <c r="L22" s="49" t="n">
        <v>850</v>
      </c>
      <c r="M22" s="49" t="n">
        <v>1200</v>
      </c>
      <c r="N22" s="49" t="n">
        <v>2200</v>
      </c>
      <c r="O22" s="49" t="n">
        <v>3000</v>
      </c>
      <c r="P22" s="49" t="n">
        <v>4000</v>
      </c>
      <c r="Q22" s="49" t="n">
        <v>5000</v>
      </c>
      <c r="R22" s="49" t="n">
        <v>8000</v>
      </c>
    </row>
    <row r="23" customFormat="false" ht="16.15" hidden="false" customHeight="false" outlineLevel="0" collapsed="false">
      <c r="A23" s="23"/>
      <c r="B23" s="16" t="s">
        <v>9</v>
      </c>
      <c r="C23" s="49" t="n">
        <v>950</v>
      </c>
      <c r="D23" s="49" t="n">
        <v>950</v>
      </c>
      <c r="E23" s="49" t="n">
        <v>1300</v>
      </c>
      <c r="F23" s="49" t="n">
        <v>1850</v>
      </c>
      <c r="G23" s="49" t="n">
        <v>3000</v>
      </c>
      <c r="H23" s="49" t="n">
        <v>3700</v>
      </c>
      <c r="I23" s="49" t="n">
        <v>4500</v>
      </c>
      <c r="J23" s="49" t="n">
        <v>7000</v>
      </c>
      <c r="K23" s="49" t="n">
        <v>950</v>
      </c>
      <c r="L23" s="49" t="n">
        <v>950</v>
      </c>
      <c r="M23" s="49" t="n">
        <v>1300</v>
      </c>
      <c r="N23" s="49" t="n">
        <v>1850</v>
      </c>
      <c r="O23" s="49" t="n">
        <v>3000</v>
      </c>
      <c r="P23" s="49" t="n">
        <v>3700</v>
      </c>
      <c r="Q23" s="49" t="n">
        <v>4500</v>
      </c>
      <c r="R23" s="49" t="n">
        <v>7000</v>
      </c>
    </row>
    <row r="24" customFormat="false" ht="16.15" hidden="false" customHeight="false" outlineLevel="0" collapsed="false">
      <c r="A24" s="23"/>
      <c r="B24" s="16" t="s">
        <v>1</v>
      </c>
      <c r="C24" s="49" t="n">
        <v>950</v>
      </c>
      <c r="D24" s="49" t="n">
        <v>950</v>
      </c>
      <c r="E24" s="49" t="n">
        <v>1300</v>
      </c>
      <c r="F24" s="49" t="n">
        <v>1850</v>
      </c>
      <c r="G24" s="49" t="n">
        <v>3000</v>
      </c>
      <c r="H24" s="49" t="n">
        <v>3700</v>
      </c>
      <c r="I24" s="49" t="n">
        <v>4500</v>
      </c>
      <c r="J24" s="49" t="n">
        <v>7000</v>
      </c>
      <c r="K24" s="49" t="n">
        <v>950</v>
      </c>
      <c r="L24" s="49" t="n">
        <v>950</v>
      </c>
      <c r="M24" s="49" t="n">
        <v>1300</v>
      </c>
      <c r="N24" s="49" t="n">
        <v>1850</v>
      </c>
      <c r="O24" s="49" t="n">
        <v>3000</v>
      </c>
      <c r="P24" s="49" t="n">
        <v>3700</v>
      </c>
      <c r="Q24" s="49" t="n">
        <v>4500</v>
      </c>
      <c r="R24" s="49" t="n">
        <v>7000</v>
      </c>
    </row>
    <row r="25" customFormat="false" ht="16.15" hidden="false" customHeight="false" outlineLevel="0" collapsed="false">
      <c r="A25" s="23"/>
      <c r="B25" s="16" t="s">
        <v>32</v>
      </c>
      <c r="C25" s="49" t="n">
        <v>950</v>
      </c>
      <c r="D25" s="49" t="n">
        <v>950</v>
      </c>
      <c r="E25" s="49" t="n">
        <v>1300</v>
      </c>
      <c r="F25" s="49" t="n">
        <v>1850</v>
      </c>
      <c r="G25" s="49" t="n">
        <v>3000</v>
      </c>
      <c r="H25" s="49" t="n">
        <v>3700</v>
      </c>
      <c r="I25" s="49" t="n">
        <v>4500</v>
      </c>
      <c r="J25" s="49" t="n">
        <v>7000</v>
      </c>
      <c r="K25" s="49" t="n">
        <v>950</v>
      </c>
      <c r="L25" s="49" t="n">
        <v>950</v>
      </c>
      <c r="M25" s="49" t="n">
        <v>1300</v>
      </c>
      <c r="N25" s="49" t="n">
        <v>1850</v>
      </c>
      <c r="O25" s="49" t="n">
        <v>3000</v>
      </c>
      <c r="P25" s="49" t="n">
        <v>3700</v>
      </c>
      <c r="Q25" s="49" t="n">
        <v>4500</v>
      </c>
      <c r="R25" s="49" t="n">
        <v>7000</v>
      </c>
    </row>
    <row r="26" customFormat="false" ht="16.15" hidden="false" customHeight="false" outlineLevel="0" collapsed="false">
      <c r="A26" s="23"/>
      <c r="B26" s="16" t="s">
        <v>6</v>
      </c>
      <c r="C26" s="49" t="n">
        <v>1200</v>
      </c>
      <c r="D26" s="49" t="n">
        <v>1500</v>
      </c>
      <c r="E26" s="49" t="n">
        <v>1500</v>
      </c>
      <c r="F26" s="49" t="n">
        <v>2000</v>
      </c>
      <c r="G26" s="49" t="n">
        <v>3000</v>
      </c>
      <c r="H26" s="49" t="n">
        <v>4000</v>
      </c>
      <c r="I26" s="49" t="n">
        <v>5000</v>
      </c>
      <c r="J26" s="49" t="n">
        <v>7000</v>
      </c>
      <c r="K26" s="49" t="n">
        <v>1200</v>
      </c>
      <c r="L26" s="49" t="n">
        <v>1500</v>
      </c>
      <c r="M26" s="49" t="n">
        <v>1500</v>
      </c>
      <c r="N26" s="49" t="n">
        <v>2000</v>
      </c>
      <c r="O26" s="49" t="n">
        <v>3000</v>
      </c>
      <c r="P26" s="49" t="n">
        <v>4000</v>
      </c>
      <c r="Q26" s="49" t="n">
        <v>5000</v>
      </c>
      <c r="R26" s="49" t="n">
        <v>7000</v>
      </c>
    </row>
    <row r="27" customFormat="false" ht="16.15" hidden="false" customHeight="false" outlineLevel="0" collapsed="false">
      <c r="A27" s="23"/>
      <c r="B27" s="16" t="s">
        <v>3</v>
      </c>
      <c r="C27" s="49" t="n">
        <v>1200</v>
      </c>
      <c r="D27" s="49" t="n">
        <v>1500</v>
      </c>
      <c r="E27" s="49" t="n">
        <v>1500</v>
      </c>
      <c r="F27" s="49" t="n">
        <v>2000</v>
      </c>
      <c r="G27" s="49" t="n">
        <v>3000</v>
      </c>
      <c r="H27" s="49" t="n">
        <v>4000</v>
      </c>
      <c r="I27" s="49" t="n">
        <v>5000</v>
      </c>
      <c r="J27" s="49" t="n">
        <v>7000</v>
      </c>
      <c r="K27" s="49" t="n">
        <v>1200</v>
      </c>
      <c r="L27" s="49" t="n">
        <v>1500</v>
      </c>
      <c r="M27" s="49" t="n">
        <v>1500</v>
      </c>
      <c r="N27" s="49" t="n">
        <v>2000</v>
      </c>
      <c r="O27" s="49" t="n">
        <v>3000</v>
      </c>
      <c r="P27" s="49" t="n">
        <v>4000</v>
      </c>
      <c r="Q27" s="49" t="n">
        <v>5000</v>
      </c>
      <c r="R27" s="49" t="n">
        <v>7000</v>
      </c>
    </row>
    <row r="28" customFormat="false" ht="16.15" hidden="false" customHeight="false" outlineLevel="0" collapsed="false">
      <c r="A28" s="23"/>
      <c r="B28" s="16" t="s">
        <v>29</v>
      </c>
      <c r="C28" s="49" t="n">
        <v>1200</v>
      </c>
      <c r="D28" s="49" t="n">
        <v>1500</v>
      </c>
      <c r="E28" s="49" t="n">
        <v>1500</v>
      </c>
      <c r="F28" s="49" t="n">
        <v>2000</v>
      </c>
      <c r="G28" s="49" t="n">
        <v>3000</v>
      </c>
      <c r="H28" s="49" t="n">
        <v>4000</v>
      </c>
      <c r="I28" s="49" t="n">
        <v>5000</v>
      </c>
      <c r="J28" s="49" t="n">
        <v>7000</v>
      </c>
      <c r="K28" s="49" t="n">
        <v>1200</v>
      </c>
      <c r="L28" s="49" t="n">
        <v>1500</v>
      </c>
      <c r="M28" s="49" t="n">
        <v>1500</v>
      </c>
      <c r="N28" s="49" t="n">
        <v>2000</v>
      </c>
      <c r="O28" s="49" t="n">
        <v>3000</v>
      </c>
      <c r="P28" s="49" t="n">
        <v>4000</v>
      </c>
      <c r="Q28" s="49" t="n">
        <v>5000</v>
      </c>
      <c r="R28" s="49" t="n">
        <v>7000</v>
      </c>
    </row>
    <row r="29" customFormat="false" ht="16.15" hidden="false" customHeight="false" outlineLevel="0" collapsed="false">
      <c r="A29" s="23"/>
      <c r="B29" s="16" t="s">
        <v>25</v>
      </c>
      <c r="C29" s="49" t="s">
        <v>373</v>
      </c>
      <c r="D29" s="49" t="s">
        <v>373</v>
      </c>
      <c r="E29" s="49" t="s">
        <v>373</v>
      </c>
      <c r="F29" s="49" t="s">
        <v>373</v>
      </c>
      <c r="G29" s="49" t="s">
        <v>373</v>
      </c>
      <c r="H29" s="49" t="s">
        <v>373</v>
      </c>
      <c r="I29" s="49" t="s">
        <v>373</v>
      </c>
      <c r="J29" s="49" t="s">
        <v>373</v>
      </c>
      <c r="K29" s="49" t="s">
        <v>373</v>
      </c>
      <c r="L29" s="49" t="s">
        <v>373</v>
      </c>
      <c r="M29" s="49" t="s">
        <v>373</v>
      </c>
      <c r="N29" s="49" t="s">
        <v>373</v>
      </c>
      <c r="O29" s="49" t="s">
        <v>373</v>
      </c>
      <c r="P29" s="49" t="s">
        <v>373</v>
      </c>
      <c r="Q29" s="49" t="s">
        <v>373</v>
      </c>
      <c r="R29" s="49" t="s">
        <v>373</v>
      </c>
    </row>
    <row r="30" customFormat="false" ht="16.15" hidden="false" customHeight="false" outlineLevel="0" collapsed="false">
      <c r="A30" s="23"/>
      <c r="B30" s="16" t="s">
        <v>2</v>
      </c>
      <c r="C30" s="49" t="s">
        <v>373</v>
      </c>
      <c r="D30" s="49" t="s">
        <v>373</v>
      </c>
      <c r="E30" s="49" t="s">
        <v>373</v>
      </c>
      <c r="F30" s="49" t="s">
        <v>373</v>
      </c>
      <c r="G30" s="49" t="s">
        <v>373</v>
      </c>
      <c r="H30" s="49" t="s">
        <v>373</v>
      </c>
      <c r="I30" s="49" t="s">
        <v>373</v>
      </c>
      <c r="J30" s="49" t="s">
        <v>373</v>
      </c>
      <c r="K30" s="49" t="s">
        <v>373</v>
      </c>
      <c r="L30" s="49" t="s">
        <v>373</v>
      </c>
      <c r="M30" s="49" t="s">
        <v>373</v>
      </c>
      <c r="N30" s="49" t="s">
        <v>373</v>
      </c>
      <c r="O30" s="49" t="s">
        <v>373</v>
      </c>
      <c r="P30" s="49" t="s">
        <v>373</v>
      </c>
      <c r="Q30" s="49" t="s">
        <v>373</v>
      </c>
      <c r="R30" s="49" t="s">
        <v>373</v>
      </c>
    </row>
    <row r="31" customFormat="false" ht="16.15" hidden="false" customHeight="false" outlineLevel="0" collapsed="false">
      <c r="A31" s="23"/>
      <c r="B31" s="16" t="s">
        <v>374</v>
      </c>
      <c r="C31" s="49" t="s">
        <v>373</v>
      </c>
      <c r="D31" s="49" t="s">
        <v>373</v>
      </c>
      <c r="E31" s="49" t="s">
        <v>373</v>
      </c>
      <c r="F31" s="49" t="s">
        <v>373</v>
      </c>
      <c r="G31" s="49" t="s">
        <v>373</v>
      </c>
      <c r="H31" s="49" t="s">
        <v>373</v>
      </c>
      <c r="I31" s="49" t="s">
        <v>373</v>
      </c>
      <c r="J31" s="49" t="s">
        <v>373</v>
      </c>
      <c r="K31" s="49" t="s">
        <v>373</v>
      </c>
      <c r="L31" s="49" t="s">
        <v>373</v>
      </c>
      <c r="M31" s="49" t="s">
        <v>373</v>
      </c>
      <c r="N31" s="49" t="s">
        <v>373</v>
      </c>
      <c r="O31" s="49" t="s">
        <v>373</v>
      </c>
      <c r="P31" s="49" t="s">
        <v>373</v>
      </c>
      <c r="Q31" s="49" t="s">
        <v>373</v>
      </c>
      <c r="R31" s="49" t="s">
        <v>373</v>
      </c>
    </row>
    <row r="32" customFormat="false" ht="16.15" hidden="false" customHeight="false" outlineLevel="0" collapsed="false">
      <c r="A32" s="23"/>
      <c r="B32" s="16" t="s">
        <v>26</v>
      </c>
      <c r="C32" s="49" t="s">
        <v>373</v>
      </c>
      <c r="D32" s="49" t="s">
        <v>373</v>
      </c>
      <c r="E32" s="49" t="s">
        <v>373</v>
      </c>
      <c r="F32" s="49" t="s">
        <v>373</v>
      </c>
      <c r="G32" s="49" t="s">
        <v>373</v>
      </c>
      <c r="H32" s="49" t="s">
        <v>373</v>
      </c>
      <c r="I32" s="49" t="s">
        <v>373</v>
      </c>
      <c r="J32" s="49" t="s">
        <v>373</v>
      </c>
      <c r="K32" s="49" t="s">
        <v>373</v>
      </c>
      <c r="L32" s="49" t="s">
        <v>373</v>
      </c>
      <c r="M32" s="49" t="s">
        <v>373</v>
      </c>
      <c r="N32" s="49" t="s">
        <v>373</v>
      </c>
      <c r="O32" s="49" t="s">
        <v>373</v>
      </c>
      <c r="P32" s="49" t="s">
        <v>373</v>
      </c>
      <c r="Q32" s="49" t="s">
        <v>373</v>
      </c>
      <c r="R32" s="49" t="s">
        <v>373</v>
      </c>
    </row>
    <row r="33" customFormat="false" ht="16.15" hidden="false" customHeight="false" outlineLevel="0" collapsed="false">
      <c r="A33" s="23"/>
      <c r="B33" s="16" t="s">
        <v>7</v>
      </c>
      <c r="C33" s="49" t="s">
        <v>373</v>
      </c>
      <c r="D33" s="49" t="s">
        <v>373</v>
      </c>
      <c r="E33" s="49" t="s">
        <v>373</v>
      </c>
      <c r="F33" s="49" t="s">
        <v>373</v>
      </c>
      <c r="G33" s="49" t="s">
        <v>373</v>
      </c>
      <c r="H33" s="49" t="s">
        <v>373</v>
      </c>
      <c r="I33" s="49" t="s">
        <v>373</v>
      </c>
      <c r="J33" s="49" t="s">
        <v>373</v>
      </c>
      <c r="K33" s="49" t="s">
        <v>373</v>
      </c>
      <c r="L33" s="49" t="s">
        <v>373</v>
      </c>
      <c r="M33" s="49" t="s">
        <v>373</v>
      </c>
      <c r="N33" s="49" t="s">
        <v>373</v>
      </c>
      <c r="O33" s="49" t="s">
        <v>373</v>
      </c>
      <c r="P33" s="49" t="s">
        <v>373</v>
      </c>
      <c r="Q33" s="49" t="s">
        <v>373</v>
      </c>
      <c r="R33" s="49" t="s">
        <v>373</v>
      </c>
    </row>
    <row r="34" customFormat="false" ht="16.15" hidden="false" customHeight="false" outlineLevel="0" collapsed="false">
      <c r="A34" s="23"/>
      <c r="B34" s="16" t="s">
        <v>375</v>
      </c>
      <c r="C34" s="49" t="s">
        <v>373</v>
      </c>
      <c r="D34" s="49" t="s">
        <v>373</v>
      </c>
      <c r="E34" s="49" t="s">
        <v>373</v>
      </c>
      <c r="F34" s="49" t="s">
        <v>373</v>
      </c>
      <c r="G34" s="49" t="s">
        <v>373</v>
      </c>
      <c r="H34" s="49" t="s">
        <v>373</v>
      </c>
      <c r="I34" s="49" t="s">
        <v>373</v>
      </c>
      <c r="J34" s="49" t="s">
        <v>373</v>
      </c>
      <c r="K34" s="49" t="s">
        <v>373</v>
      </c>
      <c r="L34" s="49" t="s">
        <v>373</v>
      </c>
      <c r="M34" s="49" t="s">
        <v>373</v>
      </c>
      <c r="N34" s="49" t="s">
        <v>373</v>
      </c>
      <c r="O34" s="49" t="s">
        <v>373</v>
      </c>
      <c r="P34" s="49" t="s">
        <v>373</v>
      </c>
      <c r="Q34" s="49" t="s">
        <v>373</v>
      </c>
      <c r="R34" s="49" t="s">
        <v>373</v>
      </c>
    </row>
    <row r="35" customFormat="false" ht="16.15" hidden="false" customHeight="false" outlineLevel="0" collapsed="false">
      <c r="A35" s="23"/>
      <c r="B35" s="16" t="s">
        <v>16</v>
      </c>
      <c r="C35" s="49" t="s">
        <v>373</v>
      </c>
      <c r="D35" s="49" t="s">
        <v>373</v>
      </c>
      <c r="E35" s="49" t="s">
        <v>373</v>
      </c>
      <c r="F35" s="49" t="s">
        <v>373</v>
      </c>
      <c r="G35" s="49" t="s">
        <v>373</v>
      </c>
      <c r="H35" s="49" t="s">
        <v>373</v>
      </c>
      <c r="I35" s="49" t="s">
        <v>373</v>
      </c>
      <c r="J35" s="49" t="s">
        <v>373</v>
      </c>
      <c r="K35" s="49" t="s">
        <v>373</v>
      </c>
      <c r="L35" s="49" t="s">
        <v>373</v>
      </c>
      <c r="M35" s="49" t="s">
        <v>373</v>
      </c>
      <c r="N35" s="49" t="s">
        <v>373</v>
      </c>
      <c r="O35" s="49" t="s">
        <v>373</v>
      </c>
      <c r="P35" s="49" t="s">
        <v>373</v>
      </c>
      <c r="Q35" s="49" t="s">
        <v>373</v>
      </c>
      <c r="R35" s="49" t="s">
        <v>373</v>
      </c>
    </row>
    <row r="36" customFormat="false" ht="16.15" hidden="false" customHeight="false" outlineLevel="0" collapsed="false">
      <c r="A36" s="23"/>
      <c r="B36" s="16" t="s">
        <v>22</v>
      </c>
      <c r="C36" s="49" t="s">
        <v>373</v>
      </c>
      <c r="D36" s="49" t="s">
        <v>373</v>
      </c>
      <c r="E36" s="49" t="s">
        <v>373</v>
      </c>
      <c r="F36" s="49" t="s">
        <v>373</v>
      </c>
      <c r="G36" s="49" t="s">
        <v>373</v>
      </c>
      <c r="H36" s="49" t="s">
        <v>373</v>
      </c>
      <c r="I36" s="49" t="s">
        <v>373</v>
      </c>
      <c r="J36" s="49" t="s">
        <v>373</v>
      </c>
      <c r="K36" s="49" t="s">
        <v>373</v>
      </c>
      <c r="L36" s="49" t="s">
        <v>373</v>
      </c>
      <c r="M36" s="49" t="s">
        <v>373</v>
      </c>
      <c r="N36" s="49" t="s">
        <v>373</v>
      </c>
      <c r="O36" s="49" t="s">
        <v>373</v>
      </c>
      <c r="P36" s="49" t="s">
        <v>373</v>
      </c>
      <c r="Q36" s="49" t="s">
        <v>373</v>
      </c>
      <c r="R36" s="49" t="s">
        <v>373</v>
      </c>
    </row>
    <row r="37" customFormat="false" ht="16.15" hidden="false" customHeight="false" outlineLevel="0" collapsed="false">
      <c r="A37" s="23"/>
      <c r="B37" s="16" t="s">
        <v>10</v>
      </c>
      <c r="C37" s="49" t="s">
        <v>373</v>
      </c>
      <c r="D37" s="49" t="s">
        <v>373</v>
      </c>
      <c r="E37" s="49" t="s">
        <v>373</v>
      </c>
      <c r="F37" s="49" t="s">
        <v>373</v>
      </c>
      <c r="G37" s="49" t="s">
        <v>373</v>
      </c>
      <c r="H37" s="49" t="s">
        <v>373</v>
      </c>
      <c r="I37" s="49" t="s">
        <v>373</v>
      </c>
      <c r="J37" s="49" t="s">
        <v>373</v>
      </c>
      <c r="K37" s="49" t="s">
        <v>373</v>
      </c>
      <c r="L37" s="49" t="s">
        <v>373</v>
      </c>
      <c r="M37" s="49" t="s">
        <v>373</v>
      </c>
      <c r="N37" s="49" t="s">
        <v>373</v>
      </c>
      <c r="O37" s="49" t="s">
        <v>373</v>
      </c>
      <c r="P37" s="49" t="s">
        <v>373</v>
      </c>
      <c r="Q37" s="49" t="s">
        <v>373</v>
      </c>
      <c r="R37" s="49" t="s">
        <v>373</v>
      </c>
    </row>
    <row r="38" customFormat="false" ht="16.15" hidden="false" customHeight="false" outlineLevel="0" collapsed="false">
      <c r="B38" s="16" t="s">
        <v>36</v>
      </c>
      <c r="C38" s="49" t="n">
        <v>1990</v>
      </c>
      <c r="D38" s="49" t="n">
        <v>2340</v>
      </c>
      <c r="E38" s="49" t="n">
        <v>2840</v>
      </c>
      <c r="F38" s="49" t="n">
        <v>4460</v>
      </c>
      <c r="G38" s="49" t="n">
        <v>6160</v>
      </c>
      <c r="H38" s="49" t="n">
        <v>8060</v>
      </c>
      <c r="I38" s="49" t="n">
        <v>9560</v>
      </c>
      <c r="J38" s="49" t="n">
        <v>14600</v>
      </c>
      <c r="K38" s="49" t="n">
        <v>1990</v>
      </c>
      <c r="L38" s="49" t="n">
        <v>2340</v>
      </c>
      <c r="M38" s="49" t="n">
        <v>2840</v>
      </c>
      <c r="N38" s="49" t="n">
        <v>4460</v>
      </c>
      <c r="O38" s="49" t="n">
        <v>6160</v>
      </c>
      <c r="P38" s="49" t="n">
        <v>8060</v>
      </c>
      <c r="Q38" s="49" t="n">
        <v>9560</v>
      </c>
      <c r="R38" s="49" t="n">
        <v>14600</v>
      </c>
    </row>
    <row r="39" customFormat="false" ht="16.15" hidden="false" customHeight="false" outlineLevel="0" collapsed="false">
      <c r="B39" s="16" t="s">
        <v>37</v>
      </c>
      <c r="C39" s="49" t="n">
        <v>2190</v>
      </c>
      <c r="D39" s="49" t="n">
        <v>2540</v>
      </c>
      <c r="E39" s="49" t="n">
        <v>3040</v>
      </c>
      <c r="F39" s="49" t="n">
        <v>4760</v>
      </c>
      <c r="G39" s="49" t="n">
        <v>6460</v>
      </c>
      <c r="H39" s="49" t="n">
        <v>8360</v>
      </c>
      <c r="I39" s="49" t="n">
        <v>9860</v>
      </c>
      <c r="J39" s="49" t="n">
        <v>15100</v>
      </c>
      <c r="K39" s="49" t="n">
        <v>2190</v>
      </c>
      <c r="L39" s="49" t="n">
        <v>2540</v>
      </c>
      <c r="M39" s="49" t="n">
        <v>3040</v>
      </c>
      <c r="N39" s="49" t="n">
        <v>4760</v>
      </c>
      <c r="O39" s="49" t="n">
        <v>6460</v>
      </c>
      <c r="P39" s="49" t="n">
        <v>8360</v>
      </c>
      <c r="Q39" s="49" t="n">
        <v>9860</v>
      </c>
      <c r="R39" s="49" t="n">
        <v>15100</v>
      </c>
    </row>
    <row r="40" customFormat="false" ht="16.15" hidden="false" customHeight="false" outlineLevel="0" collapsed="false">
      <c r="B40" s="16" t="s">
        <v>38</v>
      </c>
      <c r="C40" s="49" t="n">
        <v>2070</v>
      </c>
      <c r="D40" s="49" t="n">
        <v>2420</v>
      </c>
      <c r="E40" s="49" t="n">
        <v>2920</v>
      </c>
      <c r="F40" s="49" t="n">
        <v>4580</v>
      </c>
      <c r="G40" s="49" t="n">
        <v>6280</v>
      </c>
      <c r="H40" s="49" t="n">
        <v>8180</v>
      </c>
      <c r="I40" s="49" t="n">
        <v>9680</v>
      </c>
      <c r="J40" s="49" t="n">
        <v>14800</v>
      </c>
      <c r="K40" s="49" t="n">
        <v>2070</v>
      </c>
      <c r="L40" s="49" t="n">
        <v>2420</v>
      </c>
      <c r="M40" s="49" t="n">
        <v>2920</v>
      </c>
      <c r="N40" s="49" t="n">
        <v>4580</v>
      </c>
      <c r="O40" s="49" t="n">
        <v>6280</v>
      </c>
      <c r="P40" s="49" t="n">
        <v>8180</v>
      </c>
      <c r="Q40" s="49" t="n">
        <v>9680</v>
      </c>
      <c r="R40" s="49" t="n">
        <v>14800</v>
      </c>
    </row>
    <row r="41" customFormat="false" ht="16.15" hidden="false" customHeight="false" outlineLevel="0" collapsed="false">
      <c r="B41" s="16" t="s">
        <v>39</v>
      </c>
      <c r="C41" s="49" t="n">
        <v>1500</v>
      </c>
      <c r="D41" s="49" t="n">
        <v>2000</v>
      </c>
      <c r="E41" s="49" t="n">
        <v>2500</v>
      </c>
      <c r="F41" s="49" t="n">
        <v>3500</v>
      </c>
      <c r="G41" s="49" t="n">
        <v>4900</v>
      </c>
      <c r="H41" s="49" t="n">
        <v>6800</v>
      </c>
      <c r="I41" s="49" t="n">
        <v>8300</v>
      </c>
      <c r="J41" s="49" t="n">
        <v>12500</v>
      </c>
      <c r="K41" s="49" t="n">
        <v>1500</v>
      </c>
      <c r="L41" s="49" t="n">
        <v>2000</v>
      </c>
      <c r="M41" s="49" t="n">
        <v>2500</v>
      </c>
      <c r="N41" s="49" t="n">
        <v>3500</v>
      </c>
      <c r="O41" s="49" t="n">
        <v>4900</v>
      </c>
      <c r="P41" s="49" t="n">
        <v>6800</v>
      </c>
      <c r="Q41" s="49" t="n">
        <v>8300</v>
      </c>
      <c r="R41" s="49" t="n">
        <v>12500</v>
      </c>
    </row>
    <row r="42" customFormat="false" ht="16.15" hidden="false" customHeight="false" outlineLevel="0" collapsed="false">
      <c r="B42" s="16" t="s">
        <v>40</v>
      </c>
      <c r="C42" s="49" t="n">
        <v>2350</v>
      </c>
      <c r="D42" s="49" t="n">
        <v>2700</v>
      </c>
      <c r="E42" s="49" t="n">
        <v>3200</v>
      </c>
      <c r="F42" s="49" t="n">
        <v>5000</v>
      </c>
      <c r="G42" s="49" t="n">
        <v>6700</v>
      </c>
      <c r="H42" s="49" t="n">
        <v>8600</v>
      </c>
      <c r="I42" s="49" t="n">
        <v>10100</v>
      </c>
      <c r="J42" s="49" t="n">
        <v>15500</v>
      </c>
      <c r="K42" s="49" t="n">
        <v>2350</v>
      </c>
      <c r="L42" s="49" t="n">
        <v>2700</v>
      </c>
      <c r="M42" s="49" t="n">
        <v>3200</v>
      </c>
      <c r="N42" s="49" t="n">
        <v>5000</v>
      </c>
      <c r="O42" s="49" t="n">
        <v>6700</v>
      </c>
      <c r="P42" s="49" t="n">
        <v>8600</v>
      </c>
      <c r="Q42" s="49" t="n">
        <v>10100</v>
      </c>
      <c r="R42" s="49" t="n">
        <v>15500</v>
      </c>
    </row>
    <row r="43" customFormat="false" ht="16.15" hidden="false" customHeight="false" outlineLevel="0" collapsed="false">
      <c r="B43" s="16" t="s">
        <v>41</v>
      </c>
      <c r="C43" s="49" t="n">
        <v>3510</v>
      </c>
      <c r="D43" s="49" t="n">
        <v>3860</v>
      </c>
      <c r="E43" s="49" t="n">
        <v>4360</v>
      </c>
      <c r="F43" s="49" t="n">
        <v>6740</v>
      </c>
      <c r="G43" s="49" t="n">
        <v>8440</v>
      </c>
      <c r="H43" s="49" t="n">
        <v>10340</v>
      </c>
      <c r="I43" s="49" t="n">
        <v>11840</v>
      </c>
      <c r="J43" s="49" t="n">
        <v>18400</v>
      </c>
      <c r="K43" s="49" t="n">
        <v>3510</v>
      </c>
      <c r="L43" s="49" t="n">
        <v>3860</v>
      </c>
      <c r="M43" s="49" t="n">
        <v>4360</v>
      </c>
      <c r="N43" s="49" t="n">
        <v>6740</v>
      </c>
      <c r="O43" s="49" t="n">
        <v>8440</v>
      </c>
      <c r="P43" s="49" t="n">
        <v>10340</v>
      </c>
      <c r="Q43" s="49" t="n">
        <v>11840</v>
      </c>
      <c r="R43" s="49" t="n">
        <v>18400</v>
      </c>
    </row>
    <row r="44" customFormat="false" ht="16.15" hidden="false" customHeight="false" outlineLevel="0" collapsed="false">
      <c r="B44" s="16" t="s">
        <v>42</v>
      </c>
      <c r="C44" s="49" t="n">
        <v>3750</v>
      </c>
      <c r="D44" s="49" t="n">
        <v>4100</v>
      </c>
      <c r="E44" s="49" t="n">
        <v>4600</v>
      </c>
      <c r="F44" s="49" t="n">
        <v>7100</v>
      </c>
      <c r="G44" s="49" t="n">
        <v>8800</v>
      </c>
      <c r="H44" s="49" t="n">
        <v>10700</v>
      </c>
      <c r="I44" s="49" t="n">
        <v>12200</v>
      </c>
      <c r="J44" s="49" t="n">
        <v>19000</v>
      </c>
      <c r="K44" s="49" t="n">
        <v>3750</v>
      </c>
      <c r="L44" s="49" t="n">
        <v>4100</v>
      </c>
      <c r="M44" s="49" t="n">
        <v>4600</v>
      </c>
      <c r="N44" s="49" t="n">
        <v>7100</v>
      </c>
      <c r="O44" s="49" t="n">
        <v>8800</v>
      </c>
      <c r="P44" s="49" t="n">
        <v>10700</v>
      </c>
      <c r="Q44" s="49" t="n">
        <v>12200</v>
      </c>
      <c r="R44" s="49" t="n">
        <v>19000</v>
      </c>
    </row>
    <row r="45" customFormat="false" ht="16.15" hidden="false" customHeight="false" outlineLevel="0" collapsed="false">
      <c r="B45" s="16" t="s">
        <v>43</v>
      </c>
      <c r="C45" s="49" t="n">
        <v>1500</v>
      </c>
      <c r="D45" s="49" t="n">
        <v>2000</v>
      </c>
      <c r="E45" s="49" t="n">
        <v>2500</v>
      </c>
      <c r="F45" s="49" t="n">
        <v>3500</v>
      </c>
      <c r="G45" s="49" t="n">
        <v>4900</v>
      </c>
      <c r="H45" s="49" t="n">
        <v>6800</v>
      </c>
      <c r="I45" s="49" t="n">
        <v>8300</v>
      </c>
      <c r="J45" s="49" t="n">
        <v>12500</v>
      </c>
      <c r="K45" s="49" t="n">
        <v>1500</v>
      </c>
      <c r="L45" s="49" t="n">
        <v>2000</v>
      </c>
      <c r="M45" s="49" t="n">
        <v>2500</v>
      </c>
      <c r="N45" s="49" t="n">
        <v>3500</v>
      </c>
      <c r="O45" s="49" t="n">
        <v>4900</v>
      </c>
      <c r="P45" s="49" t="n">
        <v>6800</v>
      </c>
      <c r="Q45" s="49" t="n">
        <v>8300</v>
      </c>
      <c r="R45" s="49" t="n">
        <v>12500</v>
      </c>
    </row>
    <row r="46" customFormat="false" ht="16.15" hidden="false" customHeight="false" outlineLevel="0" collapsed="false">
      <c r="B46" s="16" t="s">
        <v>44</v>
      </c>
      <c r="C46" s="49" t="n">
        <v>1510</v>
      </c>
      <c r="D46" s="49" t="n">
        <v>2000</v>
      </c>
      <c r="E46" s="49" t="n">
        <v>2500</v>
      </c>
      <c r="F46" s="49" t="n">
        <v>3740</v>
      </c>
      <c r="G46" s="49" t="n">
        <v>5440</v>
      </c>
      <c r="H46" s="49" t="n">
        <v>7340</v>
      </c>
      <c r="I46" s="49" t="n">
        <v>8840</v>
      </c>
      <c r="J46" s="49" t="n">
        <v>13400</v>
      </c>
      <c r="K46" s="49" t="n">
        <v>1510</v>
      </c>
      <c r="L46" s="49" t="n">
        <v>2000</v>
      </c>
      <c r="M46" s="49" t="n">
        <v>2500</v>
      </c>
      <c r="N46" s="49" t="n">
        <v>3740</v>
      </c>
      <c r="O46" s="49" t="n">
        <v>5440</v>
      </c>
      <c r="P46" s="49" t="n">
        <v>7340</v>
      </c>
      <c r="Q46" s="49" t="n">
        <v>8840</v>
      </c>
      <c r="R46" s="49" t="n">
        <v>13400</v>
      </c>
    </row>
    <row r="47" customFormat="false" ht="16.15" hidden="false" customHeight="false" outlineLevel="0" collapsed="false">
      <c r="B47" s="16" t="s">
        <v>45</v>
      </c>
      <c r="C47" s="49" t="n">
        <v>1500</v>
      </c>
      <c r="D47" s="49" t="n">
        <v>2000</v>
      </c>
      <c r="E47" s="49" t="n">
        <v>2500</v>
      </c>
      <c r="F47" s="49" t="n">
        <v>3620</v>
      </c>
      <c r="G47" s="49" t="n">
        <v>5320</v>
      </c>
      <c r="H47" s="49" t="n">
        <v>7220</v>
      </c>
      <c r="I47" s="49" t="n">
        <v>8720</v>
      </c>
      <c r="J47" s="49" t="n">
        <v>13200</v>
      </c>
      <c r="K47" s="49" t="n">
        <v>1500</v>
      </c>
      <c r="L47" s="49" t="n">
        <v>2000</v>
      </c>
      <c r="M47" s="49" t="n">
        <v>2500</v>
      </c>
      <c r="N47" s="49" t="n">
        <v>3620</v>
      </c>
      <c r="O47" s="49" t="n">
        <v>5320</v>
      </c>
      <c r="P47" s="49" t="n">
        <v>7220</v>
      </c>
      <c r="Q47" s="49" t="n">
        <v>8720</v>
      </c>
      <c r="R47" s="49" t="n">
        <v>13200</v>
      </c>
    </row>
    <row r="48" customFormat="false" ht="16.15" hidden="false" customHeight="false" outlineLevel="0" collapsed="false">
      <c r="B48" s="16" t="s">
        <v>46</v>
      </c>
      <c r="C48" s="49" t="n">
        <v>4230</v>
      </c>
      <c r="D48" s="49" t="n">
        <v>4580</v>
      </c>
      <c r="E48" s="49" t="n">
        <v>5080</v>
      </c>
      <c r="F48" s="49" t="n">
        <v>7820</v>
      </c>
      <c r="G48" s="49" t="n">
        <v>9520</v>
      </c>
      <c r="H48" s="49" t="n">
        <v>11420</v>
      </c>
      <c r="I48" s="49" t="n">
        <v>12920</v>
      </c>
      <c r="J48" s="49" t="n">
        <v>20200</v>
      </c>
      <c r="K48" s="49" t="n">
        <v>4230</v>
      </c>
      <c r="L48" s="49" t="n">
        <v>4580</v>
      </c>
      <c r="M48" s="49" t="n">
        <v>5080</v>
      </c>
      <c r="N48" s="49" t="n">
        <v>7820</v>
      </c>
      <c r="O48" s="49" t="n">
        <v>9520</v>
      </c>
      <c r="P48" s="49" t="n">
        <v>11420</v>
      </c>
      <c r="Q48" s="49" t="n">
        <v>12920</v>
      </c>
      <c r="R48" s="49" t="n">
        <v>20200</v>
      </c>
    </row>
    <row r="49" customFormat="false" ht="16.15" hidden="false" customHeight="false" outlineLevel="0" collapsed="false">
      <c r="B49" s="16" t="s">
        <v>47</v>
      </c>
      <c r="C49" s="49" t="n">
        <v>1750</v>
      </c>
      <c r="D49" s="49" t="n">
        <v>2100</v>
      </c>
      <c r="E49" s="49" t="n">
        <v>2600</v>
      </c>
      <c r="F49" s="49" t="n">
        <v>4100</v>
      </c>
      <c r="G49" s="49" t="n">
        <v>5800</v>
      </c>
      <c r="H49" s="49" t="n">
        <v>7700</v>
      </c>
      <c r="I49" s="49" t="n">
        <v>9200</v>
      </c>
      <c r="J49" s="49" t="n">
        <v>14000</v>
      </c>
      <c r="K49" s="49" t="n">
        <v>1750</v>
      </c>
      <c r="L49" s="49" t="n">
        <v>2100</v>
      </c>
      <c r="M49" s="49" t="n">
        <v>2600</v>
      </c>
      <c r="N49" s="49" t="n">
        <v>4100</v>
      </c>
      <c r="O49" s="49" t="n">
        <v>5800</v>
      </c>
      <c r="P49" s="49" t="n">
        <v>7700</v>
      </c>
      <c r="Q49" s="49" t="n">
        <v>9200</v>
      </c>
      <c r="R49" s="49" t="n">
        <v>14000</v>
      </c>
    </row>
    <row r="50" customFormat="false" ht="16.15" hidden="false" customHeight="false" outlineLevel="0" collapsed="false">
      <c r="B50" s="16" t="s">
        <v>48</v>
      </c>
      <c r="C50" s="49" t="n">
        <v>3070</v>
      </c>
      <c r="D50" s="49" t="n">
        <v>3420</v>
      </c>
      <c r="E50" s="49" t="n">
        <v>3920</v>
      </c>
      <c r="F50" s="49" t="n">
        <v>6080</v>
      </c>
      <c r="G50" s="49" t="n">
        <v>7780</v>
      </c>
      <c r="H50" s="49" t="n">
        <v>9680</v>
      </c>
      <c r="I50" s="49" t="n">
        <v>11180</v>
      </c>
      <c r="J50" s="49" t="n">
        <v>17300</v>
      </c>
      <c r="K50" s="49" t="n">
        <v>3070</v>
      </c>
      <c r="L50" s="49" t="n">
        <v>3420</v>
      </c>
      <c r="M50" s="49" t="n">
        <v>3920</v>
      </c>
      <c r="N50" s="49" t="n">
        <v>6080</v>
      </c>
      <c r="O50" s="49" t="n">
        <v>7780</v>
      </c>
      <c r="P50" s="49" t="n">
        <v>9680</v>
      </c>
      <c r="Q50" s="49" t="n">
        <v>11180</v>
      </c>
      <c r="R50" s="49" t="n">
        <v>17300</v>
      </c>
    </row>
    <row r="51" customFormat="false" ht="16.15" hidden="false" customHeight="false" outlineLevel="0" collapsed="false">
      <c r="B51" s="16" t="s">
        <v>49</v>
      </c>
      <c r="C51" s="49" t="n">
        <v>1500</v>
      </c>
      <c r="D51" s="49" t="n">
        <v>2000</v>
      </c>
      <c r="E51" s="49" t="n">
        <v>2500</v>
      </c>
      <c r="F51" s="49" t="n">
        <v>3500</v>
      </c>
      <c r="G51" s="49" t="n">
        <v>4600</v>
      </c>
      <c r="H51" s="49" t="n">
        <v>6500</v>
      </c>
      <c r="I51" s="49" t="n">
        <v>8000</v>
      </c>
      <c r="J51" s="49" t="n">
        <v>12000</v>
      </c>
      <c r="K51" s="49" t="n">
        <v>1500</v>
      </c>
      <c r="L51" s="49" t="n">
        <v>2000</v>
      </c>
      <c r="M51" s="49" t="n">
        <v>2500</v>
      </c>
      <c r="N51" s="49" t="n">
        <v>3500</v>
      </c>
      <c r="O51" s="49" t="n">
        <v>4600</v>
      </c>
      <c r="P51" s="49" t="n">
        <v>6500</v>
      </c>
      <c r="Q51" s="49" t="n">
        <v>8000</v>
      </c>
      <c r="R51" s="49" t="n">
        <v>12000</v>
      </c>
    </row>
    <row r="52" customFormat="false" ht="16.15" hidden="false" customHeight="false" outlineLevel="0" collapsed="false">
      <c r="B52" s="16" t="s">
        <v>50</v>
      </c>
      <c r="C52" s="49" t="n">
        <v>4270</v>
      </c>
      <c r="D52" s="49" t="n">
        <v>4620</v>
      </c>
      <c r="E52" s="49" t="n">
        <v>5120</v>
      </c>
      <c r="F52" s="49" t="n">
        <v>7880</v>
      </c>
      <c r="G52" s="49" t="n">
        <v>9580</v>
      </c>
      <c r="H52" s="49" t="n">
        <v>11480</v>
      </c>
      <c r="I52" s="49" t="n">
        <v>12980</v>
      </c>
      <c r="J52" s="49" t="n">
        <v>20300</v>
      </c>
      <c r="K52" s="49" t="n">
        <v>4270</v>
      </c>
      <c r="L52" s="49" t="n">
        <v>4620</v>
      </c>
      <c r="M52" s="49" t="n">
        <v>5120</v>
      </c>
      <c r="N52" s="49" t="n">
        <v>7880</v>
      </c>
      <c r="O52" s="49" t="n">
        <v>9580</v>
      </c>
      <c r="P52" s="49" t="n">
        <v>11480</v>
      </c>
      <c r="Q52" s="49" t="n">
        <v>12980</v>
      </c>
      <c r="R52" s="49" t="n">
        <v>20300</v>
      </c>
    </row>
    <row r="53" customFormat="false" ht="16.15" hidden="false" customHeight="false" outlineLevel="0" collapsed="false">
      <c r="B53" s="16" t="s">
        <v>51</v>
      </c>
      <c r="C53" s="49" t="n">
        <v>3870</v>
      </c>
      <c r="D53" s="49" t="n">
        <v>4220</v>
      </c>
      <c r="E53" s="49" t="n">
        <v>4720</v>
      </c>
      <c r="F53" s="49" t="n">
        <v>7280</v>
      </c>
      <c r="G53" s="49" t="n">
        <v>8980</v>
      </c>
      <c r="H53" s="49" t="n">
        <v>10880</v>
      </c>
      <c r="I53" s="49" t="n">
        <v>12380</v>
      </c>
      <c r="J53" s="49" t="n">
        <v>19300</v>
      </c>
      <c r="K53" s="49" t="n">
        <v>3870</v>
      </c>
      <c r="L53" s="49" t="n">
        <v>4220</v>
      </c>
      <c r="M53" s="49" t="n">
        <v>4720</v>
      </c>
      <c r="N53" s="49" t="n">
        <v>7280</v>
      </c>
      <c r="O53" s="49" t="n">
        <v>8980</v>
      </c>
      <c r="P53" s="49" t="n">
        <v>10880</v>
      </c>
      <c r="Q53" s="49" t="n">
        <v>12380</v>
      </c>
      <c r="R53" s="49" t="n">
        <v>19300</v>
      </c>
    </row>
    <row r="54" customFormat="false" ht="16.15" hidden="false" customHeight="false" outlineLevel="0" collapsed="false">
      <c r="B54" s="16" t="s">
        <v>52</v>
      </c>
      <c r="C54" s="49" t="n">
        <v>2150</v>
      </c>
      <c r="D54" s="49" t="n">
        <v>2500</v>
      </c>
      <c r="E54" s="49" t="n">
        <v>3000</v>
      </c>
      <c r="F54" s="49" t="n">
        <v>4700</v>
      </c>
      <c r="G54" s="49" t="n">
        <v>6400</v>
      </c>
      <c r="H54" s="49" t="n">
        <v>8300</v>
      </c>
      <c r="I54" s="49" t="n">
        <v>9800</v>
      </c>
      <c r="J54" s="49" t="n">
        <v>15000</v>
      </c>
      <c r="K54" s="49" t="n">
        <v>2150</v>
      </c>
      <c r="L54" s="49" t="n">
        <v>2500</v>
      </c>
      <c r="M54" s="49" t="n">
        <v>3000</v>
      </c>
      <c r="N54" s="49" t="n">
        <v>4700</v>
      </c>
      <c r="O54" s="49" t="n">
        <v>6400</v>
      </c>
      <c r="P54" s="49" t="n">
        <v>8300</v>
      </c>
      <c r="Q54" s="49" t="n">
        <v>9800</v>
      </c>
      <c r="R54" s="49" t="n">
        <v>15000</v>
      </c>
    </row>
    <row r="55" customFormat="false" ht="16.15" hidden="false" customHeight="false" outlineLevel="0" collapsed="false">
      <c r="B55" s="16" t="s">
        <v>53</v>
      </c>
      <c r="C55" s="49" t="n">
        <v>2790</v>
      </c>
      <c r="D55" s="49" t="n">
        <v>3140</v>
      </c>
      <c r="E55" s="49" t="n">
        <v>3640</v>
      </c>
      <c r="F55" s="49" t="n">
        <v>5660</v>
      </c>
      <c r="G55" s="49" t="n">
        <v>7360</v>
      </c>
      <c r="H55" s="49" t="n">
        <v>9260</v>
      </c>
      <c r="I55" s="49" t="n">
        <v>10760</v>
      </c>
      <c r="J55" s="49" t="n">
        <v>16600</v>
      </c>
      <c r="K55" s="49" t="n">
        <v>2790</v>
      </c>
      <c r="L55" s="49" t="n">
        <v>3140</v>
      </c>
      <c r="M55" s="49" t="n">
        <v>3640</v>
      </c>
      <c r="N55" s="49" t="n">
        <v>5660</v>
      </c>
      <c r="O55" s="49" t="n">
        <v>7360</v>
      </c>
      <c r="P55" s="49" t="n">
        <v>9260</v>
      </c>
      <c r="Q55" s="49" t="n">
        <v>10760</v>
      </c>
      <c r="R55" s="49" t="n">
        <v>16600</v>
      </c>
    </row>
    <row r="56" customFormat="false" ht="16.15" hidden="false" customHeight="false" outlineLevel="0" collapsed="false">
      <c r="B56" s="16" t="s">
        <v>54</v>
      </c>
      <c r="C56" s="49" t="n">
        <v>4030</v>
      </c>
      <c r="D56" s="49" t="n">
        <v>4380</v>
      </c>
      <c r="E56" s="49" t="n">
        <v>4880</v>
      </c>
      <c r="F56" s="49" t="n">
        <v>7520</v>
      </c>
      <c r="G56" s="49" t="n">
        <v>9220</v>
      </c>
      <c r="H56" s="49" t="n">
        <v>11120</v>
      </c>
      <c r="I56" s="49" t="n">
        <v>12620</v>
      </c>
      <c r="J56" s="49" t="n">
        <v>19700</v>
      </c>
      <c r="K56" s="49" t="n">
        <v>4030</v>
      </c>
      <c r="L56" s="49" t="n">
        <v>4380</v>
      </c>
      <c r="M56" s="49" t="n">
        <v>4880</v>
      </c>
      <c r="N56" s="49" t="n">
        <v>7520</v>
      </c>
      <c r="O56" s="49" t="n">
        <v>9220</v>
      </c>
      <c r="P56" s="49" t="n">
        <v>11120</v>
      </c>
      <c r="Q56" s="49" t="n">
        <v>12620</v>
      </c>
      <c r="R56" s="49" t="n">
        <v>19700</v>
      </c>
    </row>
    <row r="57" customFormat="false" ht="16.15" hidden="false" customHeight="false" outlineLevel="0" collapsed="false">
      <c r="B57" s="16" t="s">
        <v>55</v>
      </c>
      <c r="C57" s="49" t="n">
        <v>2310</v>
      </c>
      <c r="D57" s="49" t="n">
        <v>2660</v>
      </c>
      <c r="E57" s="49" t="n">
        <v>3160</v>
      </c>
      <c r="F57" s="49" t="n">
        <v>4940</v>
      </c>
      <c r="G57" s="49" t="n">
        <v>6640</v>
      </c>
      <c r="H57" s="49" t="n">
        <v>8540</v>
      </c>
      <c r="I57" s="49" t="n">
        <v>10040</v>
      </c>
      <c r="J57" s="49" t="n">
        <v>15400</v>
      </c>
      <c r="K57" s="49" t="n">
        <v>2310</v>
      </c>
      <c r="L57" s="49" t="n">
        <v>2660</v>
      </c>
      <c r="M57" s="49" t="n">
        <v>3160</v>
      </c>
      <c r="N57" s="49" t="n">
        <v>4940</v>
      </c>
      <c r="O57" s="49" t="n">
        <v>6640</v>
      </c>
      <c r="P57" s="49" t="n">
        <v>8540</v>
      </c>
      <c r="Q57" s="49" t="n">
        <v>10040</v>
      </c>
      <c r="R57" s="49" t="n">
        <v>15400</v>
      </c>
    </row>
    <row r="58" customFormat="false" ht="16.15" hidden="false" customHeight="false" outlineLevel="0" collapsed="false">
      <c r="B58" s="16" t="s">
        <v>56</v>
      </c>
      <c r="C58" s="49" t="n">
        <v>1910</v>
      </c>
      <c r="D58" s="49" t="n">
        <v>2260</v>
      </c>
      <c r="E58" s="49" t="n">
        <v>2760</v>
      </c>
      <c r="F58" s="49" t="n">
        <v>4340</v>
      </c>
      <c r="G58" s="49" t="n">
        <v>6040</v>
      </c>
      <c r="H58" s="49" t="n">
        <v>7940</v>
      </c>
      <c r="I58" s="49" t="n">
        <v>9440</v>
      </c>
      <c r="J58" s="49" t="n">
        <v>14400</v>
      </c>
      <c r="K58" s="49" t="n">
        <v>1910</v>
      </c>
      <c r="L58" s="49" t="n">
        <v>2260</v>
      </c>
      <c r="M58" s="49" t="n">
        <v>2760</v>
      </c>
      <c r="N58" s="49" t="n">
        <v>4340</v>
      </c>
      <c r="O58" s="49" t="n">
        <v>6040</v>
      </c>
      <c r="P58" s="49" t="n">
        <v>7940</v>
      </c>
      <c r="Q58" s="49" t="n">
        <v>9440</v>
      </c>
      <c r="R58" s="49" t="n">
        <v>14400</v>
      </c>
    </row>
    <row r="59" customFormat="false" ht="16.15" hidden="false" customHeight="false" outlineLevel="0" collapsed="false">
      <c r="B59" s="16" t="s">
        <v>57</v>
      </c>
      <c r="C59" s="49" t="n">
        <v>1750</v>
      </c>
      <c r="D59" s="49" t="n">
        <v>2100</v>
      </c>
      <c r="E59" s="49" t="n">
        <v>2600</v>
      </c>
      <c r="F59" s="49" t="n">
        <v>4100</v>
      </c>
      <c r="G59" s="49" t="n">
        <v>5800</v>
      </c>
      <c r="H59" s="49" t="n">
        <v>7700</v>
      </c>
      <c r="I59" s="49" t="n">
        <v>9200</v>
      </c>
      <c r="J59" s="49" t="n">
        <v>14000</v>
      </c>
      <c r="K59" s="49" t="n">
        <v>1750</v>
      </c>
      <c r="L59" s="49" t="n">
        <v>2100</v>
      </c>
      <c r="M59" s="49" t="n">
        <v>2600</v>
      </c>
      <c r="N59" s="49" t="n">
        <v>4100</v>
      </c>
      <c r="O59" s="49" t="n">
        <v>5800</v>
      </c>
      <c r="P59" s="49" t="n">
        <v>7700</v>
      </c>
      <c r="Q59" s="49" t="n">
        <v>9200</v>
      </c>
      <c r="R59" s="49" t="n">
        <v>14000</v>
      </c>
    </row>
    <row r="60" customFormat="false" ht="16.15" hidden="false" customHeight="false" outlineLevel="0" collapsed="false">
      <c r="B60" s="16" t="s">
        <v>58</v>
      </c>
      <c r="C60" s="49" t="n">
        <v>2750</v>
      </c>
      <c r="D60" s="49" t="n">
        <v>3100</v>
      </c>
      <c r="E60" s="49" t="n">
        <v>3600</v>
      </c>
      <c r="F60" s="49" t="n">
        <v>5600</v>
      </c>
      <c r="G60" s="49" t="n">
        <v>7300</v>
      </c>
      <c r="H60" s="49" t="n">
        <v>9200</v>
      </c>
      <c r="I60" s="49" t="n">
        <v>10700</v>
      </c>
      <c r="J60" s="49" t="n">
        <v>16500</v>
      </c>
      <c r="K60" s="49" t="n">
        <v>2750</v>
      </c>
      <c r="L60" s="49" t="n">
        <v>3100</v>
      </c>
      <c r="M60" s="49" t="n">
        <v>3600</v>
      </c>
      <c r="N60" s="49" t="n">
        <v>5600</v>
      </c>
      <c r="O60" s="49" t="n">
        <v>7300</v>
      </c>
      <c r="P60" s="49" t="n">
        <v>9200</v>
      </c>
      <c r="Q60" s="49" t="n">
        <v>10700</v>
      </c>
      <c r="R60" s="49" t="n">
        <v>16500</v>
      </c>
    </row>
    <row r="61" customFormat="false" ht="16.15" hidden="false" customHeight="false" outlineLevel="0" collapsed="false">
      <c r="B61" s="16" t="s">
        <v>59</v>
      </c>
      <c r="C61" s="49" t="n">
        <v>4430</v>
      </c>
      <c r="D61" s="49" t="n">
        <v>4780</v>
      </c>
      <c r="E61" s="49" t="n">
        <v>5280</v>
      </c>
      <c r="F61" s="49" t="n">
        <v>8120</v>
      </c>
      <c r="G61" s="49" t="n">
        <v>9820</v>
      </c>
      <c r="H61" s="49" t="n">
        <v>11720</v>
      </c>
      <c r="I61" s="49" t="n">
        <v>13220</v>
      </c>
      <c r="J61" s="49" t="n">
        <v>20700</v>
      </c>
      <c r="K61" s="49" t="n">
        <v>4430</v>
      </c>
      <c r="L61" s="49" t="n">
        <v>4780</v>
      </c>
      <c r="M61" s="49" t="n">
        <v>5280</v>
      </c>
      <c r="N61" s="49" t="n">
        <v>8120</v>
      </c>
      <c r="O61" s="49" t="n">
        <v>9820</v>
      </c>
      <c r="P61" s="49" t="n">
        <v>11720</v>
      </c>
      <c r="Q61" s="49" t="n">
        <v>13220</v>
      </c>
      <c r="R61" s="49" t="n">
        <v>20700</v>
      </c>
    </row>
    <row r="62" customFormat="false" ht="16.15" hidden="false" customHeight="false" outlineLevel="0" collapsed="false">
      <c r="B62" s="16" t="s">
        <v>60</v>
      </c>
      <c r="C62" s="49" t="n">
        <v>1500</v>
      </c>
      <c r="D62" s="49" t="n">
        <v>2000</v>
      </c>
      <c r="E62" s="49" t="n">
        <v>2500</v>
      </c>
      <c r="F62" s="49" t="n">
        <v>3500</v>
      </c>
      <c r="G62" s="49" t="n">
        <v>4840</v>
      </c>
      <c r="H62" s="49" t="n">
        <v>6740</v>
      </c>
      <c r="I62" s="49" t="n">
        <v>8240</v>
      </c>
      <c r="J62" s="49" t="n">
        <v>12400</v>
      </c>
      <c r="K62" s="49" t="n">
        <v>1500</v>
      </c>
      <c r="L62" s="49" t="n">
        <v>2000</v>
      </c>
      <c r="M62" s="49" t="n">
        <v>2500</v>
      </c>
      <c r="N62" s="49" t="n">
        <v>3500</v>
      </c>
      <c r="O62" s="49" t="n">
        <v>4840</v>
      </c>
      <c r="P62" s="49" t="n">
        <v>6740</v>
      </c>
      <c r="Q62" s="49" t="n">
        <v>8240</v>
      </c>
      <c r="R62" s="49" t="n">
        <v>12400</v>
      </c>
    </row>
    <row r="63" customFormat="false" ht="16.15" hidden="false" customHeight="false" outlineLevel="0" collapsed="false">
      <c r="B63" s="16" t="s">
        <v>61</v>
      </c>
      <c r="C63" s="49" t="n">
        <v>2150</v>
      </c>
      <c r="D63" s="49" t="n">
        <v>2500</v>
      </c>
      <c r="E63" s="49" t="n">
        <v>3000</v>
      </c>
      <c r="F63" s="49" t="n">
        <v>4700</v>
      </c>
      <c r="G63" s="49" t="n">
        <v>6400</v>
      </c>
      <c r="H63" s="49" t="n">
        <v>8300</v>
      </c>
      <c r="I63" s="49" t="n">
        <v>9800</v>
      </c>
      <c r="J63" s="49" t="n">
        <v>15000</v>
      </c>
      <c r="K63" s="49" t="n">
        <v>2150</v>
      </c>
      <c r="L63" s="49" t="n">
        <v>2500</v>
      </c>
      <c r="M63" s="49" t="n">
        <v>3000</v>
      </c>
      <c r="N63" s="49" t="n">
        <v>4700</v>
      </c>
      <c r="O63" s="49" t="n">
        <v>6400</v>
      </c>
      <c r="P63" s="49" t="n">
        <v>8300</v>
      </c>
      <c r="Q63" s="49" t="n">
        <v>9800</v>
      </c>
      <c r="R63" s="49" t="n">
        <v>15000</v>
      </c>
    </row>
    <row r="64" customFormat="false" ht="16.15" hidden="false" customHeight="false" outlineLevel="0" collapsed="false">
      <c r="B64" s="16" t="s">
        <v>62</v>
      </c>
      <c r="C64" s="49" t="n">
        <v>4070</v>
      </c>
      <c r="D64" s="49" t="n">
        <v>4420</v>
      </c>
      <c r="E64" s="49" t="n">
        <v>4920</v>
      </c>
      <c r="F64" s="49" t="n">
        <v>7580</v>
      </c>
      <c r="G64" s="49" t="n">
        <v>9280</v>
      </c>
      <c r="H64" s="49" t="n">
        <v>11180</v>
      </c>
      <c r="I64" s="49" t="n">
        <v>12680</v>
      </c>
      <c r="J64" s="49" t="n">
        <v>19800</v>
      </c>
      <c r="K64" s="49" t="n">
        <v>4070</v>
      </c>
      <c r="L64" s="49" t="n">
        <v>4420</v>
      </c>
      <c r="M64" s="49" t="n">
        <v>4920</v>
      </c>
      <c r="N64" s="49" t="n">
        <v>7580</v>
      </c>
      <c r="O64" s="49" t="n">
        <v>9280</v>
      </c>
      <c r="P64" s="49" t="n">
        <v>11180</v>
      </c>
      <c r="Q64" s="49" t="n">
        <v>12680</v>
      </c>
      <c r="R64" s="49" t="n">
        <v>19800</v>
      </c>
    </row>
    <row r="65" customFormat="false" ht="16.15" hidden="false" customHeight="false" outlineLevel="0" collapsed="false">
      <c r="B65" s="16" t="s">
        <v>63</v>
      </c>
      <c r="C65" s="49" t="n">
        <v>3590</v>
      </c>
      <c r="D65" s="49" t="n">
        <v>3940</v>
      </c>
      <c r="E65" s="49" t="n">
        <v>4440</v>
      </c>
      <c r="F65" s="49" t="n">
        <v>6860</v>
      </c>
      <c r="G65" s="49" t="n">
        <v>8560</v>
      </c>
      <c r="H65" s="49" t="n">
        <v>10460</v>
      </c>
      <c r="I65" s="49" t="n">
        <v>11960</v>
      </c>
      <c r="J65" s="49" t="n">
        <v>18600</v>
      </c>
      <c r="K65" s="49" t="n">
        <v>3590</v>
      </c>
      <c r="L65" s="49" t="n">
        <v>3940</v>
      </c>
      <c r="M65" s="49" t="n">
        <v>4440</v>
      </c>
      <c r="N65" s="49" t="n">
        <v>6860</v>
      </c>
      <c r="O65" s="49" t="n">
        <v>8560</v>
      </c>
      <c r="P65" s="49" t="n">
        <v>10460</v>
      </c>
      <c r="Q65" s="49" t="n">
        <v>11960</v>
      </c>
      <c r="R65" s="49" t="n">
        <v>18600</v>
      </c>
    </row>
    <row r="66" customFormat="false" ht="16.15" hidden="false" customHeight="false" outlineLevel="0" collapsed="false">
      <c r="B66" s="16" t="s">
        <v>64</v>
      </c>
      <c r="C66" s="49" t="n">
        <v>1590</v>
      </c>
      <c r="D66" s="49" t="n">
        <v>2000</v>
      </c>
      <c r="E66" s="49" t="n">
        <v>2500</v>
      </c>
      <c r="F66" s="49" t="n">
        <v>3860</v>
      </c>
      <c r="G66" s="49" t="n">
        <v>5560</v>
      </c>
      <c r="H66" s="49" t="n">
        <v>7460</v>
      </c>
      <c r="I66" s="49" t="n">
        <v>8960</v>
      </c>
      <c r="J66" s="49" t="n">
        <v>13600</v>
      </c>
      <c r="K66" s="49" t="n">
        <v>1590</v>
      </c>
      <c r="L66" s="49" t="n">
        <v>2000</v>
      </c>
      <c r="M66" s="49" t="n">
        <v>2500</v>
      </c>
      <c r="N66" s="49" t="n">
        <v>3860</v>
      </c>
      <c r="O66" s="49" t="n">
        <v>5560</v>
      </c>
      <c r="P66" s="49" t="n">
        <v>7460</v>
      </c>
      <c r="Q66" s="49" t="n">
        <v>8960</v>
      </c>
      <c r="R66" s="49" t="n">
        <v>13600</v>
      </c>
    </row>
    <row r="67" customFormat="false" ht="16.15" hidden="false" customHeight="false" outlineLevel="0" collapsed="false">
      <c r="B67" s="16" t="s">
        <v>65</v>
      </c>
      <c r="C67" s="49" t="n">
        <v>4630</v>
      </c>
      <c r="D67" s="49" t="n">
        <v>4980</v>
      </c>
      <c r="E67" s="49" t="n">
        <v>5480</v>
      </c>
      <c r="F67" s="49" t="n">
        <v>8420</v>
      </c>
      <c r="G67" s="49" t="n">
        <v>10120</v>
      </c>
      <c r="H67" s="49" t="n">
        <v>12020</v>
      </c>
      <c r="I67" s="49" t="n">
        <v>13520</v>
      </c>
      <c r="J67" s="49" t="n">
        <v>21200</v>
      </c>
      <c r="K67" s="49" t="n">
        <v>4630</v>
      </c>
      <c r="L67" s="49" t="n">
        <v>4980</v>
      </c>
      <c r="M67" s="49" t="n">
        <v>5480</v>
      </c>
      <c r="N67" s="49" t="n">
        <v>8420</v>
      </c>
      <c r="O67" s="49" t="n">
        <v>10120</v>
      </c>
      <c r="P67" s="49" t="n">
        <v>12020</v>
      </c>
      <c r="Q67" s="49" t="n">
        <v>13520</v>
      </c>
      <c r="R67" s="49" t="n">
        <v>21200</v>
      </c>
    </row>
    <row r="68" customFormat="false" ht="16.15" hidden="false" customHeight="false" outlineLevel="0" collapsed="false">
      <c r="B68" s="16" t="s">
        <v>66</v>
      </c>
      <c r="C68" s="49" t="n">
        <v>1830</v>
      </c>
      <c r="D68" s="49" t="n">
        <v>2180</v>
      </c>
      <c r="E68" s="49" t="n">
        <v>2680</v>
      </c>
      <c r="F68" s="49" t="n">
        <v>4220</v>
      </c>
      <c r="G68" s="49" t="n">
        <v>5920</v>
      </c>
      <c r="H68" s="49" t="n">
        <v>7820</v>
      </c>
      <c r="I68" s="49" t="n">
        <v>9320</v>
      </c>
      <c r="J68" s="49" t="n">
        <v>14200</v>
      </c>
      <c r="K68" s="49" t="n">
        <v>1830</v>
      </c>
      <c r="L68" s="49" t="n">
        <v>2180</v>
      </c>
      <c r="M68" s="49" t="n">
        <v>2680</v>
      </c>
      <c r="N68" s="49" t="n">
        <v>4220</v>
      </c>
      <c r="O68" s="49" t="n">
        <v>5920</v>
      </c>
      <c r="P68" s="49" t="n">
        <v>7820</v>
      </c>
      <c r="Q68" s="49" t="n">
        <v>9320</v>
      </c>
      <c r="R68" s="49" t="n">
        <v>14200</v>
      </c>
    </row>
    <row r="69" customFormat="false" ht="16.15" hidden="false" customHeight="false" outlineLevel="0" collapsed="false">
      <c r="B69" s="16" t="s">
        <v>67</v>
      </c>
      <c r="C69" s="49" t="n">
        <v>1500</v>
      </c>
      <c r="D69" s="49" t="n">
        <v>2000</v>
      </c>
      <c r="E69" s="49" t="n">
        <v>2500</v>
      </c>
      <c r="F69" s="49" t="n">
        <v>3500</v>
      </c>
      <c r="G69" s="49" t="n">
        <v>4720</v>
      </c>
      <c r="H69" s="49" t="n">
        <v>6620</v>
      </c>
      <c r="I69" s="49" t="n">
        <v>8120</v>
      </c>
      <c r="J69" s="49" t="n">
        <v>12200</v>
      </c>
      <c r="K69" s="49" t="n">
        <v>1500</v>
      </c>
      <c r="L69" s="49" t="n">
        <v>2000</v>
      </c>
      <c r="M69" s="49" t="n">
        <v>2500</v>
      </c>
      <c r="N69" s="49" t="n">
        <v>3500</v>
      </c>
      <c r="O69" s="49" t="n">
        <v>4720</v>
      </c>
      <c r="P69" s="49" t="n">
        <v>6620</v>
      </c>
      <c r="Q69" s="49" t="n">
        <v>8120</v>
      </c>
      <c r="R69" s="49" t="n">
        <v>12200</v>
      </c>
    </row>
    <row r="70" customFormat="false" ht="16.15" hidden="false" customHeight="false" outlineLevel="0" collapsed="false">
      <c r="B70" s="16" t="s">
        <v>68</v>
      </c>
      <c r="C70" s="49" t="n">
        <v>1500</v>
      </c>
      <c r="D70" s="49" t="n">
        <v>2000</v>
      </c>
      <c r="E70" s="49" t="n">
        <v>2500</v>
      </c>
      <c r="F70" s="49" t="n">
        <v>3500</v>
      </c>
      <c r="G70" s="49" t="n">
        <v>5200</v>
      </c>
      <c r="H70" s="49" t="n">
        <v>7100</v>
      </c>
      <c r="I70" s="49" t="n">
        <v>8600</v>
      </c>
      <c r="J70" s="49" t="n">
        <v>13000</v>
      </c>
      <c r="K70" s="49" t="n">
        <v>1500</v>
      </c>
      <c r="L70" s="49" t="n">
        <v>2000</v>
      </c>
      <c r="M70" s="49" t="n">
        <v>2500</v>
      </c>
      <c r="N70" s="49" t="n">
        <v>3500</v>
      </c>
      <c r="O70" s="49" t="n">
        <v>5200</v>
      </c>
      <c r="P70" s="49" t="n">
        <v>7100</v>
      </c>
      <c r="Q70" s="49" t="n">
        <v>8600</v>
      </c>
      <c r="R70" s="49" t="n">
        <v>13000</v>
      </c>
    </row>
    <row r="71" customFormat="false" ht="16.15" hidden="false" customHeight="false" outlineLevel="0" collapsed="false">
      <c r="B71" s="16" t="s">
        <v>69</v>
      </c>
      <c r="C71" s="49" t="n">
        <v>3750</v>
      </c>
      <c r="D71" s="49" t="n">
        <v>4100</v>
      </c>
      <c r="E71" s="49" t="n">
        <v>4600</v>
      </c>
      <c r="F71" s="49" t="n">
        <v>7100</v>
      </c>
      <c r="G71" s="49" t="n">
        <v>8800</v>
      </c>
      <c r="H71" s="49" t="n">
        <v>10700</v>
      </c>
      <c r="I71" s="49" t="n">
        <v>12200</v>
      </c>
      <c r="J71" s="49" t="n">
        <v>19000</v>
      </c>
      <c r="K71" s="49" t="n">
        <v>3750</v>
      </c>
      <c r="L71" s="49" t="n">
        <v>4100</v>
      </c>
      <c r="M71" s="49" t="n">
        <v>4600</v>
      </c>
      <c r="N71" s="49" t="n">
        <v>7100</v>
      </c>
      <c r="O71" s="49" t="n">
        <v>8800</v>
      </c>
      <c r="P71" s="49" t="n">
        <v>10700</v>
      </c>
      <c r="Q71" s="49" t="n">
        <v>12200</v>
      </c>
      <c r="R71" s="49" t="n">
        <v>19000</v>
      </c>
    </row>
    <row r="72" customFormat="false" ht="16.15" hidden="false" customHeight="false" outlineLevel="0" collapsed="false">
      <c r="B72" s="16" t="s">
        <v>70</v>
      </c>
      <c r="C72" s="49" t="n">
        <v>1670</v>
      </c>
      <c r="D72" s="49" t="n">
        <v>2020</v>
      </c>
      <c r="E72" s="49" t="n">
        <v>2520</v>
      </c>
      <c r="F72" s="49" t="n">
        <v>3980</v>
      </c>
      <c r="G72" s="49" t="n">
        <v>5680</v>
      </c>
      <c r="H72" s="49" t="n">
        <v>7580</v>
      </c>
      <c r="I72" s="49" t="n">
        <v>9080</v>
      </c>
      <c r="J72" s="49" t="n">
        <v>13800</v>
      </c>
      <c r="K72" s="49" t="n">
        <v>1670</v>
      </c>
      <c r="L72" s="49" t="n">
        <v>2020</v>
      </c>
      <c r="M72" s="49" t="n">
        <v>2520</v>
      </c>
      <c r="N72" s="49" t="n">
        <v>3980</v>
      </c>
      <c r="O72" s="49" t="n">
        <v>5680</v>
      </c>
      <c r="P72" s="49" t="n">
        <v>7580</v>
      </c>
      <c r="Q72" s="49" t="n">
        <v>9080</v>
      </c>
      <c r="R72" s="49" t="n">
        <v>13800</v>
      </c>
    </row>
    <row r="73" customFormat="false" ht="16.15" hidden="false" customHeight="false" outlineLevel="0" collapsed="false">
      <c r="B73" s="16" t="s">
        <v>71</v>
      </c>
      <c r="C73" s="49" t="n">
        <v>3790</v>
      </c>
      <c r="D73" s="49" t="n">
        <v>4140</v>
      </c>
      <c r="E73" s="49" t="n">
        <v>4640</v>
      </c>
      <c r="F73" s="49" t="n">
        <v>7160</v>
      </c>
      <c r="G73" s="49" t="n">
        <v>8860</v>
      </c>
      <c r="H73" s="49" t="n">
        <v>10760</v>
      </c>
      <c r="I73" s="49" t="n">
        <v>12260</v>
      </c>
      <c r="J73" s="49" t="n">
        <v>19100</v>
      </c>
      <c r="K73" s="49" t="n">
        <v>3790</v>
      </c>
      <c r="L73" s="49" t="n">
        <v>4140</v>
      </c>
      <c r="M73" s="49" t="n">
        <v>4640</v>
      </c>
      <c r="N73" s="49" t="n">
        <v>7160</v>
      </c>
      <c r="O73" s="49" t="n">
        <v>8860</v>
      </c>
      <c r="P73" s="49" t="n">
        <v>10760</v>
      </c>
      <c r="Q73" s="49" t="n">
        <v>12260</v>
      </c>
      <c r="R73" s="49" t="n">
        <v>19100</v>
      </c>
    </row>
    <row r="74" customFormat="false" ht="16.15" hidden="false" customHeight="false" outlineLevel="0" collapsed="false">
      <c r="B74" s="16" t="s">
        <v>72</v>
      </c>
      <c r="C74" s="49" t="n">
        <v>1500</v>
      </c>
      <c r="D74" s="49" t="n">
        <v>2000</v>
      </c>
      <c r="E74" s="49" t="n">
        <v>2500</v>
      </c>
      <c r="F74" s="49" t="n">
        <v>3680</v>
      </c>
      <c r="G74" s="49" t="n">
        <v>5380</v>
      </c>
      <c r="H74" s="49" t="n">
        <v>7280</v>
      </c>
      <c r="I74" s="49" t="n">
        <v>8780</v>
      </c>
      <c r="J74" s="49" t="n">
        <v>13300</v>
      </c>
      <c r="K74" s="49" t="n">
        <v>1500</v>
      </c>
      <c r="L74" s="49" t="n">
        <v>2000</v>
      </c>
      <c r="M74" s="49" t="n">
        <v>2500</v>
      </c>
      <c r="N74" s="49" t="n">
        <v>3680</v>
      </c>
      <c r="O74" s="49" t="n">
        <v>5380</v>
      </c>
      <c r="P74" s="49" t="n">
        <v>7280</v>
      </c>
      <c r="Q74" s="49" t="n">
        <v>8780</v>
      </c>
      <c r="R74" s="49" t="n">
        <v>13300</v>
      </c>
    </row>
    <row r="75" customFormat="false" ht="16.15" hidden="false" customHeight="false" outlineLevel="0" collapsed="false">
      <c r="B75" s="16" t="s">
        <v>73</v>
      </c>
      <c r="C75" s="49" t="n">
        <v>1500</v>
      </c>
      <c r="D75" s="49" t="n">
        <v>2000</v>
      </c>
      <c r="E75" s="49" t="n">
        <v>2500</v>
      </c>
      <c r="F75" s="49" t="n">
        <v>3620</v>
      </c>
      <c r="G75" s="49" t="n">
        <v>5320</v>
      </c>
      <c r="H75" s="49" t="n">
        <v>7220</v>
      </c>
      <c r="I75" s="49" t="n">
        <v>8720</v>
      </c>
      <c r="J75" s="49" t="n">
        <v>13200</v>
      </c>
      <c r="K75" s="49" t="n">
        <v>1500</v>
      </c>
      <c r="L75" s="49" t="n">
        <v>2000</v>
      </c>
      <c r="M75" s="49" t="n">
        <v>2500</v>
      </c>
      <c r="N75" s="49" t="n">
        <v>3620</v>
      </c>
      <c r="O75" s="49" t="n">
        <v>5320</v>
      </c>
      <c r="P75" s="49" t="n">
        <v>7220</v>
      </c>
      <c r="Q75" s="49" t="n">
        <v>8720</v>
      </c>
      <c r="R75" s="49" t="n">
        <v>13200</v>
      </c>
    </row>
    <row r="76" customFormat="false" ht="16.15" hidden="false" customHeight="false" outlineLevel="0" collapsed="false">
      <c r="B76" s="16" t="s">
        <v>74</v>
      </c>
      <c r="C76" s="49" t="n">
        <v>4470</v>
      </c>
      <c r="D76" s="49" t="n">
        <v>4820</v>
      </c>
      <c r="E76" s="49" t="n">
        <v>5320</v>
      </c>
      <c r="F76" s="49" t="n">
        <v>8180</v>
      </c>
      <c r="G76" s="49" t="n">
        <v>9880</v>
      </c>
      <c r="H76" s="49" t="n">
        <v>11780</v>
      </c>
      <c r="I76" s="49" t="n">
        <v>13280</v>
      </c>
      <c r="J76" s="49" t="n">
        <v>20800</v>
      </c>
      <c r="K76" s="49" t="n">
        <v>4470</v>
      </c>
      <c r="L76" s="49" t="n">
        <v>4820</v>
      </c>
      <c r="M76" s="49" t="n">
        <v>5320</v>
      </c>
      <c r="N76" s="49" t="n">
        <v>8180</v>
      </c>
      <c r="O76" s="49" t="n">
        <v>9880</v>
      </c>
      <c r="P76" s="49" t="n">
        <v>11780</v>
      </c>
      <c r="Q76" s="49" t="n">
        <v>13280</v>
      </c>
      <c r="R76" s="49" t="n">
        <v>20800</v>
      </c>
    </row>
    <row r="77" customFormat="false" ht="16.15" hidden="false" customHeight="false" outlineLevel="0" collapsed="false">
      <c r="B77" s="16" t="s">
        <v>75</v>
      </c>
      <c r="C77" s="49" t="n">
        <v>4870</v>
      </c>
      <c r="D77" s="49" t="n">
        <v>5220</v>
      </c>
      <c r="E77" s="49" t="n">
        <v>5720</v>
      </c>
      <c r="F77" s="49" t="n">
        <v>8780</v>
      </c>
      <c r="G77" s="49" t="n">
        <v>10480</v>
      </c>
      <c r="H77" s="49" t="n">
        <v>12380</v>
      </c>
      <c r="I77" s="49" t="n">
        <v>13880</v>
      </c>
      <c r="J77" s="49" t="n">
        <v>21800</v>
      </c>
      <c r="K77" s="49" t="n">
        <v>4870</v>
      </c>
      <c r="L77" s="49" t="n">
        <v>5220</v>
      </c>
      <c r="M77" s="49" t="n">
        <v>5720</v>
      </c>
      <c r="N77" s="49" t="n">
        <v>8780</v>
      </c>
      <c r="O77" s="49" t="n">
        <v>10480</v>
      </c>
      <c r="P77" s="49" t="n">
        <v>12380</v>
      </c>
      <c r="Q77" s="49" t="n">
        <v>13880</v>
      </c>
      <c r="R77" s="49" t="n">
        <v>21800</v>
      </c>
    </row>
    <row r="78" customFormat="false" ht="16.15" hidden="false" customHeight="false" outlineLevel="0" collapsed="false">
      <c r="B78" s="16" t="s">
        <v>76</v>
      </c>
      <c r="C78" s="49" t="n">
        <v>4950</v>
      </c>
      <c r="D78" s="49" t="n">
        <v>5300</v>
      </c>
      <c r="E78" s="49" t="n">
        <v>5800</v>
      </c>
      <c r="F78" s="49" t="n">
        <v>8900</v>
      </c>
      <c r="G78" s="49" t="n">
        <v>10600</v>
      </c>
      <c r="H78" s="49" t="n">
        <v>12500</v>
      </c>
      <c r="I78" s="49" t="n">
        <v>14000</v>
      </c>
      <c r="J78" s="49" t="n">
        <v>22000</v>
      </c>
      <c r="K78" s="49" t="n">
        <v>4950</v>
      </c>
      <c r="L78" s="49" t="n">
        <v>5300</v>
      </c>
      <c r="M78" s="49" t="n">
        <v>5800</v>
      </c>
      <c r="N78" s="49" t="n">
        <v>8900</v>
      </c>
      <c r="O78" s="49" t="n">
        <v>10600</v>
      </c>
      <c r="P78" s="49" t="n">
        <v>12500</v>
      </c>
      <c r="Q78" s="49" t="n">
        <v>14000</v>
      </c>
      <c r="R78" s="49" t="n">
        <v>22000</v>
      </c>
    </row>
    <row r="79" customFormat="false" ht="16.15" hidden="false" customHeight="false" outlineLevel="0" collapsed="false">
      <c r="B79" s="16" t="s">
        <v>77</v>
      </c>
      <c r="C79" s="49" t="n">
        <v>2550</v>
      </c>
      <c r="D79" s="49" t="n">
        <v>2900</v>
      </c>
      <c r="E79" s="49" t="n">
        <v>3400</v>
      </c>
      <c r="F79" s="49" t="n">
        <v>5300</v>
      </c>
      <c r="G79" s="49" t="n">
        <v>7000</v>
      </c>
      <c r="H79" s="49" t="n">
        <v>8900</v>
      </c>
      <c r="I79" s="49" t="n">
        <v>10400</v>
      </c>
      <c r="J79" s="49" t="n">
        <v>16000</v>
      </c>
      <c r="K79" s="49" t="n">
        <v>2550</v>
      </c>
      <c r="L79" s="49" t="n">
        <v>2900</v>
      </c>
      <c r="M79" s="49" t="n">
        <v>3400</v>
      </c>
      <c r="N79" s="49" t="n">
        <v>5300</v>
      </c>
      <c r="O79" s="49" t="n">
        <v>7000</v>
      </c>
      <c r="P79" s="49" t="n">
        <v>8900</v>
      </c>
      <c r="Q79" s="49" t="n">
        <v>10400</v>
      </c>
      <c r="R79" s="49" t="n">
        <v>16000</v>
      </c>
    </row>
    <row r="80" customFormat="false" ht="16.15" hidden="false" customHeight="false" outlineLevel="0" collapsed="false">
      <c r="B80" s="16" t="s">
        <v>78</v>
      </c>
      <c r="C80" s="49" t="n">
        <v>4190</v>
      </c>
      <c r="D80" s="49" t="n">
        <v>4540</v>
      </c>
      <c r="E80" s="49" t="n">
        <v>5040</v>
      </c>
      <c r="F80" s="49" t="n">
        <v>7760</v>
      </c>
      <c r="G80" s="49" t="n">
        <v>9460</v>
      </c>
      <c r="H80" s="49" t="n">
        <v>11360</v>
      </c>
      <c r="I80" s="49" t="n">
        <v>12860</v>
      </c>
      <c r="J80" s="49" t="n">
        <v>20100</v>
      </c>
      <c r="K80" s="49" t="n">
        <v>4190</v>
      </c>
      <c r="L80" s="49" t="n">
        <v>4540</v>
      </c>
      <c r="M80" s="49" t="n">
        <v>5040</v>
      </c>
      <c r="N80" s="49" t="n">
        <v>7760</v>
      </c>
      <c r="O80" s="49" t="n">
        <v>9460</v>
      </c>
      <c r="P80" s="49" t="n">
        <v>11360</v>
      </c>
      <c r="Q80" s="49" t="n">
        <v>12860</v>
      </c>
      <c r="R80" s="49" t="n">
        <v>20100</v>
      </c>
    </row>
    <row r="81" customFormat="false" ht="16.15" hidden="false" customHeight="false" outlineLevel="0" collapsed="false">
      <c r="B81" s="16" t="s">
        <v>79</v>
      </c>
      <c r="C81" s="49" t="n">
        <v>2430</v>
      </c>
      <c r="D81" s="49" t="n">
        <v>2780</v>
      </c>
      <c r="E81" s="49" t="n">
        <v>3280</v>
      </c>
      <c r="F81" s="49" t="n">
        <v>5120</v>
      </c>
      <c r="G81" s="49" t="n">
        <v>6820</v>
      </c>
      <c r="H81" s="49" t="n">
        <v>8720</v>
      </c>
      <c r="I81" s="49" t="n">
        <v>10220</v>
      </c>
      <c r="J81" s="49" t="n">
        <v>15700</v>
      </c>
      <c r="K81" s="49" t="n">
        <v>2430</v>
      </c>
      <c r="L81" s="49" t="n">
        <v>2780</v>
      </c>
      <c r="M81" s="49" t="n">
        <v>3280</v>
      </c>
      <c r="N81" s="49" t="n">
        <v>5120</v>
      </c>
      <c r="O81" s="49" t="n">
        <v>6820</v>
      </c>
      <c r="P81" s="49" t="n">
        <v>8720</v>
      </c>
      <c r="Q81" s="49" t="n">
        <v>10220</v>
      </c>
      <c r="R81" s="49" t="n">
        <v>15700</v>
      </c>
    </row>
    <row r="82" customFormat="false" ht="16.15" hidden="false" customHeight="false" outlineLevel="0" collapsed="false">
      <c r="B82" s="16" t="s">
        <v>80</v>
      </c>
      <c r="C82" s="49" t="n">
        <v>1990</v>
      </c>
      <c r="D82" s="49" t="n">
        <v>2340</v>
      </c>
      <c r="E82" s="49" t="n">
        <v>2840</v>
      </c>
      <c r="F82" s="49" t="n">
        <v>4460</v>
      </c>
      <c r="G82" s="49" t="n">
        <v>6160</v>
      </c>
      <c r="H82" s="49" t="n">
        <v>8060</v>
      </c>
      <c r="I82" s="49" t="n">
        <v>9560</v>
      </c>
      <c r="J82" s="49" t="n">
        <v>14600</v>
      </c>
      <c r="K82" s="49" t="n">
        <v>1990</v>
      </c>
      <c r="L82" s="49" t="n">
        <v>2340</v>
      </c>
      <c r="M82" s="49" t="n">
        <v>2840</v>
      </c>
      <c r="N82" s="49" t="n">
        <v>4460</v>
      </c>
      <c r="O82" s="49" t="n">
        <v>6160</v>
      </c>
      <c r="P82" s="49" t="n">
        <v>8060</v>
      </c>
      <c r="Q82" s="49" t="n">
        <v>9560</v>
      </c>
      <c r="R82" s="49" t="n">
        <v>14600</v>
      </c>
    </row>
    <row r="83" customFormat="false" ht="16.15" hidden="false" customHeight="false" outlineLevel="0" collapsed="false">
      <c r="B83" s="16" t="s">
        <v>81</v>
      </c>
      <c r="C83" s="49" t="n">
        <v>1500</v>
      </c>
      <c r="D83" s="49" t="n">
        <v>2000</v>
      </c>
      <c r="E83" s="49" t="n">
        <v>2500</v>
      </c>
      <c r="F83" s="49" t="n">
        <v>3500</v>
      </c>
      <c r="G83" s="49" t="n">
        <v>5020</v>
      </c>
      <c r="H83" s="49" t="n">
        <v>6920</v>
      </c>
      <c r="I83" s="49" t="n">
        <v>8420</v>
      </c>
      <c r="J83" s="49" t="n">
        <v>12700</v>
      </c>
      <c r="K83" s="49" t="n">
        <v>1500</v>
      </c>
      <c r="L83" s="49" t="n">
        <v>2000</v>
      </c>
      <c r="M83" s="49" t="n">
        <v>2500</v>
      </c>
      <c r="N83" s="49" t="n">
        <v>3500</v>
      </c>
      <c r="O83" s="49" t="n">
        <v>5020</v>
      </c>
      <c r="P83" s="49" t="n">
        <v>6920</v>
      </c>
      <c r="Q83" s="49" t="n">
        <v>8420</v>
      </c>
      <c r="R83" s="49" t="n">
        <v>12700</v>
      </c>
    </row>
    <row r="84" customFormat="false" ht="16.15" hidden="false" customHeight="false" outlineLevel="0" collapsed="false">
      <c r="B84" s="16" t="s">
        <v>82</v>
      </c>
      <c r="C84" s="49" t="n">
        <v>3070</v>
      </c>
      <c r="D84" s="49" t="n">
        <v>3420</v>
      </c>
      <c r="E84" s="49" t="n">
        <v>3920</v>
      </c>
      <c r="F84" s="49" t="n">
        <v>6080</v>
      </c>
      <c r="G84" s="49" t="n">
        <v>7780</v>
      </c>
      <c r="H84" s="49" t="n">
        <v>9680</v>
      </c>
      <c r="I84" s="49" t="n">
        <v>11180</v>
      </c>
      <c r="J84" s="49" t="n">
        <v>17300</v>
      </c>
      <c r="K84" s="49" t="n">
        <v>3070</v>
      </c>
      <c r="L84" s="49" t="n">
        <v>3420</v>
      </c>
      <c r="M84" s="49" t="n">
        <v>3920</v>
      </c>
      <c r="N84" s="49" t="n">
        <v>6080</v>
      </c>
      <c r="O84" s="49" t="n">
        <v>7780</v>
      </c>
      <c r="P84" s="49" t="n">
        <v>9680</v>
      </c>
      <c r="Q84" s="49" t="n">
        <v>11180</v>
      </c>
      <c r="R84" s="49" t="n">
        <v>17300</v>
      </c>
    </row>
    <row r="85" customFormat="false" ht="16.15" hidden="false" customHeight="false" outlineLevel="0" collapsed="false">
      <c r="B85" s="16" t="s">
        <v>83</v>
      </c>
      <c r="C85" s="49" t="n">
        <v>3270</v>
      </c>
      <c r="D85" s="49" t="n">
        <v>3620</v>
      </c>
      <c r="E85" s="49" t="n">
        <v>4120</v>
      </c>
      <c r="F85" s="49" t="n">
        <v>6380</v>
      </c>
      <c r="G85" s="49" t="n">
        <v>8080</v>
      </c>
      <c r="H85" s="49" t="n">
        <v>9980</v>
      </c>
      <c r="I85" s="49" t="n">
        <v>11480</v>
      </c>
      <c r="J85" s="49" t="n">
        <v>17800</v>
      </c>
      <c r="K85" s="49" t="n">
        <v>3270</v>
      </c>
      <c r="L85" s="49" t="n">
        <v>3620</v>
      </c>
      <c r="M85" s="49" t="n">
        <v>4120</v>
      </c>
      <c r="N85" s="49" t="n">
        <v>6380</v>
      </c>
      <c r="O85" s="49" t="n">
        <v>8080</v>
      </c>
      <c r="P85" s="49" t="n">
        <v>9980</v>
      </c>
      <c r="Q85" s="49" t="n">
        <v>11480</v>
      </c>
      <c r="R85" s="49" t="n">
        <v>17800</v>
      </c>
    </row>
    <row r="86" customFormat="false" ht="16.15" hidden="false" customHeight="false" outlineLevel="0" collapsed="false">
      <c r="B86" s="16" t="s">
        <v>84</v>
      </c>
      <c r="C86" s="49" t="n">
        <v>1500</v>
      </c>
      <c r="D86" s="49" t="n">
        <v>2000</v>
      </c>
      <c r="E86" s="49" t="n">
        <v>2500</v>
      </c>
      <c r="F86" s="49" t="n">
        <v>3620</v>
      </c>
      <c r="G86" s="49" t="n">
        <v>5320</v>
      </c>
      <c r="H86" s="49" t="n">
        <v>7220</v>
      </c>
      <c r="I86" s="49" t="n">
        <v>8720</v>
      </c>
      <c r="J86" s="49" t="n">
        <v>13200</v>
      </c>
      <c r="K86" s="49" t="n">
        <v>1500</v>
      </c>
      <c r="L86" s="49" t="n">
        <v>2000</v>
      </c>
      <c r="M86" s="49" t="n">
        <v>2500</v>
      </c>
      <c r="N86" s="49" t="n">
        <v>3620</v>
      </c>
      <c r="O86" s="49" t="n">
        <v>5320</v>
      </c>
      <c r="P86" s="49" t="n">
        <v>7220</v>
      </c>
      <c r="Q86" s="49" t="n">
        <v>8720</v>
      </c>
      <c r="R86" s="49" t="n">
        <v>13200</v>
      </c>
    </row>
    <row r="87" customFormat="false" ht="16.15" hidden="false" customHeight="false" outlineLevel="0" collapsed="false">
      <c r="B87" s="16" t="s">
        <v>85</v>
      </c>
      <c r="C87" s="49" t="n">
        <v>2150</v>
      </c>
      <c r="D87" s="49" t="n">
        <v>2500</v>
      </c>
      <c r="E87" s="49" t="n">
        <v>3000</v>
      </c>
      <c r="F87" s="49" t="n">
        <v>4700</v>
      </c>
      <c r="G87" s="49" t="n">
        <v>6400</v>
      </c>
      <c r="H87" s="49" t="n">
        <v>8300</v>
      </c>
      <c r="I87" s="49" t="n">
        <v>9800</v>
      </c>
      <c r="J87" s="49" t="n">
        <v>15000</v>
      </c>
      <c r="K87" s="49" t="n">
        <v>2150</v>
      </c>
      <c r="L87" s="49" t="n">
        <v>2500</v>
      </c>
      <c r="M87" s="49" t="n">
        <v>3000</v>
      </c>
      <c r="N87" s="49" t="n">
        <v>4700</v>
      </c>
      <c r="O87" s="49" t="n">
        <v>6400</v>
      </c>
      <c r="P87" s="49" t="n">
        <v>8300</v>
      </c>
      <c r="Q87" s="49" t="n">
        <v>9800</v>
      </c>
      <c r="R87" s="49" t="n">
        <v>15000</v>
      </c>
    </row>
    <row r="88" customFormat="false" ht="16.15" hidden="false" customHeight="false" outlineLevel="0" collapsed="false">
      <c r="B88" s="16" t="s">
        <v>86</v>
      </c>
      <c r="C88" s="49" t="n">
        <v>1500</v>
      </c>
      <c r="D88" s="49" t="n">
        <v>2000</v>
      </c>
      <c r="E88" s="49" t="n">
        <v>2500</v>
      </c>
      <c r="F88" s="49" t="n">
        <v>3500</v>
      </c>
      <c r="G88" s="49" t="n">
        <v>4900</v>
      </c>
      <c r="H88" s="49" t="n">
        <v>6800</v>
      </c>
      <c r="I88" s="49" t="n">
        <v>8300</v>
      </c>
      <c r="J88" s="49" t="n">
        <v>12500</v>
      </c>
      <c r="K88" s="49" t="n">
        <v>1500</v>
      </c>
      <c r="L88" s="49" t="n">
        <v>2000</v>
      </c>
      <c r="M88" s="49" t="n">
        <v>2500</v>
      </c>
      <c r="N88" s="49" t="n">
        <v>3500</v>
      </c>
      <c r="O88" s="49" t="n">
        <v>4900</v>
      </c>
      <c r="P88" s="49" t="n">
        <v>6800</v>
      </c>
      <c r="Q88" s="49" t="n">
        <v>8300</v>
      </c>
      <c r="R88" s="49" t="n">
        <v>12500</v>
      </c>
    </row>
    <row r="89" customFormat="false" ht="16.15" hidden="false" customHeight="false" outlineLevel="0" collapsed="false">
      <c r="B89" s="16" t="s">
        <v>87</v>
      </c>
      <c r="C89" s="49" t="n">
        <v>1500</v>
      </c>
      <c r="D89" s="49" t="n">
        <v>2000</v>
      </c>
      <c r="E89" s="49" t="n">
        <v>2500</v>
      </c>
      <c r="F89" s="49" t="n">
        <v>3500</v>
      </c>
      <c r="G89" s="49" t="n">
        <v>4900</v>
      </c>
      <c r="H89" s="49" t="n">
        <v>6800</v>
      </c>
      <c r="I89" s="49" t="n">
        <v>8300</v>
      </c>
      <c r="J89" s="49" t="n">
        <v>12500</v>
      </c>
      <c r="K89" s="49" t="n">
        <v>1500</v>
      </c>
      <c r="L89" s="49" t="n">
        <v>2000</v>
      </c>
      <c r="M89" s="49" t="n">
        <v>2500</v>
      </c>
      <c r="N89" s="49" t="n">
        <v>3500</v>
      </c>
      <c r="O89" s="49" t="n">
        <v>4900</v>
      </c>
      <c r="P89" s="49" t="n">
        <v>6800</v>
      </c>
      <c r="Q89" s="49" t="n">
        <v>8300</v>
      </c>
      <c r="R89" s="49" t="n">
        <v>12500</v>
      </c>
    </row>
    <row r="90" customFormat="false" ht="16.15" hidden="false" customHeight="false" outlineLevel="0" collapsed="false">
      <c r="B90" s="16" t="s">
        <v>88</v>
      </c>
      <c r="C90" s="49" t="n">
        <v>3910</v>
      </c>
      <c r="D90" s="49" t="n">
        <v>4260</v>
      </c>
      <c r="E90" s="49" t="n">
        <v>4760</v>
      </c>
      <c r="F90" s="49" t="n">
        <v>7340</v>
      </c>
      <c r="G90" s="49" t="n">
        <v>9040</v>
      </c>
      <c r="H90" s="49" t="n">
        <v>10940</v>
      </c>
      <c r="I90" s="49" t="n">
        <v>12440</v>
      </c>
      <c r="J90" s="49" t="n">
        <v>19400</v>
      </c>
      <c r="K90" s="49" t="n">
        <v>3910</v>
      </c>
      <c r="L90" s="49" t="n">
        <v>4260</v>
      </c>
      <c r="M90" s="49" t="n">
        <v>4760</v>
      </c>
      <c r="N90" s="49" t="n">
        <v>7340</v>
      </c>
      <c r="O90" s="49" t="n">
        <v>9040</v>
      </c>
      <c r="P90" s="49" t="n">
        <v>10940</v>
      </c>
      <c r="Q90" s="49" t="n">
        <v>12440</v>
      </c>
      <c r="R90" s="49" t="n">
        <v>19400</v>
      </c>
    </row>
    <row r="91" customFormat="false" ht="16.15" hidden="false" customHeight="false" outlineLevel="0" collapsed="false">
      <c r="B91" s="16" t="s">
        <v>89</v>
      </c>
      <c r="C91" s="49" t="n">
        <v>2150</v>
      </c>
      <c r="D91" s="49" t="n">
        <v>2500</v>
      </c>
      <c r="E91" s="49" t="n">
        <v>3000</v>
      </c>
      <c r="F91" s="49" t="n">
        <v>4700</v>
      </c>
      <c r="G91" s="49" t="n">
        <v>6400</v>
      </c>
      <c r="H91" s="49" t="n">
        <v>8300</v>
      </c>
      <c r="I91" s="49" t="n">
        <v>9800</v>
      </c>
      <c r="J91" s="49" t="n">
        <v>15000</v>
      </c>
      <c r="K91" s="49" t="n">
        <v>2150</v>
      </c>
      <c r="L91" s="49" t="n">
        <v>2500</v>
      </c>
      <c r="M91" s="49" t="n">
        <v>3000</v>
      </c>
      <c r="N91" s="49" t="n">
        <v>4700</v>
      </c>
      <c r="O91" s="49" t="n">
        <v>6400</v>
      </c>
      <c r="P91" s="49" t="n">
        <v>8300</v>
      </c>
      <c r="Q91" s="49" t="n">
        <v>9800</v>
      </c>
      <c r="R91" s="49" t="n">
        <v>15000</v>
      </c>
    </row>
    <row r="92" customFormat="false" ht="16.15" hidden="false" customHeight="false" outlineLevel="0" collapsed="false">
      <c r="B92" s="16" t="s">
        <v>90</v>
      </c>
      <c r="C92" s="49" t="n">
        <v>1500</v>
      </c>
      <c r="D92" s="49" t="n">
        <v>2000</v>
      </c>
      <c r="E92" s="49" t="n">
        <v>2500</v>
      </c>
      <c r="F92" s="49" t="n">
        <v>3500</v>
      </c>
      <c r="G92" s="49" t="n">
        <v>5080</v>
      </c>
      <c r="H92" s="49" t="n">
        <v>6980</v>
      </c>
      <c r="I92" s="49" t="n">
        <v>8480</v>
      </c>
      <c r="J92" s="49" t="n">
        <v>12800</v>
      </c>
      <c r="K92" s="49" t="n">
        <v>1500</v>
      </c>
      <c r="L92" s="49" t="n">
        <v>2000</v>
      </c>
      <c r="M92" s="49" t="n">
        <v>2500</v>
      </c>
      <c r="N92" s="49" t="n">
        <v>3500</v>
      </c>
      <c r="O92" s="49" t="n">
        <v>5080</v>
      </c>
      <c r="P92" s="49" t="n">
        <v>6980</v>
      </c>
      <c r="Q92" s="49" t="n">
        <v>8480</v>
      </c>
      <c r="R92" s="49" t="n">
        <v>12800</v>
      </c>
    </row>
    <row r="93" customFormat="false" ht="16.15" hidden="false" customHeight="false" outlineLevel="0" collapsed="false">
      <c r="B93" s="16" t="s">
        <v>91</v>
      </c>
      <c r="C93" s="49" t="n">
        <v>1500</v>
      </c>
      <c r="D93" s="49" t="n">
        <v>2000</v>
      </c>
      <c r="E93" s="49" t="n">
        <v>2500</v>
      </c>
      <c r="F93" s="49" t="n">
        <v>3680</v>
      </c>
      <c r="G93" s="49" t="n">
        <v>5380</v>
      </c>
      <c r="H93" s="49" t="n">
        <v>7280</v>
      </c>
      <c r="I93" s="49" t="n">
        <v>8780</v>
      </c>
      <c r="J93" s="49" t="n">
        <v>13300</v>
      </c>
      <c r="K93" s="49" t="n">
        <v>1500</v>
      </c>
      <c r="L93" s="49" t="n">
        <v>2000</v>
      </c>
      <c r="M93" s="49" t="n">
        <v>2500</v>
      </c>
      <c r="N93" s="49" t="n">
        <v>3680</v>
      </c>
      <c r="O93" s="49" t="n">
        <v>5380</v>
      </c>
      <c r="P93" s="49" t="n">
        <v>7280</v>
      </c>
      <c r="Q93" s="49" t="n">
        <v>8780</v>
      </c>
      <c r="R93" s="49" t="n">
        <v>13300</v>
      </c>
    </row>
    <row r="94" customFormat="false" ht="16.15" hidden="false" customHeight="false" outlineLevel="0" collapsed="false">
      <c r="B94" s="16" t="s">
        <v>92</v>
      </c>
      <c r="C94" s="49" t="n">
        <v>4110</v>
      </c>
      <c r="D94" s="49" t="n">
        <v>4460</v>
      </c>
      <c r="E94" s="49" t="n">
        <v>4960</v>
      </c>
      <c r="F94" s="49" t="n">
        <v>7640</v>
      </c>
      <c r="G94" s="49" t="n">
        <v>9340</v>
      </c>
      <c r="H94" s="49" t="n">
        <v>11240</v>
      </c>
      <c r="I94" s="49" t="n">
        <v>12740</v>
      </c>
      <c r="J94" s="49" t="n">
        <v>19900</v>
      </c>
      <c r="K94" s="49" t="n">
        <v>4110</v>
      </c>
      <c r="L94" s="49" t="n">
        <v>4460</v>
      </c>
      <c r="M94" s="49" t="n">
        <v>4960</v>
      </c>
      <c r="N94" s="49" t="n">
        <v>7640</v>
      </c>
      <c r="O94" s="49" t="n">
        <v>9340</v>
      </c>
      <c r="P94" s="49" t="n">
        <v>11240</v>
      </c>
      <c r="Q94" s="49" t="n">
        <v>12740</v>
      </c>
      <c r="R94" s="49" t="n">
        <v>19900</v>
      </c>
    </row>
    <row r="95" customFormat="false" ht="16.15" hidden="false" customHeight="false" outlineLevel="0" collapsed="false">
      <c r="B95" s="16" t="s">
        <v>93</v>
      </c>
      <c r="C95" s="49" t="n">
        <v>1750</v>
      </c>
      <c r="D95" s="49" t="n">
        <v>2100</v>
      </c>
      <c r="E95" s="49" t="n">
        <v>2600</v>
      </c>
      <c r="F95" s="49" t="n">
        <v>4100</v>
      </c>
      <c r="G95" s="49" t="n">
        <v>5800</v>
      </c>
      <c r="H95" s="49" t="n">
        <v>7700</v>
      </c>
      <c r="I95" s="49" t="n">
        <v>9200</v>
      </c>
      <c r="J95" s="49" t="n">
        <v>14000</v>
      </c>
      <c r="K95" s="49" t="n">
        <v>1750</v>
      </c>
      <c r="L95" s="49" t="n">
        <v>2100</v>
      </c>
      <c r="M95" s="49" t="n">
        <v>2600</v>
      </c>
      <c r="N95" s="49" t="n">
        <v>4100</v>
      </c>
      <c r="O95" s="49" t="n">
        <v>5800</v>
      </c>
      <c r="P95" s="49" t="n">
        <v>7700</v>
      </c>
      <c r="Q95" s="49" t="n">
        <v>9200</v>
      </c>
      <c r="R95" s="49" t="n">
        <v>14000</v>
      </c>
    </row>
    <row r="96" customFormat="false" ht="16.15" hidden="false" customHeight="false" outlineLevel="0" collapsed="false">
      <c r="B96" s="16" t="s">
        <v>94</v>
      </c>
      <c r="C96" s="49" t="n">
        <v>1500</v>
      </c>
      <c r="D96" s="49" t="n">
        <v>2000</v>
      </c>
      <c r="E96" s="49" t="n">
        <v>2500</v>
      </c>
      <c r="F96" s="49" t="n">
        <v>3500</v>
      </c>
      <c r="G96" s="49" t="n">
        <v>4600</v>
      </c>
      <c r="H96" s="49" t="n">
        <v>6500</v>
      </c>
      <c r="I96" s="49" t="n">
        <v>8000</v>
      </c>
      <c r="J96" s="49" t="n">
        <v>12000</v>
      </c>
      <c r="K96" s="49" t="n">
        <v>1500</v>
      </c>
      <c r="L96" s="49" t="n">
        <v>2000</v>
      </c>
      <c r="M96" s="49" t="n">
        <v>2500</v>
      </c>
      <c r="N96" s="49" t="n">
        <v>3500</v>
      </c>
      <c r="O96" s="49" t="n">
        <v>4600</v>
      </c>
      <c r="P96" s="49" t="n">
        <v>6500</v>
      </c>
      <c r="Q96" s="49" t="n">
        <v>8000</v>
      </c>
      <c r="R96" s="49" t="n">
        <v>12000</v>
      </c>
    </row>
    <row r="97" customFormat="false" ht="16.15" hidden="false" customHeight="false" outlineLevel="0" collapsed="false">
      <c r="B97" s="16" t="s">
        <v>95</v>
      </c>
      <c r="C97" s="49" t="n">
        <v>2650</v>
      </c>
      <c r="D97" s="49" t="n">
        <v>3000</v>
      </c>
      <c r="E97" s="49" t="n">
        <v>3500</v>
      </c>
      <c r="F97" s="49" t="n">
        <v>5450</v>
      </c>
      <c r="G97" s="49" t="n">
        <v>7150</v>
      </c>
      <c r="H97" s="49" t="n">
        <v>9050</v>
      </c>
      <c r="I97" s="49" t="n">
        <v>10550</v>
      </c>
      <c r="J97" s="49" t="n">
        <v>16250</v>
      </c>
      <c r="K97" s="49" t="n">
        <v>2650</v>
      </c>
      <c r="L97" s="49" t="n">
        <v>3000</v>
      </c>
      <c r="M97" s="49" t="n">
        <v>3500</v>
      </c>
      <c r="N97" s="49" t="n">
        <v>5450</v>
      </c>
      <c r="O97" s="49" t="n">
        <v>7150</v>
      </c>
      <c r="P97" s="49" t="n">
        <v>9050</v>
      </c>
      <c r="Q97" s="49" t="n">
        <v>10550</v>
      </c>
      <c r="R97" s="49" t="n">
        <v>16250</v>
      </c>
    </row>
    <row r="98" customFormat="false" ht="16.15" hidden="false" customHeight="false" outlineLevel="0" collapsed="false">
      <c r="B98" s="16" t="s">
        <v>96</v>
      </c>
      <c r="C98" s="49" t="n">
        <v>2510</v>
      </c>
      <c r="D98" s="49" t="n">
        <v>2860</v>
      </c>
      <c r="E98" s="49" t="n">
        <v>3360</v>
      </c>
      <c r="F98" s="49" t="n">
        <v>5240</v>
      </c>
      <c r="G98" s="49" t="n">
        <v>6940</v>
      </c>
      <c r="H98" s="49" t="n">
        <v>8840</v>
      </c>
      <c r="I98" s="49" t="n">
        <v>10340</v>
      </c>
      <c r="J98" s="49" t="n">
        <v>15900</v>
      </c>
      <c r="K98" s="49" t="n">
        <v>2510</v>
      </c>
      <c r="L98" s="49" t="n">
        <v>2860</v>
      </c>
      <c r="M98" s="49" t="n">
        <v>3360</v>
      </c>
      <c r="N98" s="49" t="n">
        <v>5240</v>
      </c>
      <c r="O98" s="49" t="n">
        <v>6940</v>
      </c>
      <c r="P98" s="49" t="n">
        <v>8840</v>
      </c>
      <c r="Q98" s="49" t="n">
        <v>10340</v>
      </c>
      <c r="R98" s="49" t="n">
        <v>15900</v>
      </c>
    </row>
    <row r="99" customFormat="false" ht="16.15" hidden="false" customHeight="false" outlineLevel="0" collapsed="false">
      <c r="B99" s="16" t="s">
        <v>97</v>
      </c>
      <c r="C99" s="49" t="n">
        <v>2050</v>
      </c>
      <c r="D99" s="49" t="n">
        <v>2400</v>
      </c>
      <c r="E99" s="49" t="n">
        <v>2900</v>
      </c>
      <c r="F99" s="49" t="n">
        <v>4550</v>
      </c>
      <c r="G99" s="49" t="n">
        <v>6250</v>
      </c>
      <c r="H99" s="49" t="n">
        <v>8150</v>
      </c>
      <c r="I99" s="49" t="n">
        <v>9650</v>
      </c>
      <c r="J99" s="49" t="n">
        <v>14750</v>
      </c>
      <c r="K99" s="49" t="n">
        <v>2050</v>
      </c>
      <c r="L99" s="49" t="n">
        <v>2400</v>
      </c>
      <c r="M99" s="49" t="n">
        <v>2900</v>
      </c>
      <c r="N99" s="49" t="n">
        <v>4550</v>
      </c>
      <c r="O99" s="49" t="n">
        <v>6250</v>
      </c>
      <c r="P99" s="49" t="n">
        <v>8150</v>
      </c>
      <c r="Q99" s="49" t="n">
        <v>9650</v>
      </c>
      <c r="R99" s="49" t="n">
        <v>14750</v>
      </c>
    </row>
    <row r="100" customFormat="false" ht="16.15" hidden="false" customHeight="false" outlineLevel="0" collapsed="false">
      <c r="B100" s="16" t="s">
        <v>98</v>
      </c>
      <c r="C100" s="49" t="n">
        <v>2950</v>
      </c>
      <c r="D100" s="49" t="n">
        <v>3300</v>
      </c>
      <c r="E100" s="49" t="n">
        <v>3800</v>
      </c>
      <c r="F100" s="49" t="n">
        <v>5900</v>
      </c>
      <c r="G100" s="49" t="n">
        <v>7600</v>
      </c>
      <c r="H100" s="49" t="n">
        <v>9500</v>
      </c>
      <c r="I100" s="49" t="n">
        <v>11000</v>
      </c>
      <c r="J100" s="49" t="n">
        <v>17000</v>
      </c>
      <c r="K100" s="49" t="n">
        <v>2950</v>
      </c>
      <c r="L100" s="49" t="n">
        <v>3300</v>
      </c>
      <c r="M100" s="49" t="n">
        <v>3800</v>
      </c>
      <c r="N100" s="49" t="n">
        <v>5900</v>
      </c>
      <c r="O100" s="49" t="n">
        <v>7600</v>
      </c>
      <c r="P100" s="49" t="n">
        <v>9500</v>
      </c>
      <c r="Q100" s="49" t="n">
        <v>11000</v>
      </c>
      <c r="R100" s="49" t="n">
        <v>17000</v>
      </c>
    </row>
    <row r="101" customFormat="false" ht="16.15" hidden="false" customHeight="false" outlineLevel="0" collapsed="false">
      <c r="B101" s="16" t="s">
        <v>99</v>
      </c>
      <c r="C101" s="49" t="n">
        <v>1500</v>
      </c>
      <c r="D101" s="49" t="n">
        <v>2000</v>
      </c>
      <c r="E101" s="49" t="n">
        <v>2500</v>
      </c>
      <c r="F101" s="49" t="n">
        <v>3500</v>
      </c>
      <c r="G101" s="49" t="n">
        <v>5200</v>
      </c>
      <c r="H101" s="49" t="n">
        <v>7100</v>
      </c>
      <c r="I101" s="49" t="n">
        <v>8600</v>
      </c>
      <c r="J101" s="49" t="n">
        <v>13000</v>
      </c>
      <c r="K101" s="49" t="n">
        <v>1500</v>
      </c>
      <c r="L101" s="49" t="n">
        <v>2000</v>
      </c>
      <c r="M101" s="49" t="n">
        <v>2500</v>
      </c>
      <c r="N101" s="49" t="n">
        <v>3500</v>
      </c>
      <c r="O101" s="49" t="n">
        <v>5200</v>
      </c>
      <c r="P101" s="49" t="n">
        <v>7100</v>
      </c>
      <c r="Q101" s="49" t="n">
        <v>8600</v>
      </c>
      <c r="R101" s="49" t="n">
        <v>13000</v>
      </c>
    </row>
    <row r="102" customFormat="false" ht="16.15" hidden="false" customHeight="false" outlineLevel="0" collapsed="false">
      <c r="B102" s="16" t="s">
        <v>100</v>
      </c>
      <c r="C102" s="49" t="n">
        <v>3150</v>
      </c>
      <c r="D102" s="49" t="n">
        <v>3500</v>
      </c>
      <c r="E102" s="49" t="n">
        <v>4000</v>
      </c>
      <c r="F102" s="49" t="n">
        <v>6200</v>
      </c>
      <c r="G102" s="49" t="n">
        <v>7900</v>
      </c>
      <c r="H102" s="49" t="n">
        <v>9800</v>
      </c>
      <c r="I102" s="49" t="n">
        <v>11300</v>
      </c>
      <c r="J102" s="49" t="n">
        <v>17500</v>
      </c>
      <c r="K102" s="49" t="n">
        <v>3150</v>
      </c>
      <c r="L102" s="49" t="n">
        <v>3500</v>
      </c>
      <c r="M102" s="49" t="n">
        <v>4000</v>
      </c>
      <c r="N102" s="49" t="n">
        <v>6200</v>
      </c>
      <c r="O102" s="49" t="n">
        <v>7900</v>
      </c>
      <c r="P102" s="49" t="n">
        <v>9800</v>
      </c>
      <c r="Q102" s="49" t="n">
        <v>11300</v>
      </c>
      <c r="R102" s="49" t="n">
        <v>17500</v>
      </c>
    </row>
    <row r="103" customFormat="false" ht="16.15" hidden="false" customHeight="false" outlineLevel="0" collapsed="false">
      <c r="B103" s="16" t="s">
        <v>101</v>
      </c>
      <c r="C103" s="49" t="n">
        <v>1750</v>
      </c>
      <c r="D103" s="49" t="n">
        <v>2100</v>
      </c>
      <c r="E103" s="49" t="n">
        <v>2600</v>
      </c>
      <c r="F103" s="49" t="n">
        <v>4100</v>
      </c>
      <c r="G103" s="49" t="n">
        <v>5800</v>
      </c>
      <c r="H103" s="49" t="n">
        <v>7700</v>
      </c>
      <c r="I103" s="49" t="n">
        <v>9200</v>
      </c>
      <c r="J103" s="49" t="n">
        <v>14000</v>
      </c>
      <c r="K103" s="49" t="n">
        <v>1750</v>
      </c>
      <c r="L103" s="49" t="n">
        <v>2100</v>
      </c>
      <c r="M103" s="49" t="n">
        <v>2600</v>
      </c>
      <c r="N103" s="49" t="n">
        <v>4100</v>
      </c>
      <c r="O103" s="49" t="n">
        <v>5800</v>
      </c>
      <c r="P103" s="49" t="n">
        <v>7700</v>
      </c>
      <c r="Q103" s="49" t="n">
        <v>9200</v>
      </c>
      <c r="R103" s="49" t="n">
        <v>14000</v>
      </c>
    </row>
    <row r="104" customFormat="false" ht="16.15" hidden="false" customHeight="false" outlineLevel="0" collapsed="false">
      <c r="B104" s="16" t="s">
        <v>102</v>
      </c>
      <c r="C104" s="49" t="n">
        <v>1500</v>
      </c>
      <c r="D104" s="49" t="n">
        <v>2000</v>
      </c>
      <c r="E104" s="49" t="n">
        <v>2500</v>
      </c>
      <c r="F104" s="49" t="n">
        <v>3500</v>
      </c>
      <c r="G104" s="49" t="n">
        <v>5200</v>
      </c>
      <c r="H104" s="49" t="n">
        <v>7100</v>
      </c>
      <c r="I104" s="49" t="n">
        <v>8600</v>
      </c>
      <c r="J104" s="49" t="n">
        <v>13000</v>
      </c>
      <c r="K104" s="49" t="n">
        <v>1500</v>
      </c>
      <c r="L104" s="49" t="n">
        <v>2000</v>
      </c>
      <c r="M104" s="49" t="n">
        <v>2500</v>
      </c>
      <c r="N104" s="49" t="n">
        <v>3500</v>
      </c>
      <c r="O104" s="49" t="n">
        <v>5200</v>
      </c>
      <c r="P104" s="49" t="n">
        <v>7100</v>
      </c>
      <c r="Q104" s="49" t="n">
        <v>8600</v>
      </c>
      <c r="R104" s="49" t="n">
        <v>13000</v>
      </c>
    </row>
    <row r="105" customFormat="false" ht="16.15" hidden="false" customHeight="false" outlineLevel="0" collapsed="false">
      <c r="B105" s="16" t="s">
        <v>103</v>
      </c>
      <c r="C105" s="49" t="n">
        <v>1500</v>
      </c>
      <c r="D105" s="49" t="n">
        <v>2000</v>
      </c>
      <c r="E105" s="49" t="n">
        <v>2500</v>
      </c>
      <c r="F105" s="49" t="n">
        <v>3500</v>
      </c>
      <c r="G105" s="49" t="n">
        <v>4960</v>
      </c>
      <c r="H105" s="49" t="n">
        <v>6860</v>
      </c>
      <c r="I105" s="49" t="n">
        <v>8360</v>
      </c>
      <c r="J105" s="49" t="n">
        <v>12600</v>
      </c>
      <c r="K105" s="49" t="n">
        <v>1500</v>
      </c>
      <c r="L105" s="49" t="n">
        <v>2000</v>
      </c>
      <c r="M105" s="49" t="n">
        <v>2500</v>
      </c>
      <c r="N105" s="49" t="n">
        <v>3500</v>
      </c>
      <c r="O105" s="49" t="n">
        <v>4960</v>
      </c>
      <c r="P105" s="49" t="n">
        <v>6860</v>
      </c>
      <c r="Q105" s="49" t="n">
        <v>8360</v>
      </c>
      <c r="R105" s="49" t="n">
        <v>12600</v>
      </c>
    </row>
    <row r="106" customFormat="false" ht="16.15" hidden="false" customHeight="false" outlineLevel="0" collapsed="false">
      <c r="B106" s="16" t="s">
        <v>104</v>
      </c>
      <c r="C106" s="49" t="n">
        <v>2390</v>
      </c>
      <c r="D106" s="49" t="n">
        <v>2740</v>
      </c>
      <c r="E106" s="49" t="n">
        <v>3240</v>
      </c>
      <c r="F106" s="49" t="n">
        <v>5060</v>
      </c>
      <c r="G106" s="49" t="n">
        <v>6760</v>
      </c>
      <c r="H106" s="49" t="n">
        <v>8660</v>
      </c>
      <c r="I106" s="49" t="n">
        <v>10160</v>
      </c>
      <c r="J106" s="49" t="n">
        <v>15600</v>
      </c>
      <c r="K106" s="49" t="n">
        <v>2390</v>
      </c>
      <c r="L106" s="49" t="n">
        <v>2740</v>
      </c>
      <c r="M106" s="49" t="n">
        <v>3240</v>
      </c>
      <c r="N106" s="49" t="n">
        <v>5060</v>
      </c>
      <c r="O106" s="49" t="n">
        <v>6760</v>
      </c>
      <c r="P106" s="49" t="n">
        <v>8660</v>
      </c>
      <c r="Q106" s="49" t="n">
        <v>10160</v>
      </c>
      <c r="R106" s="49" t="n">
        <v>15600</v>
      </c>
    </row>
    <row r="107" customFormat="false" ht="16.15" hidden="false" customHeight="false" outlineLevel="0" collapsed="false">
      <c r="B107" s="16" t="s">
        <v>105</v>
      </c>
      <c r="C107" s="49" t="n">
        <v>1750</v>
      </c>
      <c r="D107" s="49" t="n">
        <v>2100</v>
      </c>
      <c r="E107" s="49" t="n">
        <v>2600</v>
      </c>
      <c r="F107" s="49" t="n">
        <v>4100</v>
      </c>
      <c r="G107" s="49" t="n">
        <v>5800</v>
      </c>
      <c r="H107" s="49" t="n">
        <v>7700</v>
      </c>
      <c r="I107" s="49" t="n">
        <v>9200</v>
      </c>
      <c r="J107" s="49" t="n">
        <v>14000</v>
      </c>
      <c r="K107" s="49" t="n">
        <v>1750</v>
      </c>
      <c r="L107" s="49" t="n">
        <v>2100</v>
      </c>
      <c r="M107" s="49" t="n">
        <v>2600</v>
      </c>
      <c r="N107" s="49" t="n">
        <v>4100</v>
      </c>
      <c r="O107" s="49" t="n">
        <v>5800</v>
      </c>
      <c r="P107" s="49" t="n">
        <v>7700</v>
      </c>
      <c r="Q107" s="49" t="n">
        <v>9200</v>
      </c>
      <c r="R107" s="49" t="n">
        <v>14000</v>
      </c>
    </row>
    <row r="108" customFormat="false" ht="16.15" hidden="false" customHeight="false" outlineLevel="0" collapsed="false">
      <c r="B108" s="16" t="s">
        <v>106</v>
      </c>
      <c r="C108" s="49" t="n">
        <v>4430</v>
      </c>
      <c r="D108" s="49" t="n">
        <v>4780</v>
      </c>
      <c r="E108" s="49" t="n">
        <v>5280</v>
      </c>
      <c r="F108" s="49" t="n">
        <v>8120</v>
      </c>
      <c r="G108" s="49" t="n">
        <v>9820</v>
      </c>
      <c r="H108" s="49" t="n">
        <v>11720</v>
      </c>
      <c r="I108" s="49" t="n">
        <v>13220</v>
      </c>
      <c r="J108" s="49" t="n">
        <v>20700</v>
      </c>
      <c r="K108" s="49" t="n">
        <v>4430</v>
      </c>
      <c r="L108" s="49" t="n">
        <v>4780</v>
      </c>
      <c r="M108" s="49" t="n">
        <v>5280</v>
      </c>
      <c r="N108" s="49" t="n">
        <v>8120</v>
      </c>
      <c r="O108" s="49" t="n">
        <v>9820</v>
      </c>
      <c r="P108" s="49" t="n">
        <v>11720</v>
      </c>
      <c r="Q108" s="49" t="n">
        <v>13220</v>
      </c>
      <c r="R108" s="49" t="n">
        <v>20700</v>
      </c>
    </row>
    <row r="109" customFormat="false" ht="16.15" hidden="false" customHeight="false" outlineLevel="0" collapsed="false">
      <c r="B109" s="16" t="s">
        <v>107</v>
      </c>
      <c r="C109" s="49" t="n">
        <v>6150</v>
      </c>
      <c r="D109" s="49" t="n">
        <v>6500</v>
      </c>
      <c r="E109" s="49" t="n">
        <v>7000</v>
      </c>
      <c r="F109" s="49" t="n">
        <v>10700</v>
      </c>
      <c r="G109" s="49" t="n">
        <v>12400</v>
      </c>
      <c r="H109" s="49" t="n">
        <v>14300</v>
      </c>
      <c r="I109" s="49" t="n">
        <v>15800</v>
      </c>
      <c r="J109" s="49" t="n">
        <v>25000</v>
      </c>
      <c r="K109" s="49" t="n">
        <v>6150</v>
      </c>
      <c r="L109" s="49" t="n">
        <v>6500</v>
      </c>
      <c r="M109" s="49" t="n">
        <v>7000</v>
      </c>
      <c r="N109" s="49" t="n">
        <v>10700</v>
      </c>
      <c r="O109" s="49" t="n">
        <v>12400</v>
      </c>
      <c r="P109" s="49" t="n">
        <v>14300</v>
      </c>
      <c r="Q109" s="49" t="n">
        <v>15800</v>
      </c>
      <c r="R109" s="49" t="n">
        <v>25000</v>
      </c>
    </row>
    <row r="110" customFormat="false" ht="16.15" hidden="false" customHeight="false" outlineLevel="0" collapsed="false">
      <c r="B110" s="16" t="s">
        <v>108</v>
      </c>
      <c r="C110" s="49" t="n">
        <v>1670</v>
      </c>
      <c r="D110" s="49" t="n">
        <v>2020</v>
      </c>
      <c r="E110" s="49" t="n">
        <v>2520</v>
      </c>
      <c r="F110" s="49" t="n">
        <v>3980</v>
      </c>
      <c r="G110" s="49" t="n">
        <v>5680</v>
      </c>
      <c r="H110" s="49" t="n">
        <v>7580</v>
      </c>
      <c r="I110" s="49" t="n">
        <v>9080</v>
      </c>
      <c r="J110" s="49" t="n">
        <v>13800</v>
      </c>
      <c r="K110" s="49" t="n">
        <v>1670</v>
      </c>
      <c r="L110" s="49" t="n">
        <v>2020</v>
      </c>
      <c r="M110" s="49" t="n">
        <v>2520</v>
      </c>
      <c r="N110" s="49" t="n">
        <v>3980</v>
      </c>
      <c r="O110" s="49" t="n">
        <v>5680</v>
      </c>
      <c r="P110" s="49" t="n">
        <v>7580</v>
      </c>
      <c r="Q110" s="49" t="n">
        <v>9080</v>
      </c>
      <c r="R110" s="49" t="n">
        <v>13800</v>
      </c>
    </row>
    <row r="111" customFormat="false" ht="16.15" hidden="false" customHeight="false" outlineLevel="0" collapsed="false">
      <c r="B111" s="16" t="s">
        <v>109</v>
      </c>
      <c r="C111" s="49" t="n">
        <v>2070</v>
      </c>
      <c r="D111" s="49" t="n">
        <v>2420</v>
      </c>
      <c r="E111" s="49" t="n">
        <v>2920</v>
      </c>
      <c r="F111" s="49" t="n">
        <v>4580</v>
      </c>
      <c r="G111" s="49" t="n">
        <v>6280</v>
      </c>
      <c r="H111" s="49" t="n">
        <v>8180</v>
      </c>
      <c r="I111" s="49" t="n">
        <v>9680</v>
      </c>
      <c r="J111" s="49" t="n">
        <v>14800</v>
      </c>
      <c r="K111" s="49" t="n">
        <v>2070</v>
      </c>
      <c r="L111" s="49" t="n">
        <v>2420</v>
      </c>
      <c r="M111" s="49" t="n">
        <v>2920</v>
      </c>
      <c r="N111" s="49" t="n">
        <v>4580</v>
      </c>
      <c r="O111" s="49" t="n">
        <v>6280</v>
      </c>
      <c r="P111" s="49" t="n">
        <v>8180</v>
      </c>
      <c r="Q111" s="49" t="n">
        <v>9680</v>
      </c>
      <c r="R111" s="49" t="n">
        <v>14800</v>
      </c>
    </row>
    <row r="112" customFormat="false" ht="16.15" hidden="false" customHeight="false" outlineLevel="0" collapsed="false">
      <c r="B112" s="16" t="s">
        <v>110</v>
      </c>
      <c r="C112" s="49" t="n">
        <v>4950</v>
      </c>
      <c r="D112" s="49" t="n">
        <v>5300</v>
      </c>
      <c r="E112" s="49" t="n">
        <v>5800</v>
      </c>
      <c r="F112" s="49" t="n">
        <v>8900</v>
      </c>
      <c r="G112" s="49" t="n">
        <v>10600</v>
      </c>
      <c r="H112" s="49" t="n">
        <v>12500</v>
      </c>
      <c r="I112" s="49" t="n">
        <v>14000</v>
      </c>
      <c r="J112" s="49" t="n">
        <v>22000</v>
      </c>
      <c r="K112" s="49" t="n">
        <v>4950</v>
      </c>
      <c r="L112" s="49" t="n">
        <v>5300</v>
      </c>
      <c r="M112" s="49" t="n">
        <v>5800</v>
      </c>
      <c r="N112" s="49" t="n">
        <v>8900</v>
      </c>
      <c r="O112" s="49" t="n">
        <v>10600</v>
      </c>
      <c r="P112" s="49" t="n">
        <v>12500</v>
      </c>
      <c r="Q112" s="49" t="n">
        <v>14000</v>
      </c>
      <c r="R112" s="49" t="n">
        <v>22000</v>
      </c>
    </row>
    <row r="113" customFormat="false" ht="16.15" hidden="false" customHeight="false" outlineLevel="0" collapsed="false">
      <c r="B113" s="16" t="s">
        <v>111</v>
      </c>
      <c r="C113" s="49" t="n">
        <v>2230</v>
      </c>
      <c r="D113" s="49" t="n">
        <v>2580</v>
      </c>
      <c r="E113" s="49" t="n">
        <v>3080</v>
      </c>
      <c r="F113" s="49" t="n">
        <v>4820</v>
      </c>
      <c r="G113" s="49" t="n">
        <v>6520</v>
      </c>
      <c r="H113" s="49" t="n">
        <v>8420</v>
      </c>
      <c r="I113" s="49" t="n">
        <v>9920</v>
      </c>
      <c r="J113" s="49" t="n">
        <v>15200</v>
      </c>
      <c r="K113" s="49" t="n">
        <v>2230</v>
      </c>
      <c r="L113" s="49" t="n">
        <v>2580</v>
      </c>
      <c r="M113" s="49" t="n">
        <v>3080</v>
      </c>
      <c r="N113" s="49" t="n">
        <v>4820</v>
      </c>
      <c r="O113" s="49" t="n">
        <v>6520</v>
      </c>
      <c r="P113" s="49" t="n">
        <v>8420</v>
      </c>
      <c r="Q113" s="49" t="n">
        <v>9920</v>
      </c>
      <c r="R113" s="49" t="n">
        <v>15200</v>
      </c>
    </row>
    <row r="114" customFormat="false" ht="16.15" hidden="false" customHeight="false" outlineLevel="0" collapsed="false">
      <c r="B114" s="16" t="s">
        <v>112</v>
      </c>
      <c r="C114" s="49" t="n">
        <v>4190</v>
      </c>
      <c r="D114" s="49" t="n">
        <v>4540</v>
      </c>
      <c r="E114" s="49" t="n">
        <v>5040</v>
      </c>
      <c r="F114" s="49" t="n">
        <v>7760</v>
      </c>
      <c r="G114" s="49" t="n">
        <v>9460</v>
      </c>
      <c r="H114" s="49" t="n">
        <v>11360</v>
      </c>
      <c r="I114" s="49" t="n">
        <v>12860</v>
      </c>
      <c r="J114" s="49" t="n">
        <v>20100</v>
      </c>
      <c r="K114" s="49" t="n">
        <v>4190</v>
      </c>
      <c r="L114" s="49" t="n">
        <v>4540</v>
      </c>
      <c r="M114" s="49" t="n">
        <v>5040</v>
      </c>
      <c r="N114" s="49" t="n">
        <v>7760</v>
      </c>
      <c r="O114" s="49" t="n">
        <v>9460</v>
      </c>
      <c r="P114" s="49" t="n">
        <v>11360</v>
      </c>
      <c r="Q114" s="49" t="n">
        <v>12860</v>
      </c>
      <c r="R114" s="49" t="n">
        <v>20100</v>
      </c>
    </row>
    <row r="115" customFormat="false" ht="16.15" hidden="false" customHeight="false" outlineLevel="0" collapsed="false">
      <c r="B115" s="16" t="s">
        <v>113</v>
      </c>
      <c r="C115" s="49" t="n">
        <v>1500</v>
      </c>
      <c r="D115" s="49" t="n">
        <v>2000</v>
      </c>
      <c r="E115" s="49" t="n">
        <v>2500</v>
      </c>
      <c r="F115" s="49" t="n">
        <v>3620</v>
      </c>
      <c r="G115" s="49" t="n">
        <v>5320</v>
      </c>
      <c r="H115" s="49" t="n">
        <v>7220</v>
      </c>
      <c r="I115" s="49" t="n">
        <v>8720</v>
      </c>
      <c r="J115" s="49" t="n">
        <v>13200</v>
      </c>
      <c r="K115" s="49" t="n">
        <v>1500</v>
      </c>
      <c r="L115" s="49" t="n">
        <v>2000</v>
      </c>
      <c r="M115" s="49" t="n">
        <v>2500</v>
      </c>
      <c r="N115" s="49" t="n">
        <v>3620</v>
      </c>
      <c r="O115" s="49" t="n">
        <v>5320</v>
      </c>
      <c r="P115" s="49" t="n">
        <v>7220</v>
      </c>
      <c r="Q115" s="49" t="n">
        <v>8720</v>
      </c>
      <c r="R115" s="49" t="n">
        <v>13200</v>
      </c>
    </row>
    <row r="116" customFormat="false" ht="16.15" hidden="false" customHeight="false" outlineLevel="0" collapsed="false">
      <c r="B116" s="16" t="s">
        <v>114</v>
      </c>
      <c r="C116" s="49" t="n">
        <v>4550</v>
      </c>
      <c r="D116" s="49" t="n">
        <v>4900</v>
      </c>
      <c r="E116" s="49" t="n">
        <v>5400</v>
      </c>
      <c r="F116" s="49" t="n">
        <v>8300</v>
      </c>
      <c r="G116" s="49" t="n">
        <v>10000</v>
      </c>
      <c r="H116" s="49" t="n">
        <v>11900</v>
      </c>
      <c r="I116" s="49" t="n">
        <v>13400</v>
      </c>
      <c r="J116" s="49" t="n">
        <v>21000</v>
      </c>
      <c r="K116" s="49" t="n">
        <v>4550</v>
      </c>
      <c r="L116" s="49" t="n">
        <v>4900</v>
      </c>
      <c r="M116" s="49" t="n">
        <v>5400</v>
      </c>
      <c r="N116" s="49" t="n">
        <v>8300</v>
      </c>
      <c r="O116" s="49" t="n">
        <v>10000</v>
      </c>
      <c r="P116" s="49" t="n">
        <v>11900</v>
      </c>
      <c r="Q116" s="49" t="n">
        <v>13400</v>
      </c>
      <c r="R116" s="49" t="n">
        <v>21000</v>
      </c>
    </row>
    <row r="117" customFormat="false" ht="16.15" hidden="false" customHeight="false" outlineLevel="0" collapsed="false">
      <c r="B117" s="16" t="s">
        <v>115</v>
      </c>
      <c r="C117" s="49" t="n">
        <v>1500</v>
      </c>
      <c r="D117" s="49" t="n">
        <v>2000</v>
      </c>
      <c r="E117" s="49" t="n">
        <v>2500</v>
      </c>
      <c r="F117" s="49" t="n">
        <v>3680</v>
      </c>
      <c r="G117" s="49" t="n">
        <v>5380</v>
      </c>
      <c r="H117" s="49" t="n">
        <v>7280</v>
      </c>
      <c r="I117" s="49" t="n">
        <v>8780</v>
      </c>
      <c r="J117" s="49" t="n">
        <v>13300</v>
      </c>
      <c r="K117" s="49" t="n">
        <v>1500</v>
      </c>
      <c r="L117" s="49" t="n">
        <v>2000</v>
      </c>
      <c r="M117" s="49" t="n">
        <v>2500</v>
      </c>
      <c r="N117" s="49" t="n">
        <v>3680</v>
      </c>
      <c r="O117" s="49" t="n">
        <v>5380</v>
      </c>
      <c r="P117" s="49" t="n">
        <v>7280</v>
      </c>
      <c r="Q117" s="49" t="n">
        <v>8780</v>
      </c>
      <c r="R117" s="49" t="n">
        <v>13300</v>
      </c>
    </row>
    <row r="118" customFormat="false" ht="16.15" hidden="false" customHeight="false" outlineLevel="0" collapsed="false">
      <c r="B118" s="16" t="s">
        <v>116</v>
      </c>
      <c r="C118" s="49" t="n">
        <v>2150</v>
      </c>
      <c r="D118" s="49" t="n">
        <v>2500</v>
      </c>
      <c r="E118" s="49" t="n">
        <v>3000</v>
      </c>
      <c r="F118" s="49" t="n">
        <v>4700</v>
      </c>
      <c r="G118" s="49" t="n">
        <v>6400</v>
      </c>
      <c r="H118" s="49" t="n">
        <v>8300</v>
      </c>
      <c r="I118" s="49" t="n">
        <v>9800</v>
      </c>
      <c r="J118" s="49" t="n">
        <v>15000</v>
      </c>
      <c r="K118" s="49" t="n">
        <v>2150</v>
      </c>
      <c r="L118" s="49" t="n">
        <v>2500</v>
      </c>
      <c r="M118" s="49" t="n">
        <v>3000</v>
      </c>
      <c r="N118" s="49" t="n">
        <v>4700</v>
      </c>
      <c r="O118" s="49" t="n">
        <v>6400</v>
      </c>
      <c r="P118" s="49" t="n">
        <v>8300</v>
      </c>
      <c r="Q118" s="49" t="n">
        <v>9800</v>
      </c>
      <c r="R118" s="49" t="n">
        <v>15000</v>
      </c>
    </row>
    <row r="119" customFormat="false" ht="16.15" hidden="false" customHeight="false" outlineLevel="0" collapsed="false">
      <c r="B119" s="16" t="s">
        <v>117</v>
      </c>
      <c r="C119" s="49" t="n">
        <v>1500</v>
      </c>
      <c r="D119" s="49" t="n">
        <v>2000</v>
      </c>
      <c r="E119" s="49" t="n">
        <v>2500</v>
      </c>
      <c r="F119" s="49" t="n">
        <v>3500</v>
      </c>
      <c r="G119" s="49" t="n">
        <v>4600</v>
      </c>
      <c r="H119" s="49" t="n">
        <v>6500</v>
      </c>
      <c r="I119" s="49" t="n">
        <v>8000</v>
      </c>
      <c r="J119" s="49" t="n">
        <v>12000</v>
      </c>
      <c r="K119" s="49" t="n">
        <v>1500</v>
      </c>
      <c r="L119" s="49" t="n">
        <v>2000</v>
      </c>
      <c r="M119" s="49" t="n">
        <v>2500</v>
      </c>
      <c r="N119" s="49" t="n">
        <v>3500</v>
      </c>
      <c r="O119" s="49" t="n">
        <v>4600</v>
      </c>
      <c r="P119" s="49" t="n">
        <v>6500</v>
      </c>
      <c r="Q119" s="49" t="n">
        <v>8000</v>
      </c>
      <c r="R119" s="49" t="n">
        <v>12000</v>
      </c>
    </row>
    <row r="120" customFormat="false" ht="16.15" hidden="false" customHeight="false" outlineLevel="0" collapsed="false">
      <c r="B120" s="16" t="s">
        <v>118</v>
      </c>
      <c r="C120" s="49" t="n">
        <v>5350</v>
      </c>
      <c r="D120" s="49" t="n">
        <v>5700</v>
      </c>
      <c r="E120" s="49" t="n">
        <v>6200</v>
      </c>
      <c r="F120" s="49" t="n">
        <v>9500</v>
      </c>
      <c r="G120" s="49" t="n">
        <v>11200</v>
      </c>
      <c r="H120" s="49" t="n">
        <v>13100</v>
      </c>
      <c r="I120" s="49" t="n">
        <v>14600</v>
      </c>
      <c r="J120" s="49" t="n">
        <v>23000</v>
      </c>
      <c r="K120" s="49" t="n">
        <v>5350</v>
      </c>
      <c r="L120" s="49" t="n">
        <v>5700</v>
      </c>
      <c r="M120" s="49" t="n">
        <v>6200</v>
      </c>
      <c r="N120" s="49" t="n">
        <v>9500</v>
      </c>
      <c r="O120" s="49" t="n">
        <v>11200</v>
      </c>
      <c r="P120" s="49" t="n">
        <v>13100</v>
      </c>
      <c r="Q120" s="49" t="n">
        <v>14600</v>
      </c>
      <c r="R120" s="49" t="n">
        <v>23000</v>
      </c>
    </row>
    <row r="121" customFormat="false" ht="16.15" hidden="false" customHeight="false" outlineLevel="0" collapsed="false">
      <c r="B121" s="16" t="s">
        <v>119</v>
      </c>
      <c r="C121" s="49" t="n">
        <v>6350</v>
      </c>
      <c r="D121" s="49" t="n">
        <v>6700</v>
      </c>
      <c r="E121" s="49" t="n">
        <v>7200</v>
      </c>
      <c r="F121" s="49" t="n">
        <v>11000</v>
      </c>
      <c r="G121" s="49" t="n">
        <v>12700</v>
      </c>
      <c r="H121" s="49" t="n">
        <v>14600</v>
      </c>
      <c r="I121" s="49" t="n">
        <v>16100</v>
      </c>
      <c r="J121" s="49" t="n">
        <v>25500</v>
      </c>
      <c r="K121" s="49" t="n">
        <v>6350</v>
      </c>
      <c r="L121" s="49" t="n">
        <v>6700</v>
      </c>
      <c r="M121" s="49" t="n">
        <v>7200</v>
      </c>
      <c r="N121" s="49" t="n">
        <v>11000</v>
      </c>
      <c r="O121" s="49" t="n">
        <v>12700</v>
      </c>
      <c r="P121" s="49" t="n">
        <v>14600</v>
      </c>
      <c r="Q121" s="49" t="n">
        <v>16100</v>
      </c>
      <c r="R121" s="49" t="n">
        <v>25500</v>
      </c>
    </row>
    <row r="122" customFormat="false" ht="16.15" hidden="false" customHeight="false" outlineLevel="0" collapsed="false">
      <c r="B122" s="16" t="s">
        <v>120</v>
      </c>
      <c r="C122" s="49" t="n">
        <v>1830</v>
      </c>
      <c r="D122" s="49" t="n">
        <v>2180</v>
      </c>
      <c r="E122" s="49" t="n">
        <v>2680</v>
      </c>
      <c r="F122" s="49" t="n">
        <v>4220</v>
      </c>
      <c r="G122" s="49" t="n">
        <v>5920</v>
      </c>
      <c r="H122" s="49" t="n">
        <v>7820</v>
      </c>
      <c r="I122" s="49" t="n">
        <v>9320</v>
      </c>
      <c r="J122" s="49" t="n">
        <v>14200</v>
      </c>
      <c r="K122" s="49" t="n">
        <v>1830</v>
      </c>
      <c r="L122" s="49" t="n">
        <v>2180</v>
      </c>
      <c r="M122" s="49" t="n">
        <v>2680</v>
      </c>
      <c r="N122" s="49" t="n">
        <v>4220</v>
      </c>
      <c r="O122" s="49" t="n">
        <v>5920</v>
      </c>
      <c r="P122" s="49" t="n">
        <v>7820</v>
      </c>
      <c r="Q122" s="49" t="n">
        <v>9320</v>
      </c>
      <c r="R122" s="49" t="n">
        <v>14200</v>
      </c>
    </row>
    <row r="123" customFormat="false" ht="16.15" hidden="false" customHeight="false" outlineLevel="0" collapsed="false">
      <c r="B123" s="16" t="s">
        <v>121</v>
      </c>
      <c r="C123" s="49" t="n">
        <v>2750</v>
      </c>
      <c r="D123" s="49" t="n">
        <v>3100</v>
      </c>
      <c r="E123" s="49" t="n">
        <v>3600</v>
      </c>
      <c r="F123" s="49" t="n">
        <v>5600</v>
      </c>
      <c r="G123" s="49" t="n">
        <v>7300</v>
      </c>
      <c r="H123" s="49" t="n">
        <v>9200</v>
      </c>
      <c r="I123" s="49" t="n">
        <v>10700</v>
      </c>
      <c r="J123" s="49" t="n">
        <v>16500</v>
      </c>
      <c r="K123" s="49" t="n">
        <v>2750</v>
      </c>
      <c r="L123" s="49" t="n">
        <v>3100</v>
      </c>
      <c r="M123" s="49" t="n">
        <v>3600</v>
      </c>
      <c r="N123" s="49" t="n">
        <v>5600</v>
      </c>
      <c r="O123" s="49" t="n">
        <v>7300</v>
      </c>
      <c r="P123" s="49" t="n">
        <v>9200</v>
      </c>
      <c r="Q123" s="49" t="n">
        <v>10700</v>
      </c>
      <c r="R123" s="49" t="n">
        <v>16500</v>
      </c>
    </row>
    <row r="124" customFormat="false" ht="16.15" hidden="false" customHeight="false" outlineLevel="0" collapsed="false">
      <c r="B124" s="16" t="s">
        <v>122</v>
      </c>
      <c r="C124" s="49" t="n">
        <v>2030</v>
      </c>
      <c r="D124" s="49" t="n">
        <v>2380</v>
      </c>
      <c r="E124" s="49" t="n">
        <v>2880</v>
      </c>
      <c r="F124" s="49" t="n">
        <v>4520</v>
      </c>
      <c r="G124" s="49" t="n">
        <v>6220</v>
      </c>
      <c r="H124" s="49" t="n">
        <v>8120</v>
      </c>
      <c r="I124" s="49" t="n">
        <v>9620</v>
      </c>
      <c r="J124" s="49" t="n">
        <v>14700</v>
      </c>
      <c r="K124" s="49" t="n">
        <v>2030</v>
      </c>
      <c r="L124" s="49" t="n">
        <v>2380</v>
      </c>
      <c r="M124" s="49" t="n">
        <v>2880</v>
      </c>
      <c r="N124" s="49" t="n">
        <v>4520</v>
      </c>
      <c r="O124" s="49" t="n">
        <v>6220</v>
      </c>
      <c r="P124" s="49" t="n">
        <v>8120</v>
      </c>
      <c r="Q124" s="49" t="n">
        <v>9620</v>
      </c>
      <c r="R124" s="49" t="n">
        <v>14700</v>
      </c>
    </row>
    <row r="125" customFormat="false" ht="16.15" hidden="false" customHeight="false" outlineLevel="0" collapsed="false">
      <c r="B125" s="16" t="s">
        <v>123</v>
      </c>
      <c r="C125" s="49" t="n">
        <v>1950</v>
      </c>
      <c r="D125" s="49" t="n">
        <v>2300</v>
      </c>
      <c r="E125" s="49" t="n">
        <v>2800</v>
      </c>
      <c r="F125" s="49" t="n">
        <v>4400</v>
      </c>
      <c r="G125" s="49" t="n">
        <v>6100</v>
      </c>
      <c r="H125" s="49" t="n">
        <v>8000</v>
      </c>
      <c r="I125" s="49" t="n">
        <v>9500</v>
      </c>
      <c r="J125" s="49" t="n">
        <v>14500</v>
      </c>
      <c r="K125" s="49" t="n">
        <v>1950</v>
      </c>
      <c r="L125" s="49" t="n">
        <v>2300</v>
      </c>
      <c r="M125" s="49" t="n">
        <v>2800</v>
      </c>
      <c r="N125" s="49" t="n">
        <v>4400</v>
      </c>
      <c r="O125" s="49" t="n">
        <v>6100</v>
      </c>
      <c r="P125" s="49" t="n">
        <v>8000</v>
      </c>
      <c r="Q125" s="49" t="n">
        <v>9500</v>
      </c>
      <c r="R125" s="49" t="n">
        <v>14500</v>
      </c>
    </row>
    <row r="126" customFormat="false" ht="16.15" hidden="false" customHeight="false" outlineLevel="0" collapsed="false">
      <c r="B126" s="16" t="s">
        <v>124</v>
      </c>
      <c r="C126" s="49" t="n">
        <v>1950</v>
      </c>
      <c r="D126" s="49" t="n">
        <v>2300</v>
      </c>
      <c r="E126" s="49" t="n">
        <v>2800</v>
      </c>
      <c r="F126" s="49" t="n">
        <v>4400</v>
      </c>
      <c r="G126" s="49" t="n">
        <v>6100</v>
      </c>
      <c r="H126" s="49" t="n">
        <v>8000</v>
      </c>
      <c r="I126" s="49" t="n">
        <v>9500</v>
      </c>
      <c r="J126" s="49" t="n">
        <v>14500</v>
      </c>
      <c r="K126" s="49" t="n">
        <v>1950</v>
      </c>
      <c r="L126" s="49" t="n">
        <v>2300</v>
      </c>
      <c r="M126" s="49" t="n">
        <v>2800</v>
      </c>
      <c r="N126" s="49" t="n">
        <v>4400</v>
      </c>
      <c r="O126" s="49" t="n">
        <v>6100</v>
      </c>
      <c r="P126" s="49" t="n">
        <v>8000</v>
      </c>
      <c r="Q126" s="49" t="n">
        <v>9500</v>
      </c>
      <c r="R126" s="49" t="n">
        <v>14500</v>
      </c>
    </row>
    <row r="127" customFormat="false" ht="16.15" hidden="false" customHeight="false" outlineLevel="0" collapsed="false">
      <c r="B127" s="16" t="s">
        <v>125</v>
      </c>
      <c r="C127" s="49" t="n">
        <v>3270</v>
      </c>
      <c r="D127" s="49" t="n">
        <v>3620</v>
      </c>
      <c r="E127" s="49" t="n">
        <v>4120</v>
      </c>
      <c r="F127" s="49" t="n">
        <v>6380</v>
      </c>
      <c r="G127" s="49" t="n">
        <v>8080</v>
      </c>
      <c r="H127" s="49" t="n">
        <v>9980</v>
      </c>
      <c r="I127" s="49" t="n">
        <v>11480</v>
      </c>
      <c r="J127" s="49" t="n">
        <v>17800</v>
      </c>
      <c r="K127" s="49" t="n">
        <v>3270</v>
      </c>
      <c r="L127" s="49" t="n">
        <v>3620</v>
      </c>
      <c r="M127" s="49" t="n">
        <v>4120</v>
      </c>
      <c r="N127" s="49" t="n">
        <v>6380</v>
      </c>
      <c r="O127" s="49" t="n">
        <v>8080</v>
      </c>
      <c r="P127" s="49" t="n">
        <v>9980</v>
      </c>
      <c r="Q127" s="49" t="n">
        <v>11480</v>
      </c>
      <c r="R127" s="49" t="n">
        <v>17800</v>
      </c>
    </row>
    <row r="128" customFormat="false" ht="16.15" hidden="false" customHeight="false" outlineLevel="0" collapsed="false">
      <c r="B128" s="16" t="s">
        <v>126</v>
      </c>
      <c r="C128" s="49" t="n">
        <v>2950</v>
      </c>
      <c r="D128" s="49" t="n">
        <v>3300</v>
      </c>
      <c r="E128" s="49" t="n">
        <v>3800</v>
      </c>
      <c r="F128" s="49" t="n">
        <v>5900</v>
      </c>
      <c r="G128" s="49" t="n">
        <v>7600</v>
      </c>
      <c r="H128" s="49" t="n">
        <v>9500</v>
      </c>
      <c r="I128" s="49" t="n">
        <v>11000</v>
      </c>
      <c r="J128" s="49" t="n">
        <v>17000</v>
      </c>
      <c r="K128" s="49" t="n">
        <v>2950</v>
      </c>
      <c r="L128" s="49" t="n">
        <v>3300</v>
      </c>
      <c r="M128" s="49" t="n">
        <v>3800</v>
      </c>
      <c r="N128" s="49" t="n">
        <v>5900</v>
      </c>
      <c r="O128" s="49" t="n">
        <v>7600</v>
      </c>
      <c r="P128" s="49" t="n">
        <v>9500</v>
      </c>
      <c r="Q128" s="49" t="n">
        <v>11000</v>
      </c>
      <c r="R128" s="49" t="n">
        <v>17000</v>
      </c>
    </row>
    <row r="129" customFormat="false" ht="16.15" hidden="false" customHeight="false" outlineLevel="0" collapsed="false">
      <c r="B129" s="16" t="s">
        <v>127</v>
      </c>
      <c r="C129" s="49" t="n">
        <v>4190</v>
      </c>
      <c r="D129" s="49" t="n">
        <v>4540</v>
      </c>
      <c r="E129" s="49" t="n">
        <v>5040</v>
      </c>
      <c r="F129" s="49" t="n">
        <v>7760</v>
      </c>
      <c r="G129" s="49" t="n">
        <v>9460</v>
      </c>
      <c r="H129" s="49" t="n">
        <v>11360</v>
      </c>
      <c r="I129" s="49" t="n">
        <v>12860</v>
      </c>
      <c r="J129" s="49" t="n">
        <v>20100</v>
      </c>
      <c r="K129" s="49" t="n">
        <v>4190</v>
      </c>
      <c r="L129" s="49" t="n">
        <v>4540</v>
      </c>
      <c r="M129" s="49" t="n">
        <v>5040</v>
      </c>
      <c r="N129" s="49" t="n">
        <v>7760</v>
      </c>
      <c r="O129" s="49" t="n">
        <v>9460</v>
      </c>
      <c r="P129" s="49" t="n">
        <v>11360</v>
      </c>
      <c r="Q129" s="49" t="n">
        <v>12860</v>
      </c>
      <c r="R129" s="49" t="n">
        <v>20100</v>
      </c>
    </row>
    <row r="130" customFormat="false" ht="16.15" hidden="false" customHeight="false" outlineLevel="0" collapsed="false">
      <c r="B130" s="16" t="s">
        <v>128</v>
      </c>
      <c r="C130" s="49" t="n">
        <v>4310</v>
      </c>
      <c r="D130" s="49" t="n">
        <v>4660</v>
      </c>
      <c r="E130" s="49" t="n">
        <v>5160</v>
      </c>
      <c r="F130" s="49" t="n">
        <v>7940</v>
      </c>
      <c r="G130" s="49" t="n">
        <v>9640</v>
      </c>
      <c r="H130" s="49" t="n">
        <v>11540</v>
      </c>
      <c r="I130" s="49" t="n">
        <v>13040</v>
      </c>
      <c r="J130" s="49" t="n">
        <v>20400</v>
      </c>
      <c r="K130" s="49" t="n">
        <v>4310</v>
      </c>
      <c r="L130" s="49" t="n">
        <v>4660</v>
      </c>
      <c r="M130" s="49" t="n">
        <v>5160</v>
      </c>
      <c r="N130" s="49" t="n">
        <v>7940</v>
      </c>
      <c r="O130" s="49" t="n">
        <v>9640</v>
      </c>
      <c r="P130" s="49" t="n">
        <v>11540</v>
      </c>
      <c r="Q130" s="49" t="n">
        <v>13040</v>
      </c>
      <c r="R130" s="49" t="n">
        <v>20400</v>
      </c>
    </row>
    <row r="131" customFormat="false" ht="16.15" hidden="false" customHeight="false" outlineLevel="0" collapsed="false">
      <c r="B131" s="16" t="s">
        <v>129</v>
      </c>
      <c r="C131" s="49" t="n">
        <v>2510</v>
      </c>
      <c r="D131" s="49" t="n">
        <v>2860</v>
      </c>
      <c r="E131" s="49" t="n">
        <v>3360</v>
      </c>
      <c r="F131" s="49" t="n">
        <v>5240</v>
      </c>
      <c r="G131" s="49" t="n">
        <v>6940</v>
      </c>
      <c r="H131" s="49" t="n">
        <v>8840</v>
      </c>
      <c r="I131" s="49" t="n">
        <v>10340</v>
      </c>
      <c r="J131" s="49" t="n">
        <v>15900</v>
      </c>
      <c r="K131" s="49" t="n">
        <v>2510</v>
      </c>
      <c r="L131" s="49" t="n">
        <v>2860</v>
      </c>
      <c r="M131" s="49" t="n">
        <v>3360</v>
      </c>
      <c r="N131" s="49" t="n">
        <v>5240</v>
      </c>
      <c r="O131" s="49" t="n">
        <v>6940</v>
      </c>
      <c r="P131" s="49" t="n">
        <v>8840</v>
      </c>
      <c r="Q131" s="49" t="n">
        <v>10340</v>
      </c>
      <c r="R131" s="49" t="n">
        <v>15900</v>
      </c>
    </row>
    <row r="132" customFormat="false" ht="16.15" hidden="false" customHeight="false" outlineLevel="0" collapsed="false">
      <c r="B132" s="16" t="s">
        <v>130</v>
      </c>
      <c r="C132" s="49" t="n">
        <v>4510</v>
      </c>
      <c r="D132" s="49" t="n">
        <v>4860</v>
      </c>
      <c r="E132" s="49" t="n">
        <v>5360</v>
      </c>
      <c r="F132" s="49" t="n">
        <v>8240</v>
      </c>
      <c r="G132" s="49" t="n">
        <v>9940</v>
      </c>
      <c r="H132" s="49" t="n">
        <v>11840</v>
      </c>
      <c r="I132" s="49" t="n">
        <v>13340</v>
      </c>
      <c r="J132" s="49" t="n">
        <v>20900</v>
      </c>
      <c r="K132" s="49" t="n">
        <v>4510</v>
      </c>
      <c r="L132" s="49" t="n">
        <v>4860</v>
      </c>
      <c r="M132" s="49" t="n">
        <v>5360</v>
      </c>
      <c r="N132" s="49" t="n">
        <v>8240</v>
      </c>
      <c r="O132" s="49" t="n">
        <v>9940</v>
      </c>
      <c r="P132" s="49" t="n">
        <v>11840</v>
      </c>
      <c r="Q132" s="49" t="n">
        <v>13340</v>
      </c>
      <c r="R132" s="49" t="n">
        <v>20900</v>
      </c>
    </row>
    <row r="133" customFormat="false" ht="16.15" hidden="false" customHeight="false" outlineLevel="0" collapsed="false">
      <c r="B133" s="16" t="s">
        <v>131</v>
      </c>
      <c r="C133" s="49" t="n">
        <v>4830</v>
      </c>
      <c r="D133" s="49" t="n">
        <v>5180</v>
      </c>
      <c r="E133" s="49" t="n">
        <v>5680</v>
      </c>
      <c r="F133" s="49" t="n">
        <v>8720</v>
      </c>
      <c r="G133" s="49" t="n">
        <v>10420</v>
      </c>
      <c r="H133" s="49" t="n">
        <v>12320</v>
      </c>
      <c r="I133" s="49" t="n">
        <v>13820</v>
      </c>
      <c r="J133" s="49" t="n">
        <v>21700</v>
      </c>
      <c r="K133" s="49" t="n">
        <v>4830</v>
      </c>
      <c r="L133" s="49" t="n">
        <v>5180</v>
      </c>
      <c r="M133" s="49" t="n">
        <v>5680</v>
      </c>
      <c r="N133" s="49" t="n">
        <v>8720</v>
      </c>
      <c r="O133" s="49" t="n">
        <v>10420</v>
      </c>
      <c r="P133" s="49" t="n">
        <v>12320</v>
      </c>
      <c r="Q133" s="49" t="n">
        <v>13820</v>
      </c>
      <c r="R133" s="49" t="n">
        <v>21700</v>
      </c>
    </row>
    <row r="134" customFormat="false" ht="16.15" hidden="false" customHeight="false" outlineLevel="0" collapsed="false">
      <c r="B134" s="16" t="s">
        <v>132</v>
      </c>
      <c r="C134" s="49" t="n">
        <v>3950</v>
      </c>
      <c r="D134" s="49" t="n">
        <v>4300</v>
      </c>
      <c r="E134" s="49" t="n">
        <v>4800</v>
      </c>
      <c r="F134" s="49" t="n">
        <v>7400</v>
      </c>
      <c r="G134" s="49" t="n">
        <v>9100</v>
      </c>
      <c r="H134" s="49" t="n">
        <v>11000</v>
      </c>
      <c r="I134" s="49" t="n">
        <v>12500</v>
      </c>
      <c r="J134" s="49" t="n">
        <v>19500</v>
      </c>
      <c r="K134" s="49" t="n">
        <v>3950</v>
      </c>
      <c r="L134" s="49" t="n">
        <v>4300</v>
      </c>
      <c r="M134" s="49" t="n">
        <v>4800</v>
      </c>
      <c r="N134" s="49" t="n">
        <v>7400</v>
      </c>
      <c r="O134" s="49" t="n">
        <v>9100</v>
      </c>
      <c r="P134" s="49" t="n">
        <v>11000</v>
      </c>
      <c r="Q134" s="49" t="n">
        <v>12500</v>
      </c>
      <c r="R134" s="49" t="n">
        <v>19500</v>
      </c>
    </row>
    <row r="135" customFormat="false" ht="16.15" hidden="false" customHeight="false" outlineLevel="0" collapsed="false">
      <c r="B135" s="16" t="s">
        <v>133</v>
      </c>
      <c r="C135" s="49" t="n">
        <v>2150</v>
      </c>
      <c r="D135" s="49" t="n">
        <v>2500</v>
      </c>
      <c r="E135" s="49" t="n">
        <v>3000</v>
      </c>
      <c r="F135" s="49" t="n">
        <v>4700</v>
      </c>
      <c r="G135" s="49" t="n">
        <v>6400</v>
      </c>
      <c r="H135" s="49" t="n">
        <v>8300</v>
      </c>
      <c r="I135" s="49" t="n">
        <v>9800</v>
      </c>
      <c r="J135" s="49" t="n">
        <v>15000</v>
      </c>
      <c r="K135" s="49" t="n">
        <v>2150</v>
      </c>
      <c r="L135" s="49" t="n">
        <v>2500</v>
      </c>
      <c r="M135" s="49" t="n">
        <v>3000</v>
      </c>
      <c r="N135" s="49" t="n">
        <v>4700</v>
      </c>
      <c r="O135" s="49" t="n">
        <v>6400</v>
      </c>
      <c r="P135" s="49" t="n">
        <v>8300</v>
      </c>
      <c r="Q135" s="49" t="n">
        <v>9800</v>
      </c>
      <c r="R135" s="49" t="n">
        <v>15000</v>
      </c>
    </row>
    <row r="136" customFormat="false" ht="16.15" hidden="false" customHeight="false" outlineLevel="0" collapsed="false">
      <c r="B136" s="16" t="s">
        <v>134</v>
      </c>
      <c r="C136" s="49" t="n">
        <v>4150</v>
      </c>
      <c r="D136" s="49" t="n">
        <v>4500</v>
      </c>
      <c r="E136" s="49" t="n">
        <v>5000</v>
      </c>
      <c r="F136" s="49" t="n">
        <v>7700</v>
      </c>
      <c r="G136" s="49" t="n">
        <v>9400</v>
      </c>
      <c r="H136" s="49" t="n">
        <v>11300</v>
      </c>
      <c r="I136" s="49" t="n">
        <v>12800</v>
      </c>
      <c r="J136" s="49" t="n">
        <v>20000</v>
      </c>
      <c r="K136" s="49" t="n">
        <v>4150</v>
      </c>
      <c r="L136" s="49" t="n">
        <v>4500</v>
      </c>
      <c r="M136" s="49" t="n">
        <v>5000</v>
      </c>
      <c r="N136" s="49" t="n">
        <v>7700</v>
      </c>
      <c r="O136" s="49" t="n">
        <v>9400</v>
      </c>
      <c r="P136" s="49" t="n">
        <v>11300</v>
      </c>
      <c r="Q136" s="49" t="n">
        <v>12800</v>
      </c>
      <c r="R136" s="49" t="n">
        <v>20000</v>
      </c>
    </row>
    <row r="137" customFormat="false" ht="16.15" hidden="false" customHeight="false" outlineLevel="0" collapsed="false">
      <c r="B137" s="16" t="s">
        <v>135</v>
      </c>
      <c r="C137" s="49" t="n">
        <v>1550</v>
      </c>
      <c r="D137" s="49" t="n">
        <v>2000</v>
      </c>
      <c r="E137" s="49" t="n">
        <v>2500</v>
      </c>
      <c r="F137" s="49" t="n">
        <v>3800</v>
      </c>
      <c r="G137" s="49" t="n">
        <v>5500</v>
      </c>
      <c r="H137" s="49" t="n">
        <v>7400</v>
      </c>
      <c r="I137" s="49" t="n">
        <v>8900</v>
      </c>
      <c r="J137" s="49" t="n">
        <v>13500</v>
      </c>
      <c r="K137" s="49" t="n">
        <v>1550</v>
      </c>
      <c r="L137" s="49" t="n">
        <v>2000</v>
      </c>
      <c r="M137" s="49" t="n">
        <v>2500</v>
      </c>
      <c r="N137" s="49" t="n">
        <v>3800</v>
      </c>
      <c r="O137" s="49" t="n">
        <v>5500</v>
      </c>
      <c r="P137" s="49" t="n">
        <v>7400</v>
      </c>
      <c r="Q137" s="49" t="n">
        <v>8900</v>
      </c>
      <c r="R137" s="49" t="n">
        <v>13500</v>
      </c>
    </row>
    <row r="138" customFormat="false" ht="16.15" hidden="false" customHeight="false" outlineLevel="0" collapsed="false">
      <c r="B138" s="16" t="s">
        <v>136</v>
      </c>
      <c r="C138" s="49" t="n">
        <v>4750</v>
      </c>
      <c r="D138" s="49" t="n">
        <v>5100</v>
      </c>
      <c r="E138" s="49" t="n">
        <v>5600</v>
      </c>
      <c r="F138" s="49" t="n">
        <v>8600</v>
      </c>
      <c r="G138" s="49" t="n">
        <v>10300</v>
      </c>
      <c r="H138" s="49" t="n">
        <v>12200</v>
      </c>
      <c r="I138" s="49" t="n">
        <v>13700</v>
      </c>
      <c r="J138" s="49" t="n">
        <v>21500</v>
      </c>
      <c r="K138" s="49" t="n">
        <v>4750</v>
      </c>
      <c r="L138" s="49" t="n">
        <v>5100</v>
      </c>
      <c r="M138" s="49" t="n">
        <v>5600</v>
      </c>
      <c r="N138" s="49" t="n">
        <v>8600</v>
      </c>
      <c r="O138" s="49" t="n">
        <v>10300</v>
      </c>
      <c r="P138" s="49" t="n">
        <v>12200</v>
      </c>
      <c r="Q138" s="49" t="n">
        <v>13700</v>
      </c>
      <c r="R138" s="49" t="n">
        <v>21500</v>
      </c>
    </row>
    <row r="139" customFormat="false" ht="16.15" hidden="false" customHeight="false" outlineLevel="0" collapsed="false">
      <c r="B139" s="16" t="s">
        <v>137</v>
      </c>
      <c r="C139" s="49" t="n">
        <v>2230</v>
      </c>
      <c r="D139" s="49" t="n">
        <v>2580</v>
      </c>
      <c r="E139" s="49" t="n">
        <v>3080</v>
      </c>
      <c r="F139" s="49" t="n">
        <v>4820</v>
      </c>
      <c r="G139" s="49" t="n">
        <v>6520</v>
      </c>
      <c r="H139" s="49" t="n">
        <v>8420</v>
      </c>
      <c r="I139" s="49" t="n">
        <v>9920</v>
      </c>
      <c r="J139" s="49" t="n">
        <v>15200</v>
      </c>
      <c r="K139" s="49" t="n">
        <v>2230</v>
      </c>
      <c r="L139" s="49" t="n">
        <v>2580</v>
      </c>
      <c r="M139" s="49" t="n">
        <v>3080</v>
      </c>
      <c r="N139" s="49" t="n">
        <v>4820</v>
      </c>
      <c r="O139" s="49" t="n">
        <v>6520</v>
      </c>
      <c r="P139" s="49" t="n">
        <v>8420</v>
      </c>
      <c r="Q139" s="49" t="n">
        <v>9920</v>
      </c>
      <c r="R139" s="49" t="n">
        <v>15200</v>
      </c>
    </row>
    <row r="140" customFormat="false" ht="16.15" hidden="false" customHeight="false" outlineLevel="0" collapsed="false">
      <c r="B140" s="16" t="s">
        <v>138</v>
      </c>
      <c r="C140" s="49" t="n">
        <v>1500</v>
      </c>
      <c r="D140" s="49" t="n">
        <v>2000</v>
      </c>
      <c r="E140" s="49" t="n">
        <v>2500</v>
      </c>
      <c r="F140" s="49" t="n">
        <v>3500</v>
      </c>
      <c r="G140" s="49" t="n">
        <v>4900</v>
      </c>
      <c r="H140" s="49" t="n">
        <v>6800</v>
      </c>
      <c r="I140" s="49" t="n">
        <v>8300</v>
      </c>
      <c r="J140" s="49" t="n">
        <v>12500</v>
      </c>
      <c r="K140" s="49" t="n">
        <v>1500</v>
      </c>
      <c r="L140" s="49" t="n">
        <v>2000</v>
      </c>
      <c r="M140" s="49" t="n">
        <v>2500</v>
      </c>
      <c r="N140" s="49" t="n">
        <v>3500</v>
      </c>
      <c r="O140" s="49" t="n">
        <v>4900</v>
      </c>
      <c r="P140" s="49" t="n">
        <v>6800</v>
      </c>
      <c r="Q140" s="49" t="n">
        <v>8300</v>
      </c>
      <c r="R140" s="49" t="n">
        <v>12500</v>
      </c>
    </row>
    <row r="141" customFormat="false" ht="16.15" hidden="false" customHeight="false" outlineLevel="0" collapsed="false">
      <c r="B141" s="16" t="s">
        <v>139</v>
      </c>
      <c r="C141" s="49" t="n">
        <v>1500</v>
      </c>
      <c r="D141" s="49" t="n">
        <v>2000</v>
      </c>
      <c r="E141" s="49" t="n">
        <v>2500</v>
      </c>
      <c r="F141" s="49" t="n">
        <v>3500</v>
      </c>
      <c r="G141" s="49" t="n">
        <v>5200</v>
      </c>
      <c r="H141" s="49" t="n">
        <v>7100</v>
      </c>
      <c r="I141" s="49" t="n">
        <v>8600</v>
      </c>
      <c r="J141" s="49" t="n">
        <v>13000</v>
      </c>
      <c r="K141" s="49" t="n">
        <v>1500</v>
      </c>
      <c r="L141" s="49" t="n">
        <v>2000</v>
      </c>
      <c r="M141" s="49" t="n">
        <v>2500</v>
      </c>
      <c r="N141" s="49" t="n">
        <v>3500</v>
      </c>
      <c r="O141" s="49" t="n">
        <v>5200</v>
      </c>
      <c r="P141" s="49" t="n">
        <v>7100</v>
      </c>
      <c r="Q141" s="49" t="n">
        <v>8600</v>
      </c>
      <c r="R141" s="49" t="n">
        <v>13000</v>
      </c>
    </row>
    <row r="142" customFormat="false" ht="16.15" hidden="false" customHeight="false" outlineLevel="0" collapsed="false">
      <c r="B142" s="16" t="s">
        <v>140</v>
      </c>
      <c r="C142" s="49" t="n">
        <v>1500</v>
      </c>
      <c r="D142" s="49" t="n">
        <v>2000</v>
      </c>
      <c r="E142" s="49" t="n">
        <v>2500</v>
      </c>
      <c r="F142" s="49" t="n">
        <v>3500</v>
      </c>
      <c r="G142" s="49" t="n">
        <v>5200</v>
      </c>
      <c r="H142" s="49" t="n">
        <v>7100</v>
      </c>
      <c r="I142" s="49" t="n">
        <v>8600</v>
      </c>
      <c r="J142" s="49" t="n">
        <v>13000</v>
      </c>
      <c r="K142" s="49" t="n">
        <v>1500</v>
      </c>
      <c r="L142" s="49" t="n">
        <v>2000</v>
      </c>
      <c r="M142" s="49" t="n">
        <v>2500</v>
      </c>
      <c r="N142" s="49" t="n">
        <v>3500</v>
      </c>
      <c r="O142" s="49" t="n">
        <v>5200</v>
      </c>
      <c r="P142" s="49" t="n">
        <v>7100</v>
      </c>
      <c r="Q142" s="49" t="n">
        <v>8600</v>
      </c>
      <c r="R142" s="49" t="n">
        <v>13000</v>
      </c>
    </row>
    <row r="143" customFormat="false" ht="16.15" hidden="false" customHeight="false" outlineLevel="0" collapsed="false">
      <c r="B143" s="16" t="s">
        <v>141</v>
      </c>
      <c r="C143" s="49" t="n">
        <v>2950</v>
      </c>
      <c r="D143" s="49" t="n">
        <v>3300</v>
      </c>
      <c r="E143" s="49" t="n">
        <v>3800</v>
      </c>
      <c r="F143" s="49" t="n">
        <v>5900</v>
      </c>
      <c r="G143" s="49" t="n">
        <v>7600</v>
      </c>
      <c r="H143" s="49" t="n">
        <v>9500</v>
      </c>
      <c r="I143" s="49" t="n">
        <v>11000</v>
      </c>
      <c r="J143" s="49" t="n">
        <v>17000</v>
      </c>
      <c r="K143" s="49" t="n">
        <v>2950</v>
      </c>
      <c r="L143" s="49" t="n">
        <v>3300</v>
      </c>
      <c r="M143" s="49" t="n">
        <v>3800</v>
      </c>
      <c r="N143" s="49" t="n">
        <v>5900</v>
      </c>
      <c r="O143" s="49" t="n">
        <v>7600</v>
      </c>
      <c r="P143" s="49" t="n">
        <v>9500</v>
      </c>
      <c r="Q143" s="49" t="n">
        <v>11000</v>
      </c>
      <c r="R143" s="49" t="n">
        <v>17000</v>
      </c>
    </row>
    <row r="144" customFormat="false" ht="16.15" hidden="false" customHeight="false" outlineLevel="0" collapsed="false">
      <c r="B144" s="16" t="s">
        <v>142</v>
      </c>
      <c r="C144" s="49" t="n">
        <v>1500</v>
      </c>
      <c r="D144" s="49" t="n">
        <v>2000</v>
      </c>
      <c r="E144" s="49" t="n">
        <v>2500</v>
      </c>
      <c r="F144" s="49" t="n">
        <v>3500</v>
      </c>
      <c r="G144" s="49" t="n">
        <v>4600</v>
      </c>
      <c r="H144" s="49" t="n">
        <v>6500</v>
      </c>
      <c r="I144" s="49" t="n">
        <v>8000</v>
      </c>
      <c r="J144" s="49" t="n">
        <v>12000</v>
      </c>
      <c r="K144" s="49" t="n">
        <v>1500</v>
      </c>
      <c r="L144" s="49" t="n">
        <v>2000</v>
      </c>
      <c r="M144" s="49" t="n">
        <v>2500</v>
      </c>
      <c r="N144" s="49" t="n">
        <v>3500</v>
      </c>
      <c r="O144" s="49" t="n">
        <v>4600</v>
      </c>
      <c r="P144" s="49" t="n">
        <v>6500</v>
      </c>
      <c r="Q144" s="49" t="n">
        <v>8000</v>
      </c>
      <c r="R144" s="49" t="n">
        <v>12000</v>
      </c>
    </row>
    <row r="145" customFormat="false" ht="16.15" hidden="false" customHeight="false" outlineLevel="0" collapsed="false">
      <c r="B145" s="16" t="s">
        <v>143</v>
      </c>
      <c r="C145" s="49" t="n">
        <v>1750</v>
      </c>
      <c r="D145" s="49" t="n">
        <v>2100</v>
      </c>
      <c r="E145" s="49" t="n">
        <v>2600</v>
      </c>
      <c r="F145" s="49" t="n">
        <v>4100</v>
      </c>
      <c r="G145" s="49" t="n">
        <v>5800</v>
      </c>
      <c r="H145" s="49" t="n">
        <v>7700</v>
      </c>
      <c r="I145" s="49" t="n">
        <v>9200</v>
      </c>
      <c r="J145" s="49" t="n">
        <v>14000</v>
      </c>
      <c r="K145" s="49" t="n">
        <v>1750</v>
      </c>
      <c r="L145" s="49" t="n">
        <v>2100</v>
      </c>
      <c r="M145" s="49" t="n">
        <v>2600</v>
      </c>
      <c r="N145" s="49" t="n">
        <v>4100</v>
      </c>
      <c r="O145" s="49" t="n">
        <v>5800</v>
      </c>
      <c r="P145" s="49" t="n">
        <v>7700</v>
      </c>
      <c r="Q145" s="49" t="n">
        <v>9200</v>
      </c>
      <c r="R145" s="49" t="n">
        <v>14000</v>
      </c>
    </row>
    <row r="146" customFormat="false" ht="16.15" hidden="false" customHeight="false" outlineLevel="0" collapsed="false">
      <c r="B146" s="16" t="s">
        <v>144</v>
      </c>
      <c r="C146" s="49" t="n">
        <v>3870</v>
      </c>
      <c r="D146" s="49" t="n">
        <v>4220</v>
      </c>
      <c r="E146" s="49" t="n">
        <v>4720</v>
      </c>
      <c r="F146" s="49" t="n">
        <v>7280</v>
      </c>
      <c r="G146" s="49" t="n">
        <v>8980</v>
      </c>
      <c r="H146" s="49" t="n">
        <v>10880</v>
      </c>
      <c r="I146" s="49" t="n">
        <v>12380</v>
      </c>
      <c r="J146" s="49" t="n">
        <v>19300</v>
      </c>
      <c r="K146" s="49" t="n">
        <v>3870</v>
      </c>
      <c r="L146" s="49" t="n">
        <v>4220</v>
      </c>
      <c r="M146" s="49" t="n">
        <v>4720</v>
      </c>
      <c r="N146" s="49" t="n">
        <v>7280</v>
      </c>
      <c r="O146" s="49" t="n">
        <v>8980</v>
      </c>
      <c r="P146" s="49" t="n">
        <v>10880</v>
      </c>
      <c r="Q146" s="49" t="n">
        <v>12380</v>
      </c>
      <c r="R146" s="49" t="n">
        <v>19300</v>
      </c>
    </row>
    <row r="147" customFormat="false" ht="16.15" hidden="false" customHeight="false" outlineLevel="0" collapsed="false">
      <c r="B147" s="16" t="s">
        <v>145</v>
      </c>
      <c r="C147" s="49" t="n">
        <v>1950</v>
      </c>
      <c r="D147" s="49" t="n">
        <v>2300</v>
      </c>
      <c r="E147" s="49" t="n">
        <v>2800</v>
      </c>
      <c r="F147" s="49" t="n">
        <v>4400</v>
      </c>
      <c r="G147" s="49" t="n">
        <v>6100</v>
      </c>
      <c r="H147" s="49" t="n">
        <v>8000</v>
      </c>
      <c r="I147" s="49" t="n">
        <v>9500</v>
      </c>
      <c r="J147" s="49" t="n">
        <v>14500</v>
      </c>
      <c r="K147" s="49" t="n">
        <v>1950</v>
      </c>
      <c r="L147" s="49" t="n">
        <v>2300</v>
      </c>
      <c r="M147" s="49" t="n">
        <v>2800</v>
      </c>
      <c r="N147" s="49" t="n">
        <v>4400</v>
      </c>
      <c r="O147" s="49" t="n">
        <v>6100</v>
      </c>
      <c r="P147" s="49" t="n">
        <v>8000</v>
      </c>
      <c r="Q147" s="49" t="n">
        <v>9500</v>
      </c>
      <c r="R147" s="49" t="n">
        <v>14500</v>
      </c>
    </row>
    <row r="148" customFormat="false" ht="16.15" hidden="false" customHeight="false" outlineLevel="0" collapsed="false">
      <c r="B148" s="16" t="s">
        <v>146</v>
      </c>
      <c r="C148" s="49" t="n">
        <v>2550</v>
      </c>
      <c r="D148" s="49" t="n">
        <v>2900</v>
      </c>
      <c r="E148" s="49" t="n">
        <v>3400</v>
      </c>
      <c r="F148" s="49" t="n">
        <v>5300</v>
      </c>
      <c r="G148" s="49" t="n">
        <v>7000</v>
      </c>
      <c r="H148" s="49" t="n">
        <v>8900</v>
      </c>
      <c r="I148" s="49" t="n">
        <v>10400</v>
      </c>
      <c r="J148" s="49" t="n">
        <v>16000</v>
      </c>
      <c r="K148" s="49" t="n">
        <v>2550</v>
      </c>
      <c r="L148" s="49" t="n">
        <v>2900</v>
      </c>
      <c r="M148" s="49" t="n">
        <v>3400</v>
      </c>
      <c r="N148" s="49" t="n">
        <v>5300</v>
      </c>
      <c r="O148" s="49" t="n">
        <v>7000</v>
      </c>
      <c r="P148" s="49" t="n">
        <v>8900</v>
      </c>
      <c r="Q148" s="49" t="n">
        <v>10400</v>
      </c>
      <c r="R148" s="49" t="n">
        <v>16000</v>
      </c>
    </row>
    <row r="149" customFormat="false" ht="16.15" hidden="false" customHeight="false" outlineLevel="0" collapsed="false">
      <c r="B149" s="16" t="s">
        <v>147</v>
      </c>
      <c r="C149" s="49" t="n">
        <v>1500</v>
      </c>
      <c r="D149" s="49" t="n">
        <v>2000</v>
      </c>
      <c r="E149" s="49" t="n">
        <v>2500</v>
      </c>
      <c r="F149" s="49" t="n">
        <v>3500</v>
      </c>
      <c r="G149" s="49" t="n">
        <v>5200</v>
      </c>
      <c r="H149" s="49" t="n">
        <v>7100</v>
      </c>
      <c r="I149" s="49" t="n">
        <v>8600</v>
      </c>
      <c r="J149" s="49" t="n">
        <v>13000</v>
      </c>
      <c r="K149" s="49" t="n">
        <v>1500</v>
      </c>
      <c r="L149" s="49" t="n">
        <v>2000</v>
      </c>
      <c r="M149" s="49" t="n">
        <v>2500</v>
      </c>
      <c r="N149" s="49" t="n">
        <v>3500</v>
      </c>
      <c r="O149" s="49" t="n">
        <v>5200</v>
      </c>
      <c r="P149" s="49" t="n">
        <v>7100</v>
      </c>
      <c r="Q149" s="49" t="n">
        <v>8600</v>
      </c>
      <c r="R149" s="49" t="n">
        <v>13000</v>
      </c>
    </row>
    <row r="150" customFormat="false" ht="16.15" hidden="false" customHeight="false" outlineLevel="0" collapsed="false">
      <c r="B150" s="16" t="s">
        <v>148</v>
      </c>
      <c r="C150" s="49" t="n">
        <v>4150</v>
      </c>
      <c r="D150" s="49" t="n">
        <v>4500</v>
      </c>
      <c r="E150" s="49" t="n">
        <v>5000</v>
      </c>
      <c r="F150" s="49" t="n">
        <v>7700</v>
      </c>
      <c r="G150" s="49" t="n">
        <v>9400</v>
      </c>
      <c r="H150" s="49" t="n">
        <v>11300</v>
      </c>
      <c r="I150" s="49" t="n">
        <v>12800</v>
      </c>
      <c r="J150" s="49" t="n">
        <v>20000</v>
      </c>
      <c r="K150" s="49" t="n">
        <v>4150</v>
      </c>
      <c r="L150" s="49" t="n">
        <v>4500</v>
      </c>
      <c r="M150" s="49" t="n">
        <v>5000</v>
      </c>
      <c r="N150" s="49" t="n">
        <v>7700</v>
      </c>
      <c r="O150" s="49" t="n">
        <v>9400</v>
      </c>
      <c r="P150" s="49" t="n">
        <v>11300</v>
      </c>
      <c r="Q150" s="49" t="n">
        <v>12800</v>
      </c>
      <c r="R150" s="49" t="n">
        <v>20000</v>
      </c>
    </row>
    <row r="151" customFormat="false" ht="16.15" hidden="false" customHeight="false" outlineLevel="0" collapsed="false">
      <c r="B151" s="16" t="s">
        <v>149</v>
      </c>
      <c r="C151" s="49" t="n">
        <v>2070</v>
      </c>
      <c r="D151" s="49" t="n">
        <v>2420</v>
      </c>
      <c r="E151" s="49" t="n">
        <v>2920</v>
      </c>
      <c r="F151" s="49" t="n">
        <v>4580</v>
      </c>
      <c r="G151" s="49" t="n">
        <v>6280</v>
      </c>
      <c r="H151" s="49" t="n">
        <v>8180</v>
      </c>
      <c r="I151" s="49" t="n">
        <v>9680</v>
      </c>
      <c r="J151" s="49" t="n">
        <v>14800</v>
      </c>
      <c r="K151" s="49" t="n">
        <v>2070</v>
      </c>
      <c r="L151" s="49" t="n">
        <v>2420</v>
      </c>
      <c r="M151" s="49" t="n">
        <v>2920</v>
      </c>
      <c r="N151" s="49" t="n">
        <v>4580</v>
      </c>
      <c r="O151" s="49" t="n">
        <v>6280</v>
      </c>
      <c r="P151" s="49" t="n">
        <v>8180</v>
      </c>
      <c r="Q151" s="49" t="n">
        <v>9680</v>
      </c>
      <c r="R151" s="49" t="n">
        <v>14800</v>
      </c>
    </row>
    <row r="152" customFormat="false" ht="16.15" hidden="false" customHeight="false" outlineLevel="0" collapsed="false">
      <c r="B152" s="16" t="s">
        <v>150</v>
      </c>
      <c r="C152" s="49" t="n">
        <v>3470</v>
      </c>
      <c r="D152" s="49" t="n">
        <v>3820</v>
      </c>
      <c r="E152" s="49" t="n">
        <v>4320</v>
      </c>
      <c r="F152" s="49" t="n">
        <v>6680</v>
      </c>
      <c r="G152" s="49" t="n">
        <v>8380</v>
      </c>
      <c r="H152" s="49" t="n">
        <v>10280</v>
      </c>
      <c r="I152" s="49" t="n">
        <v>11780</v>
      </c>
      <c r="J152" s="49" t="n">
        <v>18300</v>
      </c>
      <c r="K152" s="49" t="n">
        <v>3470</v>
      </c>
      <c r="L152" s="49" t="n">
        <v>3820</v>
      </c>
      <c r="M152" s="49" t="n">
        <v>4320</v>
      </c>
      <c r="N152" s="49" t="n">
        <v>6680</v>
      </c>
      <c r="O152" s="49" t="n">
        <v>8380</v>
      </c>
      <c r="P152" s="49" t="n">
        <v>10280</v>
      </c>
      <c r="Q152" s="49" t="n">
        <v>11780</v>
      </c>
      <c r="R152" s="49" t="n">
        <v>18300</v>
      </c>
    </row>
    <row r="153" customFormat="false" ht="16.15" hidden="false" customHeight="false" outlineLevel="0" collapsed="false">
      <c r="B153" s="16" t="s">
        <v>151</v>
      </c>
      <c r="C153" s="49" t="n">
        <v>2150</v>
      </c>
      <c r="D153" s="49" t="n">
        <v>2500</v>
      </c>
      <c r="E153" s="49" t="n">
        <v>3000</v>
      </c>
      <c r="F153" s="49" t="n">
        <v>4700</v>
      </c>
      <c r="G153" s="49" t="n">
        <v>6400</v>
      </c>
      <c r="H153" s="49" t="n">
        <v>8300</v>
      </c>
      <c r="I153" s="49" t="n">
        <v>9800</v>
      </c>
      <c r="J153" s="49" t="n">
        <v>15000</v>
      </c>
      <c r="K153" s="49" t="n">
        <v>2150</v>
      </c>
      <c r="L153" s="49" t="n">
        <v>2500</v>
      </c>
      <c r="M153" s="49" t="n">
        <v>3000</v>
      </c>
      <c r="N153" s="49" t="n">
        <v>4700</v>
      </c>
      <c r="O153" s="49" t="n">
        <v>6400</v>
      </c>
      <c r="P153" s="49" t="n">
        <v>8300</v>
      </c>
      <c r="Q153" s="49" t="n">
        <v>9800</v>
      </c>
      <c r="R153" s="49" t="n">
        <v>15000</v>
      </c>
    </row>
    <row r="154" customFormat="false" ht="16.15" hidden="false" customHeight="false" outlineLevel="0" collapsed="false">
      <c r="B154" s="16" t="s">
        <v>152</v>
      </c>
      <c r="C154" s="49" t="n">
        <v>3870</v>
      </c>
      <c r="D154" s="49" t="n">
        <v>4220</v>
      </c>
      <c r="E154" s="49" t="n">
        <v>4720</v>
      </c>
      <c r="F154" s="49" t="n">
        <v>7280</v>
      </c>
      <c r="G154" s="49" t="n">
        <v>8980</v>
      </c>
      <c r="H154" s="49" t="n">
        <v>10880</v>
      </c>
      <c r="I154" s="49" t="n">
        <v>12380</v>
      </c>
      <c r="J154" s="49" t="n">
        <v>19300</v>
      </c>
      <c r="K154" s="49" t="n">
        <v>3870</v>
      </c>
      <c r="L154" s="49" t="n">
        <v>4220</v>
      </c>
      <c r="M154" s="49" t="n">
        <v>4720</v>
      </c>
      <c r="N154" s="49" t="n">
        <v>7280</v>
      </c>
      <c r="O154" s="49" t="n">
        <v>8980</v>
      </c>
      <c r="P154" s="49" t="n">
        <v>10880</v>
      </c>
      <c r="Q154" s="49" t="n">
        <v>12380</v>
      </c>
      <c r="R154" s="49" t="n">
        <v>19300</v>
      </c>
    </row>
    <row r="155" customFormat="false" ht="16.15" hidden="false" customHeight="false" outlineLevel="0" collapsed="false">
      <c r="B155" s="16" t="s">
        <v>153</v>
      </c>
      <c r="C155" s="49" t="n">
        <v>4430</v>
      </c>
      <c r="D155" s="49" t="n">
        <v>4780</v>
      </c>
      <c r="E155" s="49" t="n">
        <v>5280</v>
      </c>
      <c r="F155" s="49" t="n">
        <v>8120</v>
      </c>
      <c r="G155" s="49" t="n">
        <v>9820</v>
      </c>
      <c r="H155" s="49" t="n">
        <v>11720</v>
      </c>
      <c r="I155" s="49" t="n">
        <v>13220</v>
      </c>
      <c r="J155" s="49" t="n">
        <v>20700</v>
      </c>
      <c r="K155" s="49" t="n">
        <v>4430</v>
      </c>
      <c r="L155" s="49" t="n">
        <v>4780</v>
      </c>
      <c r="M155" s="49" t="n">
        <v>5280</v>
      </c>
      <c r="N155" s="49" t="n">
        <v>8120</v>
      </c>
      <c r="O155" s="49" t="n">
        <v>9820</v>
      </c>
      <c r="P155" s="49" t="n">
        <v>11720</v>
      </c>
      <c r="Q155" s="49" t="n">
        <v>13220</v>
      </c>
      <c r="R155" s="49" t="n">
        <v>20700</v>
      </c>
    </row>
    <row r="156" customFormat="false" ht="16.15" hidden="false" customHeight="false" outlineLevel="0" collapsed="false">
      <c r="B156" s="16" t="s">
        <v>154</v>
      </c>
      <c r="C156" s="49" t="n">
        <v>2870</v>
      </c>
      <c r="D156" s="49" t="n">
        <v>3220</v>
      </c>
      <c r="E156" s="49" t="n">
        <v>3720</v>
      </c>
      <c r="F156" s="49" t="n">
        <v>5780</v>
      </c>
      <c r="G156" s="49" t="n">
        <v>7480</v>
      </c>
      <c r="H156" s="49" t="n">
        <v>9380</v>
      </c>
      <c r="I156" s="49" t="n">
        <v>10880</v>
      </c>
      <c r="J156" s="49" t="n">
        <v>16800</v>
      </c>
      <c r="K156" s="49" t="n">
        <v>2870</v>
      </c>
      <c r="L156" s="49" t="n">
        <v>3220</v>
      </c>
      <c r="M156" s="49" t="n">
        <v>3720</v>
      </c>
      <c r="N156" s="49" t="n">
        <v>5780</v>
      </c>
      <c r="O156" s="49" t="n">
        <v>7480</v>
      </c>
      <c r="P156" s="49" t="n">
        <v>9380</v>
      </c>
      <c r="Q156" s="49" t="n">
        <v>10880</v>
      </c>
      <c r="R156" s="49" t="n">
        <v>16800</v>
      </c>
    </row>
    <row r="157" customFormat="false" ht="16.15" hidden="false" customHeight="false" outlineLevel="0" collapsed="false">
      <c r="B157" s="16" t="s">
        <v>155</v>
      </c>
      <c r="C157" s="49" t="n">
        <v>2550</v>
      </c>
      <c r="D157" s="49" t="n">
        <v>2900</v>
      </c>
      <c r="E157" s="49" t="n">
        <v>3400</v>
      </c>
      <c r="F157" s="49" t="n">
        <v>5300</v>
      </c>
      <c r="G157" s="49" t="n">
        <v>7000</v>
      </c>
      <c r="H157" s="49" t="n">
        <v>8900</v>
      </c>
      <c r="I157" s="49" t="n">
        <v>10400</v>
      </c>
      <c r="J157" s="49" t="n">
        <v>16000</v>
      </c>
      <c r="K157" s="49" t="n">
        <v>2550</v>
      </c>
      <c r="L157" s="49" t="n">
        <v>2900</v>
      </c>
      <c r="M157" s="49" t="n">
        <v>3400</v>
      </c>
      <c r="N157" s="49" t="n">
        <v>5300</v>
      </c>
      <c r="O157" s="49" t="n">
        <v>7000</v>
      </c>
      <c r="P157" s="49" t="n">
        <v>8900</v>
      </c>
      <c r="Q157" s="49" t="n">
        <v>10400</v>
      </c>
      <c r="R157" s="49" t="n">
        <v>16000</v>
      </c>
    </row>
    <row r="158" customFormat="false" ht="16.15" hidden="false" customHeight="false" outlineLevel="0" collapsed="false">
      <c r="B158" s="16" t="s">
        <v>156</v>
      </c>
      <c r="C158" s="49" t="n">
        <v>4310</v>
      </c>
      <c r="D158" s="49" t="n">
        <v>4660</v>
      </c>
      <c r="E158" s="49" t="n">
        <v>5160</v>
      </c>
      <c r="F158" s="49" t="n">
        <v>7940</v>
      </c>
      <c r="G158" s="49" t="n">
        <v>9640</v>
      </c>
      <c r="H158" s="49" t="n">
        <v>11540</v>
      </c>
      <c r="I158" s="49" t="n">
        <v>13040</v>
      </c>
      <c r="J158" s="49" t="n">
        <v>20400</v>
      </c>
      <c r="K158" s="49" t="n">
        <v>4310</v>
      </c>
      <c r="L158" s="49" t="n">
        <v>4660</v>
      </c>
      <c r="M158" s="49" t="n">
        <v>5160</v>
      </c>
      <c r="N158" s="49" t="n">
        <v>7940</v>
      </c>
      <c r="O158" s="49" t="n">
        <v>9640</v>
      </c>
      <c r="P158" s="49" t="n">
        <v>11540</v>
      </c>
      <c r="Q158" s="49" t="n">
        <v>13040</v>
      </c>
      <c r="R158" s="49" t="n">
        <v>20400</v>
      </c>
    </row>
    <row r="159" customFormat="false" ht="16.15" hidden="false" customHeight="false" outlineLevel="0" collapsed="false">
      <c r="B159" s="16" t="s">
        <v>157</v>
      </c>
      <c r="C159" s="49" t="n">
        <v>1670</v>
      </c>
      <c r="D159" s="49" t="n">
        <v>2020</v>
      </c>
      <c r="E159" s="49" t="n">
        <v>2520</v>
      </c>
      <c r="F159" s="49" t="n">
        <v>3980</v>
      </c>
      <c r="G159" s="49" t="n">
        <v>5680</v>
      </c>
      <c r="H159" s="49" t="n">
        <v>7580</v>
      </c>
      <c r="I159" s="49" t="n">
        <v>9080</v>
      </c>
      <c r="J159" s="49" t="n">
        <v>13800</v>
      </c>
      <c r="K159" s="49" t="n">
        <v>1670</v>
      </c>
      <c r="L159" s="49" t="n">
        <v>2020</v>
      </c>
      <c r="M159" s="49" t="n">
        <v>2520</v>
      </c>
      <c r="N159" s="49" t="n">
        <v>3980</v>
      </c>
      <c r="O159" s="49" t="n">
        <v>5680</v>
      </c>
      <c r="P159" s="49" t="n">
        <v>7580</v>
      </c>
      <c r="Q159" s="49" t="n">
        <v>9080</v>
      </c>
      <c r="R159" s="49" t="n">
        <v>13800</v>
      </c>
    </row>
    <row r="160" customFormat="false" ht="16.15" hidden="false" customHeight="false" outlineLevel="0" collapsed="false">
      <c r="B160" s="16" t="s">
        <v>158</v>
      </c>
      <c r="C160" s="49" t="n">
        <v>1550</v>
      </c>
      <c r="D160" s="49" t="n">
        <v>2000</v>
      </c>
      <c r="E160" s="49" t="n">
        <v>2500</v>
      </c>
      <c r="F160" s="49" t="n">
        <v>3800</v>
      </c>
      <c r="G160" s="49" t="n">
        <v>5500</v>
      </c>
      <c r="H160" s="49" t="n">
        <v>7400</v>
      </c>
      <c r="I160" s="49" t="n">
        <v>8900</v>
      </c>
      <c r="J160" s="49" t="n">
        <v>13500</v>
      </c>
      <c r="K160" s="49" t="n">
        <v>1550</v>
      </c>
      <c r="L160" s="49" t="n">
        <v>2000</v>
      </c>
      <c r="M160" s="49" t="n">
        <v>2500</v>
      </c>
      <c r="N160" s="49" t="n">
        <v>3800</v>
      </c>
      <c r="O160" s="49" t="n">
        <v>5500</v>
      </c>
      <c r="P160" s="49" t="n">
        <v>7400</v>
      </c>
      <c r="Q160" s="49" t="n">
        <v>8900</v>
      </c>
      <c r="R160" s="49" t="n">
        <v>13500</v>
      </c>
    </row>
    <row r="161" customFormat="false" ht="16.15" hidden="false" customHeight="false" outlineLevel="0" collapsed="false">
      <c r="B161" s="16" t="s">
        <v>159</v>
      </c>
      <c r="C161" s="49" t="n">
        <v>2190</v>
      </c>
      <c r="D161" s="49" t="n">
        <v>2540</v>
      </c>
      <c r="E161" s="49" t="n">
        <v>3040</v>
      </c>
      <c r="F161" s="49" t="n">
        <v>4760</v>
      </c>
      <c r="G161" s="49" t="n">
        <v>6460</v>
      </c>
      <c r="H161" s="49" t="n">
        <v>8360</v>
      </c>
      <c r="I161" s="49" t="n">
        <v>9860</v>
      </c>
      <c r="J161" s="49" t="n">
        <v>15100</v>
      </c>
      <c r="K161" s="49" t="n">
        <v>2190</v>
      </c>
      <c r="L161" s="49" t="n">
        <v>2540</v>
      </c>
      <c r="M161" s="49" t="n">
        <v>3040</v>
      </c>
      <c r="N161" s="49" t="n">
        <v>4760</v>
      </c>
      <c r="O161" s="49" t="n">
        <v>6460</v>
      </c>
      <c r="P161" s="49" t="n">
        <v>8360</v>
      </c>
      <c r="Q161" s="49" t="n">
        <v>9860</v>
      </c>
      <c r="R161" s="49" t="n">
        <v>15100</v>
      </c>
    </row>
    <row r="162" customFormat="false" ht="16.15" hidden="false" customHeight="false" outlineLevel="0" collapsed="false">
      <c r="B162" s="16" t="s">
        <v>160</v>
      </c>
      <c r="C162" s="49" t="n">
        <v>1750</v>
      </c>
      <c r="D162" s="49" t="n">
        <v>2100</v>
      </c>
      <c r="E162" s="49" t="n">
        <v>2600</v>
      </c>
      <c r="F162" s="49" t="n">
        <v>4100</v>
      </c>
      <c r="G162" s="49" t="n">
        <v>5800</v>
      </c>
      <c r="H162" s="49" t="n">
        <v>7700</v>
      </c>
      <c r="I162" s="49" t="n">
        <v>9200</v>
      </c>
      <c r="J162" s="49" t="n">
        <v>14000</v>
      </c>
      <c r="K162" s="49" t="n">
        <v>1750</v>
      </c>
      <c r="L162" s="49" t="n">
        <v>2100</v>
      </c>
      <c r="M162" s="49" t="n">
        <v>2600</v>
      </c>
      <c r="N162" s="49" t="n">
        <v>4100</v>
      </c>
      <c r="O162" s="49" t="n">
        <v>5800</v>
      </c>
      <c r="P162" s="49" t="n">
        <v>7700</v>
      </c>
      <c r="Q162" s="49" t="n">
        <v>9200</v>
      </c>
      <c r="R162" s="49" t="n">
        <v>14000</v>
      </c>
    </row>
    <row r="163" customFormat="false" ht="16.15" hidden="false" customHeight="false" outlineLevel="0" collapsed="false">
      <c r="B163" s="16" t="s">
        <v>161</v>
      </c>
      <c r="C163" s="49" t="n">
        <v>2270</v>
      </c>
      <c r="D163" s="49" t="n">
        <v>2620</v>
      </c>
      <c r="E163" s="49" t="n">
        <v>3120</v>
      </c>
      <c r="F163" s="49" t="n">
        <v>4880</v>
      </c>
      <c r="G163" s="49" t="n">
        <v>6580</v>
      </c>
      <c r="H163" s="49" t="n">
        <v>8480</v>
      </c>
      <c r="I163" s="49" t="n">
        <v>9980</v>
      </c>
      <c r="J163" s="49" t="n">
        <v>15300</v>
      </c>
      <c r="K163" s="49" t="n">
        <v>2270</v>
      </c>
      <c r="L163" s="49" t="n">
        <v>2620</v>
      </c>
      <c r="M163" s="49" t="n">
        <v>3120</v>
      </c>
      <c r="N163" s="49" t="n">
        <v>4880</v>
      </c>
      <c r="O163" s="49" t="n">
        <v>6580</v>
      </c>
      <c r="P163" s="49" t="n">
        <v>8480</v>
      </c>
      <c r="Q163" s="49" t="n">
        <v>9980</v>
      </c>
      <c r="R163" s="49" t="n">
        <v>15300</v>
      </c>
    </row>
    <row r="164" customFormat="false" ht="16.15" hidden="false" customHeight="false" outlineLevel="0" collapsed="false">
      <c r="B164" s="16" t="s">
        <v>162</v>
      </c>
      <c r="C164" s="49" t="n">
        <v>1850</v>
      </c>
      <c r="D164" s="49" t="n">
        <v>2200</v>
      </c>
      <c r="E164" s="49" t="n">
        <v>2700</v>
      </c>
      <c r="F164" s="49" t="n">
        <v>4250</v>
      </c>
      <c r="G164" s="49" t="n">
        <v>5950</v>
      </c>
      <c r="H164" s="49" t="n">
        <v>7850</v>
      </c>
      <c r="I164" s="49" t="n">
        <v>9350</v>
      </c>
      <c r="J164" s="49" t="n">
        <v>14250</v>
      </c>
      <c r="K164" s="49" t="n">
        <v>1850</v>
      </c>
      <c r="L164" s="49" t="n">
        <v>2200</v>
      </c>
      <c r="M164" s="49" t="n">
        <v>2700</v>
      </c>
      <c r="N164" s="49" t="n">
        <v>4250</v>
      </c>
      <c r="O164" s="49" t="n">
        <v>5950</v>
      </c>
      <c r="P164" s="49" t="n">
        <v>7850</v>
      </c>
      <c r="Q164" s="49" t="n">
        <v>9350</v>
      </c>
      <c r="R164" s="49" t="n">
        <v>14250</v>
      </c>
    </row>
    <row r="165" customFormat="false" ht="16.15" hidden="false" customHeight="false" outlineLevel="0" collapsed="false">
      <c r="B165" s="16" t="s">
        <v>163</v>
      </c>
      <c r="C165" s="49" t="n">
        <v>2230</v>
      </c>
      <c r="D165" s="49" t="n">
        <v>2580</v>
      </c>
      <c r="E165" s="49" t="n">
        <v>3080</v>
      </c>
      <c r="F165" s="49" t="n">
        <v>4820</v>
      </c>
      <c r="G165" s="49" t="n">
        <v>6520</v>
      </c>
      <c r="H165" s="49" t="n">
        <v>8420</v>
      </c>
      <c r="I165" s="49" t="n">
        <v>9920</v>
      </c>
      <c r="J165" s="49" t="n">
        <v>15200</v>
      </c>
      <c r="K165" s="49" t="n">
        <v>2230</v>
      </c>
      <c r="L165" s="49" t="n">
        <v>2580</v>
      </c>
      <c r="M165" s="49" t="n">
        <v>3080</v>
      </c>
      <c r="N165" s="49" t="n">
        <v>4820</v>
      </c>
      <c r="O165" s="49" t="n">
        <v>6520</v>
      </c>
      <c r="P165" s="49" t="n">
        <v>8420</v>
      </c>
      <c r="Q165" s="49" t="n">
        <v>9920</v>
      </c>
      <c r="R165" s="49" t="n">
        <v>15200</v>
      </c>
    </row>
    <row r="166" customFormat="false" ht="16.15" hidden="false" customHeight="false" outlineLevel="0" collapsed="false">
      <c r="B166" s="16" t="s">
        <v>164</v>
      </c>
      <c r="C166" s="49" t="n">
        <v>2150</v>
      </c>
      <c r="D166" s="49" t="n">
        <v>2500</v>
      </c>
      <c r="E166" s="49" t="n">
        <v>3000</v>
      </c>
      <c r="F166" s="49" t="n">
        <v>4700</v>
      </c>
      <c r="G166" s="49" t="n">
        <v>6400</v>
      </c>
      <c r="H166" s="49" t="n">
        <v>8300</v>
      </c>
      <c r="I166" s="49" t="n">
        <v>9800</v>
      </c>
      <c r="J166" s="49" t="n">
        <v>15000</v>
      </c>
      <c r="K166" s="49" t="n">
        <v>2150</v>
      </c>
      <c r="L166" s="49" t="n">
        <v>2500</v>
      </c>
      <c r="M166" s="49" t="n">
        <v>3000</v>
      </c>
      <c r="N166" s="49" t="n">
        <v>4700</v>
      </c>
      <c r="O166" s="49" t="n">
        <v>6400</v>
      </c>
      <c r="P166" s="49" t="n">
        <v>8300</v>
      </c>
      <c r="Q166" s="49" t="n">
        <v>9800</v>
      </c>
      <c r="R166" s="49" t="n">
        <v>15000</v>
      </c>
    </row>
    <row r="167" customFormat="false" ht="16.15" hidden="false" customHeight="false" outlineLevel="0" collapsed="false">
      <c r="B167" s="16" t="s">
        <v>165</v>
      </c>
      <c r="C167" s="49" t="n">
        <v>6550</v>
      </c>
      <c r="D167" s="49" t="n">
        <v>6900</v>
      </c>
      <c r="E167" s="49" t="n">
        <v>7400</v>
      </c>
      <c r="F167" s="49" t="n">
        <v>11300</v>
      </c>
      <c r="G167" s="49" t="n">
        <v>13000</v>
      </c>
      <c r="H167" s="49" t="n">
        <v>14900</v>
      </c>
      <c r="I167" s="49" t="n">
        <v>16400</v>
      </c>
      <c r="J167" s="49" t="n">
        <v>26000</v>
      </c>
      <c r="K167" s="49" t="n">
        <v>6550</v>
      </c>
      <c r="L167" s="49" t="n">
        <v>6900</v>
      </c>
      <c r="M167" s="49" t="n">
        <v>7400</v>
      </c>
      <c r="N167" s="49" t="n">
        <v>11300</v>
      </c>
      <c r="O167" s="49" t="n">
        <v>13000</v>
      </c>
      <c r="P167" s="49" t="n">
        <v>14900</v>
      </c>
      <c r="Q167" s="49" t="n">
        <v>16400</v>
      </c>
      <c r="R167" s="49" t="n">
        <v>26000</v>
      </c>
    </row>
    <row r="168" customFormat="false" ht="16.15" hidden="false" customHeight="false" outlineLevel="0" collapsed="false">
      <c r="B168" s="16" t="s">
        <v>166</v>
      </c>
      <c r="C168" s="49" t="n">
        <v>1910</v>
      </c>
      <c r="D168" s="49" t="n">
        <v>2260</v>
      </c>
      <c r="E168" s="49" t="n">
        <v>2760</v>
      </c>
      <c r="F168" s="49" t="n">
        <v>4340</v>
      </c>
      <c r="G168" s="49" t="n">
        <v>6040</v>
      </c>
      <c r="H168" s="49" t="n">
        <v>7940</v>
      </c>
      <c r="I168" s="49" t="n">
        <v>9440</v>
      </c>
      <c r="J168" s="49" t="n">
        <v>14400</v>
      </c>
      <c r="K168" s="49" t="n">
        <v>1910</v>
      </c>
      <c r="L168" s="49" t="n">
        <v>2260</v>
      </c>
      <c r="M168" s="49" t="n">
        <v>2760</v>
      </c>
      <c r="N168" s="49" t="n">
        <v>4340</v>
      </c>
      <c r="O168" s="49" t="n">
        <v>6040</v>
      </c>
      <c r="P168" s="49" t="n">
        <v>7940</v>
      </c>
      <c r="Q168" s="49" t="n">
        <v>9440</v>
      </c>
      <c r="R168" s="49" t="n">
        <v>14400</v>
      </c>
    </row>
    <row r="169" customFormat="false" ht="16.15" hidden="false" customHeight="false" outlineLevel="0" collapsed="false">
      <c r="B169" s="16" t="s">
        <v>167</v>
      </c>
      <c r="C169" s="49" t="n">
        <v>1670</v>
      </c>
      <c r="D169" s="49" t="n">
        <v>2020</v>
      </c>
      <c r="E169" s="49" t="n">
        <v>2520</v>
      </c>
      <c r="F169" s="49" t="n">
        <v>3980</v>
      </c>
      <c r="G169" s="49" t="n">
        <v>5680</v>
      </c>
      <c r="H169" s="49" t="n">
        <v>7580</v>
      </c>
      <c r="I169" s="49" t="n">
        <v>9080</v>
      </c>
      <c r="J169" s="49" t="n">
        <v>13800</v>
      </c>
      <c r="K169" s="49" t="n">
        <v>1670</v>
      </c>
      <c r="L169" s="49" t="n">
        <v>2020</v>
      </c>
      <c r="M169" s="49" t="n">
        <v>2520</v>
      </c>
      <c r="N169" s="49" t="n">
        <v>3980</v>
      </c>
      <c r="O169" s="49" t="n">
        <v>5680</v>
      </c>
      <c r="P169" s="49" t="n">
        <v>7580</v>
      </c>
      <c r="Q169" s="49" t="n">
        <v>9080</v>
      </c>
      <c r="R169" s="49" t="n">
        <v>13800</v>
      </c>
    </row>
    <row r="170" customFormat="false" ht="16.15" hidden="false" customHeight="false" outlineLevel="0" collapsed="false">
      <c r="B170" s="16" t="s">
        <v>168</v>
      </c>
      <c r="C170" s="49" t="n">
        <v>5350</v>
      </c>
      <c r="D170" s="49" t="n">
        <v>5700</v>
      </c>
      <c r="E170" s="49" t="n">
        <v>6200</v>
      </c>
      <c r="F170" s="49" t="n">
        <v>9500</v>
      </c>
      <c r="G170" s="49" t="n">
        <v>11200</v>
      </c>
      <c r="H170" s="49" t="n">
        <v>13100</v>
      </c>
      <c r="I170" s="49" t="n">
        <v>14600</v>
      </c>
      <c r="J170" s="49" t="n">
        <v>23000</v>
      </c>
      <c r="K170" s="49" t="n">
        <v>5350</v>
      </c>
      <c r="L170" s="49" t="n">
        <v>5700</v>
      </c>
      <c r="M170" s="49" t="n">
        <v>6200</v>
      </c>
      <c r="N170" s="49" t="n">
        <v>9500</v>
      </c>
      <c r="O170" s="49" t="n">
        <v>11200</v>
      </c>
      <c r="P170" s="49" t="n">
        <v>13100</v>
      </c>
      <c r="Q170" s="49" t="n">
        <v>14600</v>
      </c>
      <c r="R170" s="49" t="n">
        <v>23000</v>
      </c>
    </row>
    <row r="171" customFormat="false" ht="16.15" hidden="false" customHeight="false" outlineLevel="0" collapsed="false">
      <c r="B171" s="16" t="s">
        <v>169</v>
      </c>
      <c r="C171" s="49" t="n">
        <v>1590</v>
      </c>
      <c r="D171" s="49" t="n">
        <v>2000</v>
      </c>
      <c r="E171" s="49" t="n">
        <v>2500</v>
      </c>
      <c r="F171" s="49" t="n">
        <v>3860</v>
      </c>
      <c r="G171" s="49" t="n">
        <v>5560</v>
      </c>
      <c r="H171" s="49" t="n">
        <v>7460</v>
      </c>
      <c r="I171" s="49" t="n">
        <v>8960</v>
      </c>
      <c r="J171" s="49" t="n">
        <v>13600</v>
      </c>
      <c r="K171" s="49" t="n">
        <v>1590</v>
      </c>
      <c r="L171" s="49" t="n">
        <v>2000</v>
      </c>
      <c r="M171" s="49" t="n">
        <v>2500</v>
      </c>
      <c r="N171" s="49" t="n">
        <v>3860</v>
      </c>
      <c r="O171" s="49" t="n">
        <v>5560</v>
      </c>
      <c r="P171" s="49" t="n">
        <v>7460</v>
      </c>
      <c r="Q171" s="49" t="n">
        <v>8960</v>
      </c>
      <c r="R171" s="49" t="n">
        <v>13600</v>
      </c>
    </row>
    <row r="172" customFormat="false" ht="16.15" hidden="false" customHeight="false" outlineLevel="0" collapsed="false">
      <c r="B172" s="16" t="s">
        <v>170</v>
      </c>
      <c r="C172" s="49" t="n">
        <v>1500</v>
      </c>
      <c r="D172" s="49" t="n">
        <v>2000</v>
      </c>
      <c r="E172" s="49" t="n">
        <v>2500</v>
      </c>
      <c r="F172" s="49" t="n">
        <v>3500</v>
      </c>
      <c r="G172" s="49" t="n">
        <v>5200</v>
      </c>
      <c r="H172" s="49" t="n">
        <v>7100</v>
      </c>
      <c r="I172" s="49" t="n">
        <v>8600</v>
      </c>
      <c r="J172" s="49" t="n">
        <v>13000</v>
      </c>
      <c r="K172" s="49" t="n">
        <v>1500</v>
      </c>
      <c r="L172" s="49" t="n">
        <v>2000</v>
      </c>
      <c r="M172" s="49" t="n">
        <v>2500</v>
      </c>
      <c r="N172" s="49" t="n">
        <v>3500</v>
      </c>
      <c r="O172" s="49" t="n">
        <v>5200</v>
      </c>
      <c r="P172" s="49" t="n">
        <v>7100</v>
      </c>
      <c r="Q172" s="49" t="n">
        <v>8600</v>
      </c>
      <c r="R172" s="49" t="n">
        <v>13000</v>
      </c>
    </row>
    <row r="173" customFormat="false" ht="16.15" hidden="false" customHeight="false" outlineLevel="0" collapsed="false">
      <c r="B173" s="16" t="s">
        <v>171</v>
      </c>
      <c r="C173" s="49" t="n">
        <v>3190</v>
      </c>
      <c r="D173" s="49" t="n">
        <v>3540</v>
      </c>
      <c r="E173" s="49" t="n">
        <v>4040</v>
      </c>
      <c r="F173" s="49" t="n">
        <v>6260</v>
      </c>
      <c r="G173" s="49" t="n">
        <v>7960</v>
      </c>
      <c r="H173" s="49" t="n">
        <v>9860</v>
      </c>
      <c r="I173" s="49" t="n">
        <v>11360</v>
      </c>
      <c r="J173" s="49" t="n">
        <v>17600</v>
      </c>
      <c r="K173" s="49" t="n">
        <v>3190</v>
      </c>
      <c r="L173" s="49" t="n">
        <v>3540</v>
      </c>
      <c r="M173" s="49" t="n">
        <v>4040</v>
      </c>
      <c r="N173" s="49" t="n">
        <v>6260</v>
      </c>
      <c r="O173" s="49" t="n">
        <v>7960</v>
      </c>
      <c r="P173" s="49" t="n">
        <v>9860</v>
      </c>
      <c r="Q173" s="49" t="n">
        <v>11360</v>
      </c>
      <c r="R173" s="49" t="n">
        <v>17600</v>
      </c>
    </row>
    <row r="174" customFormat="false" ht="16.15" hidden="false" customHeight="false" outlineLevel="0" collapsed="false">
      <c r="B174" s="16" t="s">
        <v>93</v>
      </c>
      <c r="C174" s="49" t="n">
        <v>1950</v>
      </c>
      <c r="D174" s="49" t="n">
        <v>2300</v>
      </c>
      <c r="E174" s="49" t="n">
        <v>2800</v>
      </c>
      <c r="F174" s="49" t="n">
        <v>4400</v>
      </c>
      <c r="G174" s="49" t="n">
        <v>6100</v>
      </c>
      <c r="H174" s="49" t="n">
        <v>8000</v>
      </c>
      <c r="I174" s="49" t="n">
        <v>9500</v>
      </c>
      <c r="J174" s="49" t="n">
        <v>14500</v>
      </c>
      <c r="K174" s="49" t="n">
        <v>1950</v>
      </c>
      <c r="L174" s="49" t="n">
        <v>2300</v>
      </c>
      <c r="M174" s="49" t="n">
        <v>2800</v>
      </c>
      <c r="N174" s="49" t="n">
        <v>4400</v>
      </c>
      <c r="O174" s="49" t="n">
        <v>6100</v>
      </c>
      <c r="P174" s="49" t="n">
        <v>8000</v>
      </c>
      <c r="Q174" s="49" t="n">
        <v>9500</v>
      </c>
      <c r="R174" s="49" t="n">
        <v>14500</v>
      </c>
    </row>
    <row r="175" customFormat="false" ht="16.15" hidden="false" customHeight="false" outlineLevel="0" collapsed="false">
      <c r="B175" s="16" t="s">
        <v>172</v>
      </c>
      <c r="C175" s="49" t="n">
        <v>3990</v>
      </c>
      <c r="D175" s="49" t="n">
        <v>4340</v>
      </c>
      <c r="E175" s="49" t="n">
        <v>4840</v>
      </c>
      <c r="F175" s="49" t="n">
        <v>7460</v>
      </c>
      <c r="G175" s="49" t="n">
        <v>9160</v>
      </c>
      <c r="H175" s="49" t="n">
        <v>11060</v>
      </c>
      <c r="I175" s="49" t="n">
        <v>12560</v>
      </c>
      <c r="J175" s="49" t="n">
        <v>19600</v>
      </c>
      <c r="K175" s="49" t="n">
        <v>3990</v>
      </c>
      <c r="L175" s="49" t="n">
        <v>4340</v>
      </c>
      <c r="M175" s="49" t="n">
        <v>4840</v>
      </c>
      <c r="N175" s="49" t="n">
        <v>7460</v>
      </c>
      <c r="O175" s="49" t="n">
        <v>9160</v>
      </c>
      <c r="P175" s="49" t="n">
        <v>11060</v>
      </c>
      <c r="Q175" s="49" t="n">
        <v>12560</v>
      </c>
      <c r="R175" s="49" t="n">
        <v>19600</v>
      </c>
    </row>
    <row r="176" customFormat="false" ht="16.15" hidden="false" customHeight="false" outlineLevel="0" collapsed="false">
      <c r="B176" s="16" t="s">
        <v>173</v>
      </c>
      <c r="C176" s="49" t="n">
        <v>4110</v>
      </c>
      <c r="D176" s="49" t="n">
        <v>4460</v>
      </c>
      <c r="E176" s="49" t="n">
        <v>4960</v>
      </c>
      <c r="F176" s="49" t="n">
        <v>7640</v>
      </c>
      <c r="G176" s="49" t="n">
        <v>9340</v>
      </c>
      <c r="H176" s="49" t="n">
        <v>11240</v>
      </c>
      <c r="I176" s="49" t="n">
        <v>12740</v>
      </c>
      <c r="J176" s="49" t="n">
        <v>19900</v>
      </c>
      <c r="K176" s="49" t="n">
        <v>4110</v>
      </c>
      <c r="L176" s="49" t="n">
        <v>4460</v>
      </c>
      <c r="M176" s="49" t="n">
        <v>4960</v>
      </c>
      <c r="N176" s="49" t="n">
        <v>7640</v>
      </c>
      <c r="O176" s="49" t="n">
        <v>9340</v>
      </c>
      <c r="P176" s="49" t="n">
        <v>11240</v>
      </c>
      <c r="Q176" s="49" t="n">
        <v>12740</v>
      </c>
      <c r="R176" s="49" t="n">
        <v>19900</v>
      </c>
    </row>
    <row r="177" customFormat="false" ht="16.15" hidden="false" customHeight="false" outlineLevel="0" collapsed="false">
      <c r="B177" s="16" t="s">
        <v>174</v>
      </c>
      <c r="C177" s="49" t="n">
        <v>4470</v>
      </c>
      <c r="D177" s="49" t="n">
        <v>4820</v>
      </c>
      <c r="E177" s="49" t="n">
        <v>5320</v>
      </c>
      <c r="F177" s="49" t="n">
        <v>8180</v>
      </c>
      <c r="G177" s="49" t="n">
        <v>9880</v>
      </c>
      <c r="H177" s="49" t="n">
        <v>11780</v>
      </c>
      <c r="I177" s="49" t="n">
        <v>13280</v>
      </c>
      <c r="J177" s="49" t="n">
        <v>20800</v>
      </c>
      <c r="K177" s="49" t="n">
        <v>4470</v>
      </c>
      <c r="L177" s="49" t="n">
        <v>4820</v>
      </c>
      <c r="M177" s="49" t="n">
        <v>5320</v>
      </c>
      <c r="N177" s="49" t="n">
        <v>8180</v>
      </c>
      <c r="O177" s="49" t="n">
        <v>9880</v>
      </c>
      <c r="P177" s="49" t="n">
        <v>11780</v>
      </c>
      <c r="Q177" s="49" t="n">
        <v>13280</v>
      </c>
      <c r="R177" s="49" t="n">
        <v>20800</v>
      </c>
    </row>
    <row r="178" customFormat="false" ht="16.15" hidden="false" customHeight="false" outlineLevel="0" collapsed="false">
      <c r="B178" s="16" t="s">
        <v>175</v>
      </c>
      <c r="C178" s="49" t="n">
        <v>4030</v>
      </c>
      <c r="D178" s="49" t="n">
        <v>4380</v>
      </c>
      <c r="E178" s="49" t="n">
        <v>4880</v>
      </c>
      <c r="F178" s="49" t="n">
        <v>7520</v>
      </c>
      <c r="G178" s="49" t="n">
        <v>9220</v>
      </c>
      <c r="H178" s="49" t="n">
        <v>11120</v>
      </c>
      <c r="I178" s="49" t="n">
        <v>12620</v>
      </c>
      <c r="J178" s="49" t="n">
        <v>19700</v>
      </c>
      <c r="K178" s="49" t="n">
        <v>4030</v>
      </c>
      <c r="L178" s="49" t="n">
        <v>4380</v>
      </c>
      <c r="M178" s="49" t="n">
        <v>4880</v>
      </c>
      <c r="N178" s="49" t="n">
        <v>7520</v>
      </c>
      <c r="O178" s="49" t="n">
        <v>9220</v>
      </c>
      <c r="P178" s="49" t="n">
        <v>11120</v>
      </c>
      <c r="Q178" s="49" t="n">
        <v>12620</v>
      </c>
      <c r="R178" s="49" t="n">
        <v>19700</v>
      </c>
    </row>
    <row r="179" customFormat="false" ht="16.15" hidden="false" customHeight="false" outlineLevel="0" collapsed="false">
      <c r="B179" s="16" t="s">
        <v>176</v>
      </c>
      <c r="C179" s="49" t="n">
        <v>2070</v>
      </c>
      <c r="D179" s="49" t="n">
        <v>2420</v>
      </c>
      <c r="E179" s="49" t="n">
        <v>2920</v>
      </c>
      <c r="F179" s="49" t="n">
        <v>4580</v>
      </c>
      <c r="G179" s="49" t="n">
        <v>6280</v>
      </c>
      <c r="H179" s="49" t="n">
        <v>8180</v>
      </c>
      <c r="I179" s="49" t="n">
        <v>9680</v>
      </c>
      <c r="J179" s="49" t="n">
        <v>14800</v>
      </c>
      <c r="K179" s="49" t="n">
        <v>2070</v>
      </c>
      <c r="L179" s="49" t="n">
        <v>2420</v>
      </c>
      <c r="M179" s="49" t="n">
        <v>2920</v>
      </c>
      <c r="N179" s="49" t="n">
        <v>4580</v>
      </c>
      <c r="O179" s="49" t="n">
        <v>6280</v>
      </c>
      <c r="P179" s="49" t="n">
        <v>8180</v>
      </c>
      <c r="Q179" s="49" t="n">
        <v>9680</v>
      </c>
      <c r="R179" s="49" t="n">
        <v>14800</v>
      </c>
    </row>
    <row r="180" customFormat="false" ht="16.15" hidden="false" customHeight="false" outlineLevel="0" collapsed="false">
      <c r="B180" s="16" t="s">
        <v>177</v>
      </c>
      <c r="C180" s="49" t="n">
        <v>3110</v>
      </c>
      <c r="D180" s="49" t="n">
        <v>3460</v>
      </c>
      <c r="E180" s="49" t="n">
        <v>3960</v>
      </c>
      <c r="F180" s="49" t="n">
        <v>6140</v>
      </c>
      <c r="G180" s="49" t="n">
        <v>7840</v>
      </c>
      <c r="H180" s="49" t="n">
        <v>9740</v>
      </c>
      <c r="I180" s="49" t="n">
        <v>11240</v>
      </c>
      <c r="J180" s="49" t="n">
        <v>17400</v>
      </c>
      <c r="K180" s="49" t="n">
        <v>3110</v>
      </c>
      <c r="L180" s="49" t="n">
        <v>3460</v>
      </c>
      <c r="M180" s="49" t="n">
        <v>3960</v>
      </c>
      <c r="N180" s="49" t="n">
        <v>6140</v>
      </c>
      <c r="O180" s="49" t="n">
        <v>7840</v>
      </c>
      <c r="P180" s="49" t="n">
        <v>9740</v>
      </c>
      <c r="Q180" s="49" t="n">
        <v>11240</v>
      </c>
      <c r="R180" s="49" t="n">
        <v>17400</v>
      </c>
    </row>
    <row r="181" customFormat="false" ht="16.15" hidden="false" customHeight="false" outlineLevel="0" collapsed="false">
      <c r="B181" s="16" t="s">
        <v>178</v>
      </c>
      <c r="C181" s="49" t="n">
        <v>1500</v>
      </c>
      <c r="D181" s="49" t="n">
        <v>2000</v>
      </c>
      <c r="E181" s="49" t="n">
        <v>2500</v>
      </c>
      <c r="F181" s="49" t="n">
        <v>3500</v>
      </c>
      <c r="G181" s="49" t="n">
        <v>4840</v>
      </c>
      <c r="H181" s="49" t="n">
        <v>6740</v>
      </c>
      <c r="I181" s="49" t="n">
        <v>8240</v>
      </c>
      <c r="J181" s="49" t="n">
        <v>12400</v>
      </c>
      <c r="K181" s="49" t="n">
        <v>1500</v>
      </c>
      <c r="L181" s="49" t="n">
        <v>2000</v>
      </c>
      <c r="M181" s="49" t="n">
        <v>2500</v>
      </c>
      <c r="N181" s="49" t="n">
        <v>3500</v>
      </c>
      <c r="O181" s="49" t="n">
        <v>4840</v>
      </c>
      <c r="P181" s="49" t="n">
        <v>6740</v>
      </c>
      <c r="Q181" s="49" t="n">
        <v>8240</v>
      </c>
      <c r="R181" s="49" t="n">
        <v>12400</v>
      </c>
    </row>
    <row r="182" customFormat="false" ht="16.15" hidden="false" customHeight="false" outlineLevel="0" collapsed="false">
      <c r="B182" s="16" t="s">
        <v>179</v>
      </c>
      <c r="C182" s="49" t="n">
        <v>2350</v>
      </c>
      <c r="D182" s="49" t="n">
        <v>2700</v>
      </c>
      <c r="E182" s="49" t="n">
        <v>3200</v>
      </c>
      <c r="F182" s="49" t="n">
        <v>5000</v>
      </c>
      <c r="G182" s="49" t="n">
        <v>6700</v>
      </c>
      <c r="H182" s="49" t="n">
        <v>8600</v>
      </c>
      <c r="I182" s="49" t="n">
        <v>10100</v>
      </c>
      <c r="J182" s="49" t="n">
        <v>15500</v>
      </c>
      <c r="K182" s="49" t="n">
        <v>2350</v>
      </c>
      <c r="L182" s="49" t="n">
        <v>2700</v>
      </c>
      <c r="M182" s="49" t="n">
        <v>3200</v>
      </c>
      <c r="N182" s="49" t="n">
        <v>5000</v>
      </c>
      <c r="O182" s="49" t="n">
        <v>6700</v>
      </c>
      <c r="P182" s="49" t="n">
        <v>8600</v>
      </c>
      <c r="Q182" s="49" t="n">
        <v>10100</v>
      </c>
      <c r="R182" s="49" t="n">
        <v>15500</v>
      </c>
    </row>
    <row r="183" customFormat="false" ht="16.15" hidden="false" customHeight="false" outlineLevel="0" collapsed="false">
      <c r="B183" s="16" t="s">
        <v>180</v>
      </c>
      <c r="C183" s="49" t="n">
        <v>1670</v>
      </c>
      <c r="D183" s="49" t="n">
        <v>2020</v>
      </c>
      <c r="E183" s="49" t="n">
        <v>2520</v>
      </c>
      <c r="F183" s="49" t="n">
        <v>3980</v>
      </c>
      <c r="G183" s="49" t="n">
        <v>5680</v>
      </c>
      <c r="H183" s="49" t="n">
        <v>7580</v>
      </c>
      <c r="I183" s="49" t="n">
        <v>9080</v>
      </c>
      <c r="J183" s="49" t="n">
        <v>13800</v>
      </c>
      <c r="K183" s="49" t="n">
        <v>1670</v>
      </c>
      <c r="L183" s="49" t="n">
        <v>2020</v>
      </c>
      <c r="M183" s="49" t="n">
        <v>2520</v>
      </c>
      <c r="N183" s="49" t="n">
        <v>3980</v>
      </c>
      <c r="O183" s="49" t="n">
        <v>5680</v>
      </c>
      <c r="P183" s="49" t="n">
        <v>7580</v>
      </c>
      <c r="Q183" s="49" t="n">
        <v>9080</v>
      </c>
      <c r="R183" s="49" t="n">
        <v>13800</v>
      </c>
    </row>
    <row r="184" customFormat="false" ht="16.15" hidden="false" customHeight="false" outlineLevel="0" collapsed="false">
      <c r="B184" s="16" t="s">
        <v>181</v>
      </c>
      <c r="C184" s="49" t="n">
        <v>1500</v>
      </c>
      <c r="D184" s="49" t="n">
        <v>2000</v>
      </c>
      <c r="E184" s="49" t="n">
        <v>2500</v>
      </c>
      <c r="F184" s="49" t="n">
        <v>3680</v>
      </c>
      <c r="G184" s="49" t="n">
        <v>5380</v>
      </c>
      <c r="H184" s="49" t="n">
        <v>7280</v>
      </c>
      <c r="I184" s="49" t="n">
        <v>8780</v>
      </c>
      <c r="J184" s="49" t="n">
        <v>13300</v>
      </c>
      <c r="K184" s="49" t="n">
        <v>1500</v>
      </c>
      <c r="L184" s="49" t="n">
        <v>2000</v>
      </c>
      <c r="M184" s="49" t="n">
        <v>2500</v>
      </c>
      <c r="N184" s="49" t="n">
        <v>3680</v>
      </c>
      <c r="O184" s="49" t="n">
        <v>5380</v>
      </c>
      <c r="P184" s="49" t="n">
        <v>7280</v>
      </c>
      <c r="Q184" s="49" t="n">
        <v>8780</v>
      </c>
      <c r="R184" s="49" t="n">
        <v>13300</v>
      </c>
    </row>
    <row r="185" customFormat="false" ht="16.15" hidden="false" customHeight="false" outlineLevel="0" collapsed="false">
      <c r="B185" s="16" t="s">
        <v>182</v>
      </c>
      <c r="C185" s="49" t="n">
        <v>1910</v>
      </c>
      <c r="D185" s="49" t="n">
        <v>2260</v>
      </c>
      <c r="E185" s="49" t="n">
        <v>2760</v>
      </c>
      <c r="F185" s="49" t="n">
        <v>4340</v>
      </c>
      <c r="G185" s="49" t="n">
        <v>6040</v>
      </c>
      <c r="H185" s="49" t="n">
        <v>7940</v>
      </c>
      <c r="I185" s="49" t="n">
        <v>9440</v>
      </c>
      <c r="J185" s="49" t="n">
        <v>14400</v>
      </c>
      <c r="K185" s="49" t="n">
        <v>1910</v>
      </c>
      <c r="L185" s="49" t="n">
        <v>2260</v>
      </c>
      <c r="M185" s="49" t="n">
        <v>2760</v>
      </c>
      <c r="N185" s="49" t="n">
        <v>4340</v>
      </c>
      <c r="O185" s="49" t="n">
        <v>6040</v>
      </c>
      <c r="P185" s="49" t="n">
        <v>7940</v>
      </c>
      <c r="Q185" s="49" t="n">
        <v>9440</v>
      </c>
      <c r="R185" s="49" t="n">
        <v>14400</v>
      </c>
    </row>
    <row r="186" customFormat="false" ht="16.15" hidden="false" customHeight="false" outlineLevel="0" collapsed="false">
      <c r="B186" s="16" t="s">
        <v>183</v>
      </c>
      <c r="C186" s="49" t="n">
        <v>3950</v>
      </c>
      <c r="D186" s="49" t="n">
        <v>4300</v>
      </c>
      <c r="E186" s="49" t="n">
        <v>4800</v>
      </c>
      <c r="F186" s="49" t="n">
        <v>7400</v>
      </c>
      <c r="G186" s="49" t="n">
        <v>9100</v>
      </c>
      <c r="H186" s="49" t="n">
        <v>11000</v>
      </c>
      <c r="I186" s="49" t="n">
        <v>12500</v>
      </c>
      <c r="J186" s="49" t="n">
        <v>19500</v>
      </c>
      <c r="K186" s="49" t="n">
        <v>3950</v>
      </c>
      <c r="L186" s="49" t="n">
        <v>4300</v>
      </c>
      <c r="M186" s="49" t="n">
        <v>4800</v>
      </c>
      <c r="N186" s="49" t="n">
        <v>7400</v>
      </c>
      <c r="O186" s="49" t="n">
        <v>9100</v>
      </c>
      <c r="P186" s="49" t="n">
        <v>11000</v>
      </c>
      <c r="Q186" s="49" t="n">
        <v>12500</v>
      </c>
      <c r="R186" s="49" t="n">
        <v>19500</v>
      </c>
    </row>
    <row r="187" customFormat="false" ht="16.15" hidden="false" customHeight="false" outlineLevel="0" collapsed="false">
      <c r="B187" s="16" t="s">
        <v>184</v>
      </c>
      <c r="C187" s="49" t="n">
        <v>1500</v>
      </c>
      <c r="D187" s="49" t="n">
        <v>2000</v>
      </c>
      <c r="E187" s="49" t="n">
        <v>2500</v>
      </c>
      <c r="F187" s="49" t="n">
        <v>3500</v>
      </c>
      <c r="G187" s="49" t="n">
        <v>5200</v>
      </c>
      <c r="H187" s="49" t="n">
        <v>7100</v>
      </c>
      <c r="I187" s="49" t="n">
        <v>8600</v>
      </c>
      <c r="J187" s="49" t="n">
        <v>13000</v>
      </c>
      <c r="K187" s="49" t="n">
        <v>1500</v>
      </c>
      <c r="L187" s="49" t="n">
        <v>2000</v>
      </c>
      <c r="M187" s="49" t="n">
        <v>2500</v>
      </c>
      <c r="N187" s="49" t="n">
        <v>3500</v>
      </c>
      <c r="O187" s="49" t="n">
        <v>5200</v>
      </c>
      <c r="P187" s="49" t="n">
        <v>7100</v>
      </c>
      <c r="Q187" s="49" t="n">
        <v>8600</v>
      </c>
      <c r="R187" s="49" t="n">
        <v>13000</v>
      </c>
    </row>
    <row r="188" customFormat="false" ht="16.15" hidden="false" customHeight="false" outlineLevel="0" collapsed="false">
      <c r="B188" s="16" t="s">
        <v>185</v>
      </c>
      <c r="C188" s="49" t="n">
        <v>4670</v>
      </c>
      <c r="D188" s="49" t="n">
        <v>5020</v>
      </c>
      <c r="E188" s="49" t="n">
        <v>5520</v>
      </c>
      <c r="F188" s="49" t="n">
        <v>8480</v>
      </c>
      <c r="G188" s="49" t="n">
        <v>10180</v>
      </c>
      <c r="H188" s="49" t="n">
        <v>12080</v>
      </c>
      <c r="I188" s="49" t="n">
        <v>13580</v>
      </c>
      <c r="J188" s="49" t="n">
        <v>21300</v>
      </c>
      <c r="K188" s="49" t="n">
        <v>4670</v>
      </c>
      <c r="L188" s="49" t="n">
        <v>5020</v>
      </c>
      <c r="M188" s="49" t="n">
        <v>5520</v>
      </c>
      <c r="N188" s="49" t="n">
        <v>8480</v>
      </c>
      <c r="O188" s="49" t="n">
        <v>10180</v>
      </c>
      <c r="P188" s="49" t="n">
        <v>12080</v>
      </c>
      <c r="Q188" s="49" t="n">
        <v>13580</v>
      </c>
      <c r="R188" s="49" t="n">
        <v>21300</v>
      </c>
    </row>
    <row r="189" customFormat="false" ht="16.15" hidden="false" customHeight="false" outlineLevel="0" collapsed="false">
      <c r="B189" s="16" t="s">
        <v>186</v>
      </c>
      <c r="C189" s="49" t="n">
        <v>3870</v>
      </c>
      <c r="D189" s="49" t="n">
        <v>4220</v>
      </c>
      <c r="E189" s="49" t="n">
        <v>4720</v>
      </c>
      <c r="F189" s="49" t="n">
        <v>7280</v>
      </c>
      <c r="G189" s="49" t="n">
        <v>8980</v>
      </c>
      <c r="H189" s="49" t="n">
        <v>10880</v>
      </c>
      <c r="I189" s="49" t="n">
        <v>12380</v>
      </c>
      <c r="J189" s="49" t="n">
        <v>19300</v>
      </c>
      <c r="K189" s="49" t="n">
        <v>3870</v>
      </c>
      <c r="L189" s="49" t="n">
        <v>4220</v>
      </c>
      <c r="M189" s="49" t="n">
        <v>4720</v>
      </c>
      <c r="N189" s="49" t="n">
        <v>7280</v>
      </c>
      <c r="O189" s="49" t="n">
        <v>8980</v>
      </c>
      <c r="P189" s="49" t="n">
        <v>10880</v>
      </c>
      <c r="Q189" s="49" t="n">
        <v>12380</v>
      </c>
      <c r="R189" s="49" t="n">
        <v>19300</v>
      </c>
    </row>
    <row r="190" customFormat="false" ht="16.15" hidden="false" customHeight="false" outlineLevel="0" collapsed="false">
      <c r="B190" s="16" t="s">
        <v>187</v>
      </c>
      <c r="C190" s="49" t="n">
        <v>1500</v>
      </c>
      <c r="D190" s="49" t="n">
        <v>2000</v>
      </c>
      <c r="E190" s="49" t="n">
        <v>2500</v>
      </c>
      <c r="F190" s="49" t="n">
        <v>3620</v>
      </c>
      <c r="G190" s="49" t="n">
        <v>5320</v>
      </c>
      <c r="H190" s="49" t="n">
        <v>7220</v>
      </c>
      <c r="I190" s="49" t="n">
        <v>8720</v>
      </c>
      <c r="J190" s="49" t="n">
        <v>13200</v>
      </c>
      <c r="K190" s="49" t="n">
        <v>1500</v>
      </c>
      <c r="L190" s="49" t="n">
        <v>2000</v>
      </c>
      <c r="M190" s="49" t="n">
        <v>2500</v>
      </c>
      <c r="N190" s="49" t="n">
        <v>3620</v>
      </c>
      <c r="O190" s="49" t="n">
        <v>5320</v>
      </c>
      <c r="P190" s="49" t="n">
        <v>7220</v>
      </c>
      <c r="Q190" s="49" t="n">
        <v>8720</v>
      </c>
      <c r="R190" s="49" t="n">
        <v>13200</v>
      </c>
    </row>
    <row r="191" customFormat="false" ht="16.15" hidden="false" customHeight="false" outlineLevel="0" collapsed="false">
      <c r="B191" s="16" t="s">
        <v>188</v>
      </c>
      <c r="C191" s="49" t="n">
        <v>1500</v>
      </c>
      <c r="D191" s="49" t="n">
        <v>2000</v>
      </c>
      <c r="E191" s="49" t="n">
        <v>2500</v>
      </c>
      <c r="F191" s="49" t="n">
        <v>3560</v>
      </c>
      <c r="G191" s="49" t="n">
        <v>5260</v>
      </c>
      <c r="H191" s="49" t="n">
        <v>7160</v>
      </c>
      <c r="I191" s="49" t="n">
        <v>8660</v>
      </c>
      <c r="J191" s="49" t="n">
        <v>13100</v>
      </c>
      <c r="K191" s="49" t="n">
        <v>1500</v>
      </c>
      <c r="L191" s="49" t="n">
        <v>2000</v>
      </c>
      <c r="M191" s="49" t="n">
        <v>2500</v>
      </c>
      <c r="N191" s="49" t="n">
        <v>3560</v>
      </c>
      <c r="O191" s="49" t="n">
        <v>5260</v>
      </c>
      <c r="P191" s="49" t="n">
        <v>7160</v>
      </c>
      <c r="Q191" s="49" t="n">
        <v>8660</v>
      </c>
      <c r="R191" s="49" t="n">
        <v>13100</v>
      </c>
    </row>
    <row r="192" customFormat="false" ht="16.15" hidden="false" customHeight="false" outlineLevel="0" collapsed="false">
      <c r="B192" s="16" t="s">
        <v>189</v>
      </c>
      <c r="C192" s="49" t="n">
        <v>2510</v>
      </c>
      <c r="D192" s="49" t="n">
        <v>2860</v>
      </c>
      <c r="E192" s="49" t="n">
        <v>3360</v>
      </c>
      <c r="F192" s="49" t="n">
        <v>5240</v>
      </c>
      <c r="G192" s="49" t="n">
        <v>6940</v>
      </c>
      <c r="H192" s="49" t="n">
        <v>8840</v>
      </c>
      <c r="I192" s="49" t="n">
        <v>10340</v>
      </c>
      <c r="J192" s="49" t="n">
        <v>15900</v>
      </c>
      <c r="K192" s="49" t="n">
        <v>2510</v>
      </c>
      <c r="L192" s="49" t="n">
        <v>2860</v>
      </c>
      <c r="M192" s="49" t="n">
        <v>3360</v>
      </c>
      <c r="N192" s="49" t="n">
        <v>5240</v>
      </c>
      <c r="O192" s="49" t="n">
        <v>6940</v>
      </c>
      <c r="P192" s="49" t="n">
        <v>8840</v>
      </c>
      <c r="Q192" s="49" t="n">
        <v>10340</v>
      </c>
      <c r="R192" s="49" t="n">
        <v>15900</v>
      </c>
    </row>
    <row r="193" customFormat="false" ht="16.15" hidden="false" customHeight="false" outlineLevel="0" collapsed="false">
      <c r="B193" s="16" t="s">
        <v>190</v>
      </c>
      <c r="C193" s="49" t="n">
        <v>1500</v>
      </c>
      <c r="D193" s="49" t="n">
        <v>2000</v>
      </c>
      <c r="E193" s="49" t="n">
        <v>2500</v>
      </c>
      <c r="F193" s="49" t="n">
        <v>3500</v>
      </c>
      <c r="G193" s="49" t="n">
        <v>4900</v>
      </c>
      <c r="H193" s="49" t="n">
        <v>6800</v>
      </c>
      <c r="I193" s="49" t="n">
        <v>8300</v>
      </c>
      <c r="J193" s="49" t="n">
        <v>12500</v>
      </c>
      <c r="K193" s="49" t="n">
        <v>1500</v>
      </c>
      <c r="L193" s="49" t="n">
        <v>2000</v>
      </c>
      <c r="M193" s="49" t="n">
        <v>2500</v>
      </c>
      <c r="N193" s="49" t="n">
        <v>3500</v>
      </c>
      <c r="O193" s="49" t="n">
        <v>4900</v>
      </c>
      <c r="P193" s="49" t="n">
        <v>6800</v>
      </c>
      <c r="Q193" s="49" t="n">
        <v>8300</v>
      </c>
      <c r="R193" s="49" t="n">
        <v>12500</v>
      </c>
    </row>
    <row r="194" customFormat="false" ht="16.15" hidden="false" customHeight="false" outlineLevel="0" collapsed="false">
      <c r="B194" s="16" t="s">
        <v>191</v>
      </c>
      <c r="C194" s="49" t="n">
        <v>3950</v>
      </c>
      <c r="D194" s="49" t="n">
        <v>4300</v>
      </c>
      <c r="E194" s="49" t="n">
        <v>4800</v>
      </c>
      <c r="F194" s="49" t="n">
        <v>7400</v>
      </c>
      <c r="G194" s="49" t="n">
        <v>9100</v>
      </c>
      <c r="H194" s="49" t="n">
        <v>11000</v>
      </c>
      <c r="I194" s="49" t="n">
        <v>12500</v>
      </c>
      <c r="J194" s="49" t="n">
        <v>19500</v>
      </c>
      <c r="K194" s="49" t="n">
        <v>3950</v>
      </c>
      <c r="L194" s="49" t="n">
        <v>4300</v>
      </c>
      <c r="M194" s="49" t="n">
        <v>4800</v>
      </c>
      <c r="N194" s="49" t="n">
        <v>7400</v>
      </c>
      <c r="O194" s="49" t="n">
        <v>9100</v>
      </c>
      <c r="P194" s="49" t="n">
        <v>11000</v>
      </c>
      <c r="Q194" s="49" t="n">
        <v>12500</v>
      </c>
      <c r="R194" s="49" t="n">
        <v>19500</v>
      </c>
    </row>
    <row r="195" customFormat="false" ht="16.15" hidden="false" customHeight="false" outlineLevel="0" collapsed="false">
      <c r="B195" s="16" t="s">
        <v>192</v>
      </c>
      <c r="C195" s="49" t="n">
        <v>1850</v>
      </c>
      <c r="D195" s="49" t="n">
        <v>2200</v>
      </c>
      <c r="E195" s="49" t="n">
        <v>2700</v>
      </c>
      <c r="F195" s="49" t="n">
        <v>4250</v>
      </c>
      <c r="G195" s="49" t="n">
        <v>5950</v>
      </c>
      <c r="H195" s="49" t="n">
        <v>7850</v>
      </c>
      <c r="I195" s="49" t="n">
        <v>9350</v>
      </c>
      <c r="J195" s="49" t="n">
        <v>14250</v>
      </c>
      <c r="K195" s="49" t="n">
        <v>1850</v>
      </c>
      <c r="L195" s="49" t="n">
        <v>2200</v>
      </c>
      <c r="M195" s="49" t="n">
        <v>2700</v>
      </c>
      <c r="N195" s="49" t="n">
        <v>4250</v>
      </c>
      <c r="O195" s="49" t="n">
        <v>5950</v>
      </c>
      <c r="P195" s="49" t="n">
        <v>7850</v>
      </c>
      <c r="Q195" s="49" t="n">
        <v>9350</v>
      </c>
      <c r="R195" s="49" t="n">
        <v>14250</v>
      </c>
    </row>
    <row r="196" customFormat="false" ht="16.15" hidden="false" customHeight="false" outlineLevel="0" collapsed="false">
      <c r="B196" s="16" t="s">
        <v>193</v>
      </c>
      <c r="C196" s="49" t="n">
        <v>1550</v>
      </c>
      <c r="D196" s="49" t="n">
        <v>2000</v>
      </c>
      <c r="E196" s="49" t="n">
        <v>2500</v>
      </c>
      <c r="F196" s="49" t="n">
        <v>3800</v>
      </c>
      <c r="G196" s="49" t="n">
        <v>5500</v>
      </c>
      <c r="H196" s="49" t="n">
        <v>7400</v>
      </c>
      <c r="I196" s="49" t="n">
        <v>8900</v>
      </c>
      <c r="J196" s="49" t="n">
        <v>13500</v>
      </c>
      <c r="K196" s="49" t="n">
        <v>1550</v>
      </c>
      <c r="L196" s="49" t="n">
        <v>2000</v>
      </c>
      <c r="M196" s="49" t="n">
        <v>2500</v>
      </c>
      <c r="N196" s="49" t="n">
        <v>3800</v>
      </c>
      <c r="O196" s="49" t="n">
        <v>5500</v>
      </c>
      <c r="P196" s="49" t="n">
        <v>7400</v>
      </c>
      <c r="Q196" s="49" t="n">
        <v>8900</v>
      </c>
      <c r="R196" s="49" t="n">
        <v>13500</v>
      </c>
    </row>
    <row r="197" customFormat="false" ht="16.15" hidden="false" customHeight="false" outlineLevel="0" collapsed="false">
      <c r="B197" s="16" t="s">
        <v>194</v>
      </c>
      <c r="C197" s="49" t="n">
        <v>4070</v>
      </c>
      <c r="D197" s="49" t="n">
        <v>4420</v>
      </c>
      <c r="E197" s="49" t="n">
        <v>4920</v>
      </c>
      <c r="F197" s="49" t="n">
        <v>7580</v>
      </c>
      <c r="G197" s="49" t="n">
        <v>9280</v>
      </c>
      <c r="H197" s="49" t="n">
        <v>11180</v>
      </c>
      <c r="I197" s="49" t="n">
        <v>12680</v>
      </c>
      <c r="J197" s="49" t="n">
        <v>19800</v>
      </c>
      <c r="K197" s="49" t="n">
        <v>4070</v>
      </c>
      <c r="L197" s="49" t="n">
        <v>4420</v>
      </c>
      <c r="M197" s="49" t="n">
        <v>4920</v>
      </c>
      <c r="N197" s="49" t="n">
        <v>7580</v>
      </c>
      <c r="O197" s="49" t="n">
        <v>9280</v>
      </c>
      <c r="P197" s="49" t="n">
        <v>11180</v>
      </c>
      <c r="Q197" s="49" t="n">
        <v>12680</v>
      </c>
      <c r="R197" s="49" t="n">
        <v>19800</v>
      </c>
    </row>
    <row r="198" customFormat="false" ht="16.15" hidden="false" customHeight="false" outlineLevel="0" collapsed="false">
      <c r="B198" s="16" t="s">
        <v>195</v>
      </c>
      <c r="C198" s="49" t="n">
        <v>3190</v>
      </c>
      <c r="D198" s="49" t="n">
        <v>3540</v>
      </c>
      <c r="E198" s="49" t="n">
        <v>4040</v>
      </c>
      <c r="F198" s="49" t="n">
        <v>6260</v>
      </c>
      <c r="G198" s="49" t="n">
        <v>7960</v>
      </c>
      <c r="H198" s="49" t="n">
        <v>9860</v>
      </c>
      <c r="I198" s="49" t="n">
        <v>11360</v>
      </c>
      <c r="J198" s="49" t="n">
        <v>17600</v>
      </c>
      <c r="K198" s="49" t="n">
        <v>3190</v>
      </c>
      <c r="L198" s="49" t="n">
        <v>3540</v>
      </c>
      <c r="M198" s="49" t="n">
        <v>4040</v>
      </c>
      <c r="N198" s="49" t="n">
        <v>6260</v>
      </c>
      <c r="O198" s="49" t="n">
        <v>7960</v>
      </c>
      <c r="P198" s="49" t="n">
        <v>9860</v>
      </c>
      <c r="Q198" s="49" t="n">
        <v>11360</v>
      </c>
      <c r="R198" s="49" t="n">
        <v>17600</v>
      </c>
    </row>
    <row r="199" customFormat="false" ht="16.15" hidden="false" customHeight="false" outlineLevel="0" collapsed="false">
      <c r="B199" s="16" t="s">
        <v>196</v>
      </c>
      <c r="C199" s="49" t="n">
        <v>3030</v>
      </c>
      <c r="D199" s="49" t="n">
        <v>3380</v>
      </c>
      <c r="E199" s="49" t="n">
        <v>3880</v>
      </c>
      <c r="F199" s="49" t="n">
        <v>6020</v>
      </c>
      <c r="G199" s="49" t="n">
        <v>7720</v>
      </c>
      <c r="H199" s="49" t="n">
        <v>9620</v>
      </c>
      <c r="I199" s="49" t="n">
        <v>11120</v>
      </c>
      <c r="J199" s="49" t="n">
        <v>17200</v>
      </c>
      <c r="K199" s="49" t="n">
        <v>3030</v>
      </c>
      <c r="L199" s="49" t="n">
        <v>3380</v>
      </c>
      <c r="M199" s="49" t="n">
        <v>3880</v>
      </c>
      <c r="N199" s="49" t="n">
        <v>6020</v>
      </c>
      <c r="O199" s="49" t="n">
        <v>7720</v>
      </c>
      <c r="P199" s="49" t="n">
        <v>9620</v>
      </c>
      <c r="Q199" s="49" t="n">
        <v>11120</v>
      </c>
      <c r="R199" s="49" t="n">
        <v>17200</v>
      </c>
    </row>
    <row r="200" customFormat="false" ht="16.15" hidden="false" customHeight="false" outlineLevel="0" collapsed="false">
      <c r="B200" s="16" t="s">
        <v>197</v>
      </c>
      <c r="C200" s="49" t="n">
        <v>2550</v>
      </c>
      <c r="D200" s="49" t="n">
        <v>2900</v>
      </c>
      <c r="E200" s="49" t="n">
        <v>3400</v>
      </c>
      <c r="F200" s="49" t="n">
        <v>5300</v>
      </c>
      <c r="G200" s="49" t="n">
        <v>7000</v>
      </c>
      <c r="H200" s="49" t="n">
        <v>8900</v>
      </c>
      <c r="I200" s="49" t="n">
        <v>10400</v>
      </c>
      <c r="J200" s="49" t="n">
        <v>16000</v>
      </c>
      <c r="K200" s="49" t="n">
        <v>2550</v>
      </c>
      <c r="L200" s="49" t="n">
        <v>2900</v>
      </c>
      <c r="M200" s="49" t="n">
        <v>3400</v>
      </c>
      <c r="N200" s="49" t="n">
        <v>5300</v>
      </c>
      <c r="O200" s="49" t="n">
        <v>7000</v>
      </c>
      <c r="P200" s="49" t="n">
        <v>8900</v>
      </c>
      <c r="Q200" s="49" t="n">
        <v>10400</v>
      </c>
      <c r="R200" s="49" t="n">
        <v>16000</v>
      </c>
    </row>
    <row r="201" customFormat="false" ht="16.15" hidden="false" customHeight="false" outlineLevel="0" collapsed="false">
      <c r="B201" s="16" t="s">
        <v>198</v>
      </c>
      <c r="C201" s="49" t="n">
        <v>3750</v>
      </c>
      <c r="D201" s="49" t="n">
        <v>4100</v>
      </c>
      <c r="E201" s="49" t="n">
        <v>4600</v>
      </c>
      <c r="F201" s="49" t="n">
        <v>7100</v>
      </c>
      <c r="G201" s="49" t="n">
        <v>8800</v>
      </c>
      <c r="H201" s="49" t="n">
        <v>10700</v>
      </c>
      <c r="I201" s="49" t="n">
        <v>12200</v>
      </c>
      <c r="J201" s="49" t="n">
        <v>19000</v>
      </c>
      <c r="K201" s="49" t="n">
        <v>3750</v>
      </c>
      <c r="L201" s="49" t="n">
        <v>4100</v>
      </c>
      <c r="M201" s="49" t="n">
        <v>4600</v>
      </c>
      <c r="N201" s="49" t="n">
        <v>7100</v>
      </c>
      <c r="O201" s="49" t="n">
        <v>8800</v>
      </c>
      <c r="P201" s="49" t="n">
        <v>10700</v>
      </c>
      <c r="Q201" s="49" t="n">
        <v>12200</v>
      </c>
      <c r="R201" s="49" t="n">
        <v>19000</v>
      </c>
    </row>
    <row r="202" customFormat="false" ht="16.15" hidden="false" customHeight="false" outlineLevel="0" collapsed="false">
      <c r="B202" s="16" t="s">
        <v>199</v>
      </c>
      <c r="C202" s="49" t="n">
        <v>4950</v>
      </c>
      <c r="D202" s="49" t="n">
        <v>5300</v>
      </c>
      <c r="E202" s="49" t="n">
        <v>5800</v>
      </c>
      <c r="F202" s="49" t="n">
        <v>8900</v>
      </c>
      <c r="G202" s="49" t="n">
        <v>10600</v>
      </c>
      <c r="H202" s="49" t="n">
        <v>12500</v>
      </c>
      <c r="I202" s="49" t="n">
        <v>14000</v>
      </c>
      <c r="J202" s="49" t="n">
        <v>22000</v>
      </c>
      <c r="K202" s="49" t="n">
        <v>4950</v>
      </c>
      <c r="L202" s="49" t="n">
        <v>5300</v>
      </c>
      <c r="M202" s="49" t="n">
        <v>5800</v>
      </c>
      <c r="N202" s="49" t="n">
        <v>8900</v>
      </c>
      <c r="O202" s="49" t="n">
        <v>10600</v>
      </c>
      <c r="P202" s="49" t="n">
        <v>12500</v>
      </c>
      <c r="Q202" s="49" t="n">
        <v>14000</v>
      </c>
      <c r="R202" s="49" t="n">
        <v>22000</v>
      </c>
    </row>
    <row r="203" customFormat="false" ht="16.15" hidden="false" customHeight="false" outlineLevel="0" collapsed="false">
      <c r="B203" s="16" t="s">
        <v>200</v>
      </c>
      <c r="C203" s="49" t="n">
        <v>4630</v>
      </c>
      <c r="D203" s="49" t="n">
        <v>4980</v>
      </c>
      <c r="E203" s="49" t="n">
        <v>5480</v>
      </c>
      <c r="F203" s="49" t="n">
        <v>8420</v>
      </c>
      <c r="G203" s="49" t="n">
        <v>10120</v>
      </c>
      <c r="H203" s="49" t="n">
        <v>12020</v>
      </c>
      <c r="I203" s="49" t="n">
        <v>13520</v>
      </c>
      <c r="J203" s="49" t="n">
        <v>21200</v>
      </c>
      <c r="K203" s="49" t="n">
        <v>4630</v>
      </c>
      <c r="L203" s="49" t="n">
        <v>4980</v>
      </c>
      <c r="M203" s="49" t="n">
        <v>5480</v>
      </c>
      <c r="N203" s="49" t="n">
        <v>8420</v>
      </c>
      <c r="O203" s="49" t="n">
        <v>10120</v>
      </c>
      <c r="P203" s="49" t="n">
        <v>12020</v>
      </c>
      <c r="Q203" s="49" t="n">
        <v>13520</v>
      </c>
      <c r="R203" s="49" t="n">
        <v>21200</v>
      </c>
    </row>
    <row r="204" customFormat="false" ht="16.15" hidden="false" customHeight="false" outlineLevel="0" collapsed="false">
      <c r="B204" s="16" t="s">
        <v>201</v>
      </c>
      <c r="C204" s="49" t="n">
        <v>2150</v>
      </c>
      <c r="D204" s="49" t="n">
        <v>2500</v>
      </c>
      <c r="E204" s="49" t="n">
        <v>3000</v>
      </c>
      <c r="F204" s="49" t="n">
        <v>4700</v>
      </c>
      <c r="G204" s="49" t="n">
        <v>6400</v>
      </c>
      <c r="H204" s="49" t="n">
        <v>8300</v>
      </c>
      <c r="I204" s="49" t="n">
        <v>9800</v>
      </c>
      <c r="J204" s="49" t="n">
        <v>15000</v>
      </c>
      <c r="K204" s="49" t="n">
        <v>2150</v>
      </c>
      <c r="L204" s="49" t="n">
        <v>2500</v>
      </c>
      <c r="M204" s="49" t="n">
        <v>3000</v>
      </c>
      <c r="N204" s="49" t="n">
        <v>4700</v>
      </c>
      <c r="O204" s="49" t="n">
        <v>6400</v>
      </c>
      <c r="P204" s="49" t="n">
        <v>8300</v>
      </c>
      <c r="Q204" s="49" t="n">
        <v>9800</v>
      </c>
      <c r="R204" s="49" t="n">
        <v>15000</v>
      </c>
    </row>
    <row r="205" customFormat="false" ht="16.15" hidden="false" customHeight="false" outlineLevel="0" collapsed="false">
      <c r="B205" s="16" t="s">
        <v>202</v>
      </c>
      <c r="C205" s="49" t="n">
        <v>1910</v>
      </c>
      <c r="D205" s="49" t="n">
        <v>2260</v>
      </c>
      <c r="E205" s="49" t="n">
        <v>2760</v>
      </c>
      <c r="F205" s="49" t="n">
        <v>4340</v>
      </c>
      <c r="G205" s="49" t="n">
        <v>6040</v>
      </c>
      <c r="H205" s="49" t="n">
        <v>7940</v>
      </c>
      <c r="I205" s="49" t="n">
        <v>9440</v>
      </c>
      <c r="J205" s="49" t="n">
        <v>14400</v>
      </c>
      <c r="K205" s="49" t="n">
        <v>1910</v>
      </c>
      <c r="L205" s="49" t="n">
        <v>2260</v>
      </c>
      <c r="M205" s="49" t="n">
        <v>2760</v>
      </c>
      <c r="N205" s="49" t="n">
        <v>4340</v>
      </c>
      <c r="O205" s="49" t="n">
        <v>6040</v>
      </c>
      <c r="P205" s="49" t="n">
        <v>7940</v>
      </c>
      <c r="Q205" s="49" t="n">
        <v>9440</v>
      </c>
      <c r="R205" s="49" t="n">
        <v>14400</v>
      </c>
    </row>
    <row r="206" customFormat="false" ht="16.15" hidden="false" customHeight="false" outlineLevel="0" collapsed="false">
      <c r="B206" s="16" t="s">
        <v>203</v>
      </c>
      <c r="C206" s="49" t="n">
        <v>1550</v>
      </c>
      <c r="D206" s="49" t="n">
        <v>2000</v>
      </c>
      <c r="E206" s="49" t="n">
        <v>2500</v>
      </c>
      <c r="F206" s="49" t="n">
        <v>3800</v>
      </c>
      <c r="G206" s="49" t="n">
        <v>5500</v>
      </c>
      <c r="H206" s="49" t="n">
        <v>7400</v>
      </c>
      <c r="I206" s="49" t="n">
        <v>8900</v>
      </c>
      <c r="J206" s="49" t="n">
        <v>13500</v>
      </c>
      <c r="K206" s="49" t="n">
        <v>1550</v>
      </c>
      <c r="L206" s="49" t="n">
        <v>2000</v>
      </c>
      <c r="M206" s="49" t="n">
        <v>2500</v>
      </c>
      <c r="N206" s="49" t="n">
        <v>3800</v>
      </c>
      <c r="O206" s="49" t="n">
        <v>5500</v>
      </c>
      <c r="P206" s="49" t="n">
        <v>7400</v>
      </c>
      <c r="Q206" s="49" t="n">
        <v>8900</v>
      </c>
      <c r="R206" s="49" t="n">
        <v>13500</v>
      </c>
    </row>
    <row r="207" customFormat="false" ht="16.15" hidden="false" customHeight="false" outlineLevel="0" collapsed="false">
      <c r="B207" s="16" t="s">
        <v>204</v>
      </c>
      <c r="C207" s="49" t="n">
        <v>4510</v>
      </c>
      <c r="D207" s="49" t="n">
        <v>4860</v>
      </c>
      <c r="E207" s="49" t="n">
        <v>5360</v>
      </c>
      <c r="F207" s="49" t="n">
        <v>8240</v>
      </c>
      <c r="G207" s="49" t="n">
        <v>9940</v>
      </c>
      <c r="H207" s="49" t="n">
        <v>11840</v>
      </c>
      <c r="I207" s="49" t="n">
        <v>13340</v>
      </c>
      <c r="J207" s="49" t="n">
        <v>20900</v>
      </c>
      <c r="K207" s="49" t="n">
        <v>4510</v>
      </c>
      <c r="L207" s="49" t="n">
        <v>4860</v>
      </c>
      <c r="M207" s="49" t="n">
        <v>5360</v>
      </c>
      <c r="N207" s="49" t="n">
        <v>8240</v>
      </c>
      <c r="O207" s="49" t="n">
        <v>9940</v>
      </c>
      <c r="P207" s="49" t="n">
        <v>11840</v>
      </c>
      <c r="Q207" s="49" t="n">
        <v>13340</v>
      </c>
      <c r="R207" s="49" t="n">
        <v>20900</v>
      </c>
    </row>
    <row r="208" customFormat="false" ht="16.15" hidden="false" customHeight="false" outlineLevel="0" collapsed="false">
      <c r="B208" s="16" t="s">
        <v>205</v>
      </c>
      <c r="C208" s="49" t="n">
        <v>5230</v>
      </c>
      <c r="D208" s="49" t="n">
        <v>5580</v>
      </c>
      <c r="E208" s="49" t="n">
        <v>6080</v>
      </c>
      <c r="F208" s="49" t="n">
        <v>9320</v>
      </c>
      <c r="G208" s="49" t="n">
        <v>11020</v>
      </c>
      <c r="H208" s="49" t="n">
        <v>12920</v>
      </c>
      <c r="I208" s="49" t="n">
        <v>14420</v>
      </c>
      <c r="J208" s="49" t="n">
        <v>22700</v>
      </c>
      <c r="K208" s="49" t="n">
        <v>5230</v>
      </c>
      <c r="L208" s="49" t="n">
        <v>5580</v>
      </c>
      <c r="M208" s="49" t="n">
        <v>6080</v>
      </c>
      <c r="N208" s="49" t="n">
        <v>9320</v>
      </c>
      <c r="O208" s="49" t="n">
        <v>11020</v>
      </c>
      <c r="P208" s="49" t="n">
        <v>12920</v>
      </c>
      <c r="Q208" s="49" t="n">
        <v>14420</v>
      </c>
      <c r="R208" s="49" t="n">
        <v>22700</v>
      </c>
    </row>
    <row r="209" customFormat="false" ht="16.15" hidden="false" customHeight="false" outlineLevel="0" collapsed="false">
      <c r="B209" s="16" t="s">
        <v>206</v>
      </c>
      <c r="C209" s="49" t="n">
        <v>4550</v>
      </c>
      <c r="D209" s="49" t="n">
        <v>4900</v>
      </c>
      <c r="E209" s="49" t="n">
        <v>5400</v>
      </c>
      <c r="F209" s="49" t="n">
        <v>8300</v>
      </c>
      <c r="G209" s="49" t="n">
        <v>10000</v>
      </c>
      <c r="H209" s="49" t="n">
        <v>11900</v>
      </c>
      <c r="I209" s="49" t="n">
        <v>13400</v>
      </c>
      <c r="J209" s="49" t="n">
        <v>21000</v>
      </c>
      <c r="K209" s="49" t="n">
        <v>4550</v>
      </c>
      <c r="L209" s="49" t="n">
        <v>4900</v>
      </c>
      <c r="M209" s="49" t="n">
        <v>5400</v>
      </c>
      <c r="N209" s="49" t="n">
        <v>8300</v>
      </c>
      <c r="O209" s="49" t="n">
        <v>10000</v>
      </c>
      <c r="P209" s="49" t="n">
        <v>11900</v>
      </c>
      <c r="Q209" s="49" t="n">
        <v>13400</v>
      </c>
      <c r="R209" s="49" t="n">
        <v>21000</v>
      </c>
    </row>
    <row r="210" customFormat="false" ht="16.15" hidden="false" customHeight="false" outlineLevel="0" collapsed="false">
      <c r="B210" s="16" t="s">
        <v>207</v>
      </c>
      <c r="C210" s="49" t="n">
        <v>1550</v>
      </c>
      <c r="D210" s="49" t="n">
        <v>2000</v>
      </c>
      <c r="E210" s="49" t="n">
        <v>2500</v>
      </c>
      <c r="F210" s="49" t="n">
        <v>3800</v>
      </c>
      <c r="G210" s="49" t="n">
        <v>5500</v>
      </c>
      <c r="H210" s="49" t="n">
        <v>7400</v>
      </c>
      <c r="I210" s="49" t="n">
        <v>8900</v>
      </c>
      <c r="J210" s="49" t="n">
        <v>13500</v>
      </c>
      <c r="K210" s="49" t="n">
        <v>1550</v>
      </c>
      <c r="L210" s="49" t="n">
        <v>2000</v>
      </c>
      <c r="M210" s="49" t="n">
        <v>2500</v>
      </c>
      <c r="N210" s="49" t="n">
        <v>3800</v>
      </c>
      <c r="O210" s="49" t="n">
        <v>5500</v>
      </c>
      <c r="P210" s="49" t="n">
        <v>7400</v>
      </c>
      <c r="Q210" s="49" t="n">
        <v>8900</v>
      </c>
      <c r="R210" s="49" t="n">
        <v>13500</v>
      </c>
    </row>
    <row r="211" customFormat="false" ht="16.15" hidden="false" customHeight="false" outlineLevel="0" collapsed="false">
      <c r="B211" s="16" t="s">
        <v>208</v>
      </c>
      <c r="C211" s="49" t="n">
        <v>4150</v>
      </c>
      <c r="D211" s="49" t="n">
        <v>4500</v>
      </c>
      <c r="E211" s="49" t="n">
        <v>5000</v>
      </c>
      <c r="F211" s="49" t="n">
        <v>7700</v>
      </c>
      <c r="G211" s="49" t="n">
        <v>9400</v>
      </c>
      <c r="H211" s="49" t="n">
        <v>11300</v>
      </c>
      <c r="I211" s="49" t="n">
        <v>12800</v>
      </c>
      <c r="J211" s="49" t="n">
        <v>20000</v>
      </c>
      <c r="K211" s="49" t="n">
        <v>4150</v>
      </c>
      <c r="L211" s="49" t="n">
        <v>4500</v>
      </c>
      <c r="M211" s="49" t="n">
        <v>5000</v>
      </c>
      <c r="N211" s="49" t="n">
        <v>7700</v>
      </c>
      <c r="O211" s="49" t="n">
        <v>9400</v>
      </c>
      <c r="P211" s="49" t="n">
        <v>11300</v>
      </c>
      <c r="Q211" s="49" t="n">
        <v>12800</v>
      </c>
      <c r="R211" s="49" t="n">
        <v>20000</v>
      </c>
    </row>
    <row r="212" customFormat="false" ht="16.15" hidden="false" customHeight="false" outlineLevel="0" collapsed="false">
      <c r="B212" s="16" t="s">
        <v>209</v>
      </c>
      <c r="C212" s="49" t="n">
        <v>2030</v>
      </c>
      <c r="D212" s="49" t="n">
        <v>2380</v>
      </c>
      <c r="E212" s="49" t="n">
        <v>2880</v>
      </c>
      <c r="F212" s="49" t="n">
        <v>4520</v>
      </c>
      <c r="G212" s="49" t="n">
        <v>6220</v>
      </c>
      <c r="H212" s="49" t="n">
        <v>8120</v>
      </c>
      <c r="I212" s="49" t="n">
        <v>9620</v>
      </c>
      <c r="J212" s="49" t="n">
        <v>14700</v>
      </c>
      <c r="K212" s="49" t="n">
        <v>2030</v>
      </c>
      <c r="L212" s="49" t="n">
        <v>2380</v>
      </c>
      <c r="M212" s="49" t="n">
        <v>2880</v>
      </c>
      <c r="N212" s="49" t="n">
        <v>4520</v>
      </c>
      <c r="O212" s="49" t="n">
        <v>6220</v>
      </c>
      <c r="P212" s="49" t="n">
        <v>8120</v>
      </c>
      <c r="Q212" s="49" t="n">
        <v>9620</v>
      </c>
      <c r="R212" s="49" t="n">
        <v>14700</v>
      </c>
    </row>
    <row r="213" customFormat="false" ht="16.15" hidden="false" customHeight="false" outlineLevel="0" collapsed="false">
      <c r="B213" s="16" t="s">
        <v>210</v>
      </c>
      <c r="C213" s="49" t="n">
        <v>1790</v>
      </c>
      <c r="D213" s="49" t="n">
        <v>2140</v>
      </c>
      <c r="E213" s="49" t="n">
        <v>2640</v>
      </c>
      <c r="F213" s="49" t="n">
        <v>4160</v>
      </c>
      <c r="G213" s="49" t="n">
        <v>5860</v>
      </c>
      <c r="H213" s="49" t="n">
        <v>7760</v>
      </c>
      <c r="I213" s="49" t="n">
        <v>9260</v>
      </c>
      <c r="J213" s="49" t="n">
        <v>14100</v>
      </c>
      <c r="K213" s="49" t="n">
        <v>1790</v>
      </c>
      <c r="L213" s="49" t="n">
        <v>2140</v>
      </c>
      <c r="M213" s="49" t="n">
        <v>2640</v>
      </c>
      <c r="N213" s="49" t="n">
        <v>4160</v>
      </c>
      <c r="O213" s="49" t="n">
        <v>5860</v>
      </c>
      <c r="P213" s="49" t="n">
        <v>7760</v>
      </c>
      <c r="Q213" s="49" t="n">
        <v>9260</v>
      </c>
      <c r="R213" s="49" t="n">
        <v>14100</v>
      </c>
    </row>
    <row r="214" customFormat="false" ht="16.15" hidden="false" customHeight="false" outlineLevel="0" collapsed="false">
      <c r="B214" s="16" t="s">
        <v>211</v>
      </c>
      <c r="C214" s="49" t="n">
        <v>4190</v>
      </c>
      <c r="D214" s="49" t="n">
        <v>4540</v>
      </c>
      <c r="E214" s="49" t="n">
        <v>5040</v>
      </c>
      <c r="F214" s="49" t="n">
        <v>7760</v>
      </c>
      <c r="G214" s="49" t="n">
        <v>9460</v>
      </c>
      <c r="H214" s="49" t="n">
        <v>11360</v>
      </c>
      <c r="I214" s="49" t="n">
        <v>12860</v>
      </c>
      <c r="J214" s="49" t="n">
        <v>20100</v>
      </c>
      <c r="K214" s="49" t="n">
        <v>4190</v>
      </c>
      <c r="L214" s="49" t="n">
        <v>4540</v>
      </c>
      <c r="M214" s="49" t="n">
        <v>5040</v>
      </c>
      <c r="N214" s="49" t="n">
        <v>7760</v>
      </c>
      <c r="O214" s="49" t="n">
        <v>9460</v>
      </c>
      <c r="P214" s="49" t="n">
        <v>11360</v>
      </c>
      <c r="Q214" s="49" t="n">
        <v>12860</v>
      </c>
      <c r="R214" s="49" t="n">
        <v>20100</v>
      </c>
    </row>
    <row r="215" customFormat="false" ht="16.15" hidden="false" customHeight="false" outlineLevel="0" collapsed="false">
      <c r="B215" s="16" t="s">
        <v>212</v>
      </c>
      <c r="C215" s="49" t="n">
        <v>1550</v>
      </c>
      <c r="D215" s="49" t="n">
        <v>2000</v>
      </c>
      <c r="E215" s="49" t="n">
        <v>2500</v>
      </c>
      <c r="F215" s="49" t="n">
        <v>3800</v>
      </c>
      <c r="G215" s="49" t="n">
        <v>5500</v>
      </c>
      <c r="H215" s="49" t="n">
        <v>7400</v>
      </c>
      <c r="I215" s="49" t="n">
        <v>8900</v>
      </c>
      <c r="J215" s="49" t="n">
        <v>13500</v>
      </c>
      <c r="K215" s="49" t="n">
        <v>1550</v>
      </c>
      <c r="L215" s="49" t="n">
        <v>2000</v>
      </c>
      <c r="M215" s="49" t="n">
        <v>2500</v>
      </c>
      <c r="N215" s="49" t="n">
        <v>3800</v>
      </c>
      <c r="O215" s="49" t="n">
        <v>5500</v>
      </c>
      <c r="P215" s="49" t="n">
        <v>7400</v>
      </c>
      <c r="Q215" s="49" t="n">
        <v>8900</v>
      </c>
      <c r="R215" s="49" t="n">
        <v>13500</v>
      </c>
    </row>
    <row r="216" customFormat="false" ht="16.15" hidden="false" customHeight="false" outlineLevel="0" collapsed="false">
      <c r="B216" s="16" t="s">
        <v>213</v>
      </c>
      <c r="C216" s="49" t="n">
        <v>3350</v>
      </c>
      <c r="D216" s="49" t="n">
        <v>3700</v>
      </c>
      <c r="E216" s="49" t="n">
        <v>4200</v>
      </c>
      <c r="F216" s="49" t="n">
        <v>6500</v>
      </c>
      <c r="G216" s="49" t="n">
        <v>8200</v>
      </c>
      <c r="H216" s="49" t="n">
        <v>10100</v>
      </c>
      <c r="I216" s="49" t="n">
        <v>11600</v>
      </c>
      <c r="J216" s="49" t="n">
        <v>18000</v>
      </c>
      <c r="K216" s="49" t="n">
        <v>3350</v>
      </c>
      <c r="L216" s="49" t="n">
        <v>3700</v>
      </c>
      <c r="M216" s="49" t="n">
        <v>4200</v>
      </c>
      <c r="N216" s="49" t="n">
        <v>6500</v>
      </c>
      <c r="O216" s="49" t="n">
        <v>8200</v>
      </c>
      <c r="P216" s="49" t="n">
        <v>10100</v>
      </c>
      <c r="Q216" s="49" t="n">
        <v>11600</v>
      </c>
      <c r="R216" s="49" t="n">
        <v>18000</v>
      </c>
    </row>
    <row r="217" customFormat="false" ht="16.15" hidden="false" customHeight="false" outlineLevel="0" collapsed="false">
      <c r="B217" s="16" t="s">
        <v>214</v>
      </c>
      <c r="C217" s="49" t="n">
        <v>4950</v>
      </c>
      <c r="D217" s="49" t="n">
        <v>5300</v>
      </c>
      <c r="E217" s="49" t="n">
        <v>5800</v>
      </c>
      <c r="F217" s="49" t="n">
        <v>8900</v>
      </c>
      <c r="G217" s="49" t="n">
        <v>10600</v>
      </c>
      <c r="H217" s="49" t="n">
        <v>12500</v>
      </c>
      <c r="I217" s="49" t="n">
        <v>14000</v>
      </c>
      <c r="J217" s="49" t="n">
        <v>22000</v>
      </c>
      <c r="K217" s="49" t="n">
        <v>4950</v>
      </c>
      <c r="L217" s="49" t="n">
        <v>5300</v>
      </c>
      <c r="M217" s="49" t="n">
        <v>5800</v>
      </c>
      <c r="N217" s="49" t="n">
        <v>8900</v>
      </c>
      <c r="O217" s="49" t="n">
        <v>10600</v>
      </c>
      <c r="P217" s="49" t="n">
        <v>12500</v>
      </c>
      <c r="Q217" s="49" t="n">
        <v>14000</v>
      </c>
      <c r="R217" s="49" t="n">
        <v>22000</v>
      </c>
    </row>
    <row r="218" customFormat="false" ht="16.15" hidden="false" customHeight="false" outlineLevel="0" collapsed="false">
      <c r="B218" s="16" t="s">
        <v>215</v>
      </c>
      <c r="C218" s="49" t="n">
        <v>1830</v>
      </c>
      <c r="D218" s="49" t="n">
        <v>2180</v>
      </c>
      <c r="E218" s="49" t="n">
        <v>2680</v>
      </c>
      <c r="F218" s="49" t="n">
        <v>4220</v>
      </c>
      <c r="G218" s="49" t="n">
        <v>5920</v>
      </c>
      <c r="H218" s="49" t="n">
        <v>7820</v>
      </c>
      <c r="I218" s="49" t="n">
        <v>9320</v>
      </c>
      <c r="J218" s="49" t="n">
        <v>14200</v>
      </c>
      <c r="K218" s="49" t="n">
        <v>1830</v>
      </c>
      <c r="L218" s="49" t="n">
        <v>2180</v>
      </c>
      <c r="M218" s="49" t="n">
        <v>2680</v>
      </c>
      <c r="N218" s="49" t="n">
        <v>4220</v>
      </c>
      <c r="O218" s="49" t="n">
        <v>5920</v>
      </c>
      <c r="P218" s="49" t="n">
        <v>7820</v>
      </c>
      <c r="Q218" s="49" t="n">
        <v>9320</v>
      </c>
      <c r="R218" s="49" t="n">
        <v>14200</v>
      </c>
    </row>
    <row r="219" customFormat="false" ht="16.15" hidden="false" customHeight="false" outlineLevel="0" collapsed="false">
      <c r="B219" s="16" t="s">
        <v>216</v>
      </c>
      <c r="C219" s="49" t="n">
        <v>3670</v>
      </c>
      <c r="D219" s="49" t="n">
        <v>4020</v>
      </c>
      <c r="E219" s="49" t="n">
        <v>4520</v>
      </c>
      <c r="F219" s="49" t="n">
        <v>6980</v>
      </c>
      <c r="G219" s="49" t="n">
        <v>8680</v>
      </c>
      <c r="H219" s="49" t="n">
        <v>10580</v>
      </c>
      <c r="I219" s="49" t="n">
        <v>12080</v>
      </c>
      <c r="J219" s="49" t="n">
        <v>18800</v>
      </c>
      <c r="K219" s="49" t="n">
        <v>3670</v>
      </c>
      <c r="L219" s="49" t="n">
        <v>4020</v>
      </c>
      <c r="M219" s="49" t="n">
        <v>4520</v>
      </c>
      <c r="N219" s="49" t="n">
        <v>6980</v>
      </c>
      <c r="O219" s="49" t="n">
        <v>8680</v>
      </c>
      <c r="P219" s="49" t="n">
        <v>10580</v>
      </c>
      <c r="Q219" s="49" t="n">
        <v>12080</v>
      </c>
      <c r="R219" s="49" t="n">
        <v>18800</v>
      </c>
    </row>
    <row r="220" customFormat="false" ht="16.15" hidden="false" customHeight="false" outlineLevel="0" collapsed="false">
      <c r="B220" s="16" t="s">
        <v>217</v>
      </c>
      <c r="C220" s="49" t="n">
        <v>2230</v>
      </c>
      <c r="D220" s="49" t="n">
        <v>2580</v>
      </c>
      <c r="E220" s="49" t="n">
        <v>3080</v>
      </c>
      <c r="F220" s="49" t="n">
        <v>4820</v>
      </c>
      <c r="G220" s="49" t="n">
        <v>6520</v>
      </c>
      <c r="H220" s="49" t="n">
        <v>8420</v>
      </c>
      <c r="I220" s="49" t="n">
        <v>9920</v>
      </c>
      <c r="J220" s="49" t="n">
        <v>15200</v>
      </c>
      <c r="K220" s="49" t="n">
        <v>2230</v>
      </c>
      <c r="L220" s="49" t="n">
        <v>2580</v>
      </c>
      <c r="M220" s="49" t="n">
        <v>3080</v>
      </c>
      <c r="N220" s="49" t="n">
        <v>4820</v>
      </c>
      <c r="O220" s="49" t="n">
        <v>6520</v>
      </c>
      <c r="P220" s="49" t="n">
        <v>8420</v>
      </c>
      <c r="Q220" s="49" t="n">
        <v>9920</v>
      </c>
      <c r="R220" s="49" t="n">
        <v>15200</v>
      </c>
    </row>
    <row r="221" customFormat="false" ht="16.15" hidden="false" customHeight="false" outlineLevel="0" collapsed="false">
      <c r="B221" s="16" t="s">
        <v>218</v>
      </c>
      <c r="C221" s="49" t="n">
        <v>1850</v>
      </c>
      <c r="D221" s="49" t="n">
        <v>2200</v>
      </c>
      <c r="E221" s="49" t="n">
        <v>2700</v>
      </c>
      <c r="F221" s="49" t="n">
        <v>4250</v>
      </c>
      <c r="G221" s="49" t="n">
        <v>5950</v>
      </c>
      <c r="H221" s="49" t="n">
        <v>7850</v>
      </c>
      <c r="I221" s="49" t="n">
        <v>9350</v>
      </c>
      <c r="J221" s="49" t="n">
        <v>14250</v>
      </c>
      <c r="K221" s="49" t="n">
        <v>1850</v>
      </c>
      <c r="L221" s="49" t="n">
        <v>2200</v>
      </c>
      <c r="M221" s="49" t="n">
        <v>2700</v>
      </c>
      <c r="N221" s="49" t="n">
        <v>4250</v>
      </c>
      <c r="O221" s="49" t="n">
        <v>5950</v>
      </c>
      <c r="P221" s="49" t="n">
        <v>7850</v>
      </c>
      <c r="Q221" s="49" t="n">
        <v>9350</v>
      </c>
      <c r="R221" s="49" t="n">
        <v>14250</v>
      </c>
    </row>
    <row r="222" customFormat="false" ht="16.15" hidden="false" customHeight="false" outlineLevel="0" collapsed="false">
      <c r="B222" s="16" t="s">
        <v>219</v>
      </c>
      <c r="C222" s="49" t="n">
        <v>1500</v>
      </c>
      <c r="D222" s="49" t="n">
        <v>2000</v>
      </c>
      <c r="E222" s="49" t="n">
        <v>2500</v>
      </c>
      <c r="F222" s="49" t="n">
        <v>3620</v>
      </c>
      <c r="G222" s="49" t="n">
        <v>5320</v>
      </c>
      <c r="H222" s="49" t="n">
        <v>7220</v>
      </c>
      <c r="I222" s="49" t="n">
        <v>8720</v>
      </c>
      <c r="J222" s="49" t="n">
        <v>13200</v>
      </c>
      <c r="K222" s="49" t="n">
        <v>1500</v>
      </c>
      <c r="L222" s="49" t="n">
        <v>2000</v>
      </c>
      <c r="M222" s="49" t="n">
        <v>2500</v>
      </c>
      <c r="N222" s="49" t="n">
        <v>3620</v>
      </c>
      <c r="O222" s="49" t="n">
        <v>5320</v>
      </c>
      <c r="P222" s="49" t="n">
        <v>7220</v>
      </c>
      <c r="Q222" s="49" t="n">
        <v>8720</v>
      </c>
      <c r="R222" s="49" t="n">
        <v>13200</v>
      </c>
    </row>
    <row r="223" customFormat="false" ht="16.15" hidden="false" customHeight="false" outlineLevel="0" collapsed="false">
      <c r="B223" s="16" t="s">
        <v>220</v>
      </c>
      <c r="C223" s="49" t="n">
        <v>2110</v>
      </c>
      <c r="D223" s="49" t="n">
        <v>2460</v>
      </c>
      <c r="E223" s="49" t="n">
        <v>2960</v>
      </c>
      <c r="F223" s="49" t="n">
        <v>4640</v>
      </c>
      <c r="G223" s="49" t="n">
        <v>6340</v>
      </c>
      <c r="H223" s="49" t="n">
        <v>8240</v>
      </c>
      <c r="I223" s="49" t="n">
        <v>9740</v>
      </c>
      <c r="J223" s="49" t="n">
        <v>14900</v>
      </c>
      <c r="K223" s="49" t="n">
        <v>2110</v>
      </c>
      <c r="L223" s="49" t="n">
        <v>2460</v>
      </c>
      <c r="M223" s="49" t="n">
        <v>2960</v>
      </c>
      <c r="N223" s="49" t="n">
        <v>4640</v>
      </c>
      <c r="O223" s="49" t="n">
        <v>6340</v>
      </c>
      <c r="P223" s="49" t="n">
        <v>8240</v>
      </c>
      <c r="Q223" s="49" t="n">
        <v>9740</v>
      </c>
      <c r="R223" s="49" t="n">
        <v>14900</v>
      </c>
    </row>
    <row r="224" customFormat="false" ht="16.15" hidden="false" customHeight="false" outlineLevel="0" collapsed="false">
      <c r="B224" s="16" t="s">
        <v>221</v>
      </c>
      <c r="C224" s="49" t="n">
        <v>1870</v>
      </c>
      <c r="D224" s="49" t="n">
        <v>2220</v>
      </c>
      <c r="E224" s="49" t="n">
        <v>2720</v>
      </c>
      <c r="F224" s="49" t="n">
        <v>4280</v>
      </c>
      <c r="G224" s="49" t="n">
        <v>5980</v>
      </c>
      <c r="H224" s="49" t="n">
        <v>7880</v>
      </c>
      <c r="I224" s="49" t="n">
        <v>9380</v>
      </c>
      <c r="J224" s="49" t="n">
        <v>14300</v>
      </c>
      <c r="K224" s="49" t="n">
        <v>1870</v>
      </c>
      <c r="L224" s="49" t="n">
        <v>2220</v>
      </c>
      <c r="M224" s="49" t="n">
        <v>2720</v>
      </c>
      <c r="N224" s="49" t="n">
        <v>4280</v>
      </c>
      <c r="O224" s="49" t="n">
        <v>5980</v>
      </c>
      <c r="P224" s="49" t="n">
        <v>7880</v>
      </c>
      <c r="Q224" s="49" t="n">
        <v>9380</v>
      </c>
      <c r="R224" s="49" t="n">
        <v>14300</v>
      </c>
    </row>
    <row r="225" customFormat="false" ht="16.15" hidden="false" customHeight="false" outlineLevel="0" collapsed="false">
      <c r="B225" s="16" t="s">
        <v>222</v>
      </c>
      <c r="C225" s="49" t="n">
        <v>4710</v>
      </c>
      <c r="D225" s="49" t="n">
        <v>5060</v>
      </c>
      <c r="E225" s="49" t="n">
        <v>5560</v>
      </c>
      <c r="F225" s="49" t="n">
        <v>8540</v>
      </c>
      <c r="G225" s="49" t="n">
        <v>10240</v>
      </c>
      <c r="H225" s="49" t="n">
        <v>12140</v>
      </c>
      <c r="I225" s="49" t="n">
        <v>13640</v>
      </c>
      <c r="J225" s="49" t="n">
        <v>21400</v>
      </c>
      <c r="K225" s="49" t="n">
        <v>4710</v>
      </c>
      <c r="L225" s="49" t="n">
        <v>5060</v>
      </c>
      <c r="M225" s="49" t="n">
        <v>5560</v>
      </c>
      <c r="N225" s="49" t="n">
        <v>8540</v>
      </c>
      <c r="O225" s="49" t="n">
        <v>10240</v>
      </c>
      <c r="P225" s="49" t="n">
        <v>12140</v>
      </c>
      <c r="Q225" s="49" t="n">
        <v>13640</v>
      </c>
      <c r="R225" s="49" t="n">
        <v>21400</v>
      </c>
    </row>
    <row r="226" customFormat="false" ht="16.15" hidden="false" customHeight="false" outlineLevel="0" collapsed="false">
      <c r="B226" s="16" t="s">
        <v>223</v>
      </c>
      <c r="C226" s="49" t="n">
        <v>4070</v>
      </c>
      <c r="D226" s="49" t="n">
        <v>4420</v>
      </c>
      <c r="E226" s="49" t="n">
        <v>4920</v>
      </c>
      <c r="F226" s="49" t="n">
        <v>7580</v>
      </c>
      <c r="G226" s="49" t="n">
        <v>9280</v>
      </c>
      <c r="H226" s="49" t="n">
        <v>11180</v>
      </c>
      <c r="I226" s="49" t="n">
        <v>12680</v>
      </c>
      <c r="J226" s="49" t="n">
        <v>19800</v>
      </c>
      <c r="K226" s="49" t="n">
        <v>4070</v>
      </c>
      <c r="L226" s="49" t="n">
        <v>4420</v>
      </c>
      <c r="M226" s="49" t="n">
        <v>4920</v>
      </c>
      <c r="N226" s="49" t="n">
        <v>7580</v>
      </c>
      <c r="O226" s="49" t="n">
        <v>9280</v>
      </c>
      <c r="P226" s="49" t="n">
        <v>11180</v>
      </c>
      <c r="Q226" s="49" t="n">
        <v>12680</v>
      </c>
      <c r="R226" s="49" t="n">
        <v>19800</v>
      </c>
    </row>
    <row r="227" customFormat="false" ht="16.15" hidden="false" customHeight="false" outlineLevel="0" collapsed="false">
      <c r="B227" s="16" t="s">
        <v>224</v>
      </c>
      <c r="C227" s="49" t="n">
        <v>4470</v>
      </c>
      <c r="D227" s="49" t="n">
        <v>4820</v>
      </c>
      <c r="E227" s="49" t="n">
        <v>5320</v>
      </c>
      <c r="F227" s="49" t="n">
        <v>8180</v>
      </c>
      <c r="G227" s="49" t="n">
        <v>9880</v>
      </c>
      <c r="H227" s="49" t="n">
        <v>11780</v>
      </c>
      <c r="I227" s="49" t="n">
        <v>13280</v>
      </c>
      <c r="J227" s="49" t="n">
        <v>20800</v>
      </c>
      <c r="K227" s="49" t="n">
        <v>4470</v>
      </c>
      <c r="L227" s="49" t="n">
        <v>4820</v>
      </c>
      <c r="M227" s="49" t="n">
        <v>5320</v>
      </c>
      <c r="N227" s="49" t="n">
        <v>8180</v>
      </c>
      <c r="O227" s="49" t="n">
        <v>9880</v>
      </c>
      <c r="P227" s="49" t="n">
        <v>11780</v>
      </c>
      <c r="Q227" s="49" t="n">
        <v>13280</v>
      </c>
      <c r="R227" s="49" t="n">
        <v>20800</v>
      </c>
    </row>
    <row r="228" customFormat="false" ht="16.15" hidden="false" customHeight="false" outlineLevel="0" collapsed="false">
      <c r="B228" s="16" t="s">
        <v>225</v>
      </c>
      <c r="C228" s="49" t="n">
        <v>1750</v>
      </c>
      <c r="D228" s="49" t="n">
        <v>2100</v>
      </c>
      <c r="E228" s="49" t="n">
        <v>2600</v>
      </c>
      <c r="F228" s="49" t="n">
        <v>4100</v>
      </c>
      <c r="G228" s="49" t="n">
        <v>5800</v>
      </c>
      <c r="H228" s="49" t="n">
        <v>7700</v>
      </c>
      <c r="I228" s="49" t="n">
        <v>9200</v>
      </c>
      <c r="J228" s="49" t="n">
        <v>14000</v>
      </c>
      <c r="K228" s="49" t="n">
        <v>1750</v>
      </c>
      <c r="L228" s="49" t="n">
        <v>2100</v>
      </c>
      <c r="M228" s="49" t="n">
        <v>2600</v>
      </c>
      <c r="N228" s="49" t="n">
        <v>4100</v>
      </c>
      <c r="O228" s="49" t="n">
        <v>5800</v>
      </c>
      <c r="P228" s="49" t="n">
        <v>7700</v>
      </c>
      <c r="Q228" s="49" t="n">
        <v>9200</v>
      </c>
      <c r="R228" s="49" t="n">
        <v>14000</v>
      </c>
    </row>
    <row r="229" customFormat="false" ht="16.15" hidden="false" customHeight="false" outlineLevel="0" collapsed="false">
      <c r="B229" s="16" t="s">
        <v>226</v>
      </c>
      <c r="C229" s="49" t="n">
        <v>5750</v>
      </c>
      <c r="D229" s="49" t="n">
        <v>6100</v>
      </c>
      <c r="E229" s="49" t="n">
        <v>6600</v>
      </c>
      <c r="F229" s="49" t="n">
        <v>10100</v>
      </c>
      <c r="G229" s="49" t="n">
        <v>11800</v>
      </c>
      <c r="H229" s="49" t="n">
        <v>13700</v>
      </c>
      <c r="I229" s="49" t="n">
        <v>15200</v>
      </c>
      <c r="J229" s="49" t="n">
        <v>24000</v>
      </c>
      <c r="K229" s="49" t="n">
        <v>5750</v>
      </c>
      <c r="L229" s="49" t="n">
        <v>6100</v>
      </c>
      <c r="M229" s="49" t="n">
        <v>6600</v>
      </c>
      <c r="N229" s="49" t="n">
        <v>10100</v>
      </c>
      <c r="O229" s="49" t="n">
        <v>11800</v>
      </c>
      <c r="P229" s="49" t="n">
        <v>13700</v>
      </c>
      <c r="Q229" s="49" t="n">
        <v>15200</v>
      </c>
      <c r="R229" s="49" t="n">
        <v>24000</v>
      </c>
    </row>
    <row r="230" customFormat="false" ht="16.15" hidden="false" customHeight="false" outlineLevel="0" collapsed="false">
      <c r="B230" s="16" t="s">
        <v>227</v>
      </c>
      <c r="C230" s="49" t="n">
        <v>4510</v>
      </c>
      <c r="D230" s="49" t="n">
        <v>4860</v>
      </c>
      <c r="E230" s="49" t="n">
        <v>5360</v>
      </c>
      <c r="F230" s="49" t="n">
        <v>8240</v>
      </c>
      <c r="G230" s="49" t="n">
        <v>9940</v>
      </c>
      <c r="H230" s="49" t="n">
        <v>11840</v>
      </c>
      <c r="I230" s="49" t="n">
        <v>13340</v>
      </c>
      <c r="J230" s="49" t="n">
        <v>20900</v>
      </c>
      <c r="K230" s="49" t="n">
        <v>4510</v>
      </c>
      <c r="L230" s="49" t="n">
        <v>4860</v>
      </c>
      <c r="M230" s="49" t="n">
        <v>5360</v>
      </c>
      <c r="N230" s="49" t="n">
        <v>8240</v>
      </c>
      <c r="O230" s="49" t="n">
        <v>9940</v>
      </c>
      <c r="P230" s="49" t="n">
        <v>11840</v>
      </c>
      <c r="Q230" s="49" t="n">
        <v>13340</v>
      </c>
      <c r="R230" s="49" t="n">
        <v>20900</v>
      </c>
    </row>
    <row r="231" customFormat="false" ht="16.15" hidden="false" customHeight="false" outlineLevel="0" collapsed="false">
      <c r="B231" s="16" t="s">
        <v>228</v>
      </c>
      <c r="C231" s="49" t="n">
        <v>2750</v>
      </c>
      <c r="D231" s="49" t="n">
        <v>3100</v>
      </c>
      <c r="E231" s="49" t="n">
        <v>3600</v>
      </c>
      <c r="F231" s="49" t="n">
        <v>5600</v>
      </c>
      <c r="G231" s="49" t="n">
        <v>7300</v>
      </c>
      <c r="H231" s="49" t="n">
        <v>9200</v>
      </c>
      <c r="I231" s="49" t="n">
        <v>10700</v>
      </c>
      <c r="J231" s="49" t="n">
        <v>16500</v>
      </c>
      <c r="K231" s="49" t="n">
        <v>2750</v>
      </c>
      <c r="L231" s="49" t="n">
        <v>3100</v>
      </c>
      <c r="M231" s="49" t="n">
        <v>3600</v>
      </c>
      <c r="N231" s="49" t="n">
        <v>5600</v>
      </c>
      <c r="O231" s="49" t="n">
        <v>7300</v>
      </c>
      <c r="P231" s="49" t="n">
        <v>9200</v>
      </c>
      <c r="Q231" s="49" t="n">
        <v>10700</v>
      </c>
      <c r="R231" s="49" t="n">
        <v>16500</v>
      </c>
    </row>
    <row r="232" customFormat="false" ht="16.15" hidden="false" customHeight="false" outlineLevel="0" collapsed="false">
      <c r="B232" s="16" t="s">
        <v>229</v>
      </c>
      <c r="C232" s="49" t="n">
        <v>1500</v>
      </c>
      <c r="D232" s="49" t="n">
        <v>2000</v>
      </c>
      <c r="E232" s="49" t="n">
        <v>2500</v>
      </c>
      <c r="F232" s="49" t="n">
        <v>3500</v>
      </c>
      <c r="G232" s="49" t="n">
        <v>4900</v>
      </c>
      <c r="H232" s="49" t="n">
        <v>6800</v>
      </c>
      <c r="I232" s="49" t="n">
        <v>8300</v>
      </c>
      <c r="J232" s="49" t="n">
        <v>12500</v>
      </c>
      <c r="K232" s="49" t="n">
        <v>1500</v>
      </c>
      <c r="L232" s="49" t="n">
        <v>2000</v>
      </c>
      <c r="M232" s="49" t="n">
        <v>2500</v>
      </c>
      <c r="N232" s="49" t="n">
        <v>3500</v>
      </c>
      <c r="O232" s="49" t="n">
        <v>4900</v>
      </c>
      <c r="P232" s="49" t="n">
        <v>6800</v>
      </c>
      <c r="Q232" s="49" t="n">
        <v>8300</v>
      </c>
      <c r="R232" s="49" t="n">
        <v>12500</v>
      </c>
    </row>
    <row r="233" customFormat="false" ht="16.15" hidden="false" customHeight="false" outlineLevel="0" collapsed="false">
      <c r="B233" s="16" t="s">
        <v>230</v>
      </c>
      <c r="C233" s="49" t="n">
        <v>1790</v>
      </c>
      <c r="D233" s="49" t="n">
        <v>2140</v>
      </c>
      <c r="E233" s="49" t="n">
        <v>2640</v>
      </c>
      <c r="F233" s="49" t="n">
        <v>4160</v>
      </c>
      <c r="G233" s="49" t="n">
        <v>5860</v>
      </c>
      <c r="H233" s="49" t="n">
        <v>7760</v>
      </c>
      <c r="I233" s="49" t="n">
        <v>9260</v>
      </c>
      <c r="J233" s="49" t="n">
        <v>14100</v>
      </c>
      <c r="K233" s="49" t="n">
        <v>1790</v>
      </c>
      <c r="L233" s="49" t="n">
        <v>2140</v>
      </c>
      <c r="M233" s="49" t="n">
        <v>2640</v>
      </c>
      <c r="N233" s="49" t="n">
        <v>4160</v>
      </c>
      <c r="O233" s="49" t="n">
        <v>5860</v>
      </c>
      <c r="P233" s="49" t="n">
        <v>7760</v>
      </c>
      <c r="Q233" s="49" t="n">
        <v>9260</v>
      </c>
      <c r="R233" s="49" t="n">
        <v>14100</v>
      </c>
    </row>
    <row r="234" customFormat="false" ht="16.15" hidden="false" customHeight="false" outlineLevel="0" collapsed="false">
      <c r="B234" s="16" t="s">
        <v>231</v>
      </c>
      <c r="C234" s="49" t="n">
        <v>3750</v>
      </c>
      <c r="D234" s="49" t="n">
        <v>4100</v>
      </c>
      <c r="E234" s="49" t="n">
        <v>4600</v>
      </c>
      <c r="F234" s="49" t="n">
        <v>7100</v>
      </c>
      <c r="G234" s="49" t="n">
        <v>8800</v>
      </c>
      <c r="H234" s="49" t="n">
        <v>10700</v>
      </c>
      <c r="I234" s="49" t="n">
        <v>12200</v>
      </c>
      <c r="J234" s="49" t="n">
        <v>19000</v>
      </c>
      <c r="K234" s="49" t="n">
        <v>3750</v>
      </c>
      <c r="L234" s="49" t="n">
        <v>4100</v>
      </c>
      <c r="M234" s="49" t="n">
        <v>4600</v>
      </c>
      <c r="N234" s="49" t="n">
        <v>7100</v>
      </c>
      <c r="O234" s="49" t="n">
        <v>8800</v>
      </c>
      <c r="P234" s="49" t="n">
        <v>10700</v>
      </c>
      <c r="Q234" s="49" t="n">
        <v>12200</v>
      </c>
      <c r="R234" s="49" t="n">
        <v>19000</v>
      </c>
    </row>
    <row r="235" customFormat="false" ht="16.15" hidden="false" customHeight="false" outlineLevel="0" collapsed="false">
      <c r="B235" s="16" t="s">
        <v>232</v>
      </c>
      <c r="C235" s="49" t="n">
        <v>3550</v>
      </c>
      <c r="D235" s="49" t="n">
        <v>3900</v>
      </c>
      <c r="E235" s="49" t="n">
        <v>4400</v>
      </c>
      <c r="F235" s="49" t="n">
        <v>6800</v>
      </c>
      <c r="G235" s="49" t="n">
        <v>8500</v>
      </c>
      <c r="H235" s="49" t="n">
        <v>10400</v>
      </c>
      <c r="I235" s="49" t="n">
        <v>11900</v>
      </c>
      <c r="J235" s="49" t="n">
        <v>18500</v>
      </c>
      <c r="K235" s="49" t="n">
        <v>3550</v>
      </c>
      <c r="L235" s="49" t="n">
        <v>3900</v>
      </c>
      <c r="M235" s="49" t="n">
        <v>4400</v>
      </c>
      <c r="N235" s="49" t="n">
        <v>6800</v>
      </c>
      <c r="O235" s="49" t="n">
        <v>8500</v>
      </c>
      <c r="P235" s="49" t="n">
        <v>10400</v>
      </c>
      <c r="Q235" s="49" t="n">
        <v>11900</v>
      </c>
      <c r="R235" s="49" t="n">
        <v>18500</v>
      </c>
    </row>
    <row r="236" customFormat="false" ht="16.15" hidden="false" customHeight="false" outlineLevel="0" collapsed="false">
      <c r="B236" s="16" t="s">
        <v>233</v>
      </c>
      <c r="C236" s="49" t="n">
        <v>1670</v>
      </c>
      <c r="D236" s="49" t="n">
        <v>2020</v>
      </c>
      <c r="E236" s="49" t="n">
        <v>2520</v>
      </c>
      <c r="F236" s="49" t="n">
        <v>3980</v>
      </c>
      <c r="G236" s="49" t="n">
        <v>5680</v>
      </c>
      <c r="H236" s="49" t="n">
        <v>7580</v>
      </c>
      <c r="I236" s="49" t="n">
        <v>9080</v>
      </c>
      <c r="J236" s="49" t="n">
        <v>13800</v>
      </c>
      <c r="K236" s="49" t="n">
        <v>1670</v>
      </c>
      <c r="L236" s="49" t="n">
        <v>2020</v>
      </c>
      <c r="M236" s="49" t="n">
        <v>2520</v>
      </c>
      <c r="N236" s="49" t="n">
        <v>3980</v>
      </c>
      <c r="O236" s="49" t="n">
        <v>5680</v>
      </c>
      <c r="P236" s="49" t="n">
        <v>7580</v>
      </c>
      <c r="Q236" s="49" t="n">
        <v>9080</v>
      </c>
      <c r="R236" s="49" t="n">
        <v>13800</v>
      </c>
    </row>
    <row r="237" customFormat="false" ht="16.15" hidden="false" customHeight="false" outlineLevel="0" collapsed="false">
      <c r="B237" s="16" t="s">
        <v>234</v>
      </c>
      <c r="C237" s="49" t="n">
        <v>1500</v>
      </c>
      <c r="D237" s="49" t="n">
        <v>2000</v>
      </c>
      <c r="E237" s="49" t="n">
        <v>2500</v>
      </c>
      <c r="F237" s="49" t="n">
        <v>3500</v>
      </c>
      <c r="G237" s="49" t="n">
        <v>4900</v>
      </c>
      <c r="H237" s="49" t="n">
        <v>6800</v>
      </c>
      <c r="I237" s="49" t="n">
        <v>8300</v>
      </c>
      <c r="J237" s="49" t="n">
        <v>12500</v>
      </c>
      <c r="K237" s="49" t="n">
        <v>1500</v>
      </c>
      <c r="L237" s="49" t="n">
        <v>2000</v>
      </c>
      <c r="M237" s="49" t="n">
        <v>2500</v>
      </c>
      <c r="N237" s="49" t="n">
        <v>3500</v>
      </c>
      <c r="O237" s="49" t="n">
        <v>4900</v>
      </c>
      <c r="P237" s="49" t="n">
        <v>6800</v>
      </c>
      <c r="Q237" s="49" t="n">
        <v>8300</v>
      </c>
      <c r="R237" s="49" t="n">
        <v>12500</v>
      </c>
    </row>
    <row r="238" customFormat="false" ht="16.15" hidden="false" customHeight="false" outlineLevel="0" collapsed="false">
      <c r="B238" s="16" t="s">
        <v>235</v>
      </c>
      <c r="C238" s="49" t="n">
        <v>7110</v>
      </c>
      <c r="D238" s="49" t="n">
        <v>7460</v>
      </c>
      <c r="E238" s="49" t="n">
        <v>7960</v>
      </c>
      <c r="F238" s="49" t="n">
        <v>12140</v>
      </c>
      <c r="G238" s="49" t="n">
        <v>13840</v>
      </c>
      <c r="H238" s="49" t="n">
        <v>15740</v>
      </c>
      <c r="I238" s="49" t="n">
        <v>17240</v>
      </c>
      <c r="J238" s="49" t="n">
        <v>27400</v>
      </c>
      <c r="K238" s="49" t="n">
        <v>7110</v>
      </c>
      <c r="L238" s="49" t="n">
        <v>7460</v>
      </c>
      <c r="M238" s="49" t="n">
        <v>7960</v>
      </c>
      <c r="N238" s="49" t="n">
        <v>12140</v>
      </c>
      <c r="O238" s="49" t="n">
        <v>13840</v>
      </c>
      <c r="P238" s="49" t="n">
        <v>15740</v>
      </c>
      <c r="Q238" s="49" t="n">
        <v>17240</v>
      </c>
      <c r="R238" s="49" t="n">
        <v>27400</v>
      </c>
    </row>
    <row r="239" customFormat="false" ht="16.15" hidden="false" customHeight="false" outlineLevel="0" collapsed="false">
      <c r="B239" s="16" t="s">
        <v>236</v>
      </c>
      <c r="C239" s="49" t="n">
        <v>4070</v>
      </c>
      <c r="D239" s="49" t="n">
        <v>4420</v>
      </c>
      <c r="E239" s="49" t="n">
        <v>4920</v>
      </c>
      <c r="F239" s="49" t="n">
        <v>7580</v>
      </c>
      <c r="G239" s="49" t="n">
        <v>9280</v>
      </c>
      <c r="H239" s="49" t="n">
        <v>11180</v>
      </c>
      <c r="I239" s="49" t="n">
        <v>12680</v>
      </c>
      <c r="J239" s="49" t="n">
        <v>19800</v>
      </c>
      <c r="K239" s="49" t="n">
        <v>4070</v>
      </c>
      <c r="L239" s="49" t="n">
        <v>4420</v>
      </c>
      <c r="M239" s="49" t="n">
        <v>4920</v>
      </c>
      <c r="N239" s="49" t="n">
        <v>7580</v>
      </c>
      <c r="O239" s="49" t="n">
        <v>9280</v>
      </c>
      <c r="P239" s="49" t="n">
        <v>11180</v>
      </c>
      <c r="Q239" s="49" t="n">
        <v>12680</v>
      </c>
      <c r="R239" s="49" t="n">
        <v>19800</v>
      </c>
    </row>
    <row r="240" customFormat="false" ht="16.15" hidden="false" customHeight="false" outlineLevel="0" collapsed="false">
      <c r="B240" s="16" t="s">
        <v>237</v>
      </c>
      <c r="C240" s="49" t="n">
        <v>3990</v>
      </c>
      <c r="D240" s="49" t="n">
        <v>4340</v>
      </c>
      <c r="E240" s="49" t="n">
        <v>4840</v>
      </c>
      <c r="F240" s="49" t="n">
        <v>7460</v>
      </c>
      <c r="G240" s="49" t="n">
        <v>9160</v>
      </c>
      <c r="H240" s="49" t="n">
        <v>11060</v>
      </c>
      <c r="I240" s="49" t="n">
        <v>12560</v>
      </c>
      <c r="J240" s="49" t="n">
        <v>19600</v>
      </c>
      <c r="K240" s="49" t="n">
        <v>3990</v>
      </c>
      <c r="L240" s="49" t="n">
        <v>4340</v>
      </c>
      <c r="M240" s="49" t="n">
        <v>4840</v>
      </c>
      <c r="N240" s="49" t="n">
        <v>7460</v>
      </c>
      <c r="O240" s="49" t="n">
        <v>9160</v>
      </c>
      <c r="P240" s="49" t="n">
        <v>11060</v>
      </c>
      <c r="Q240" s="49" t="n">
        <v>12560</v>
      </c>
      <c r="R240" s="49" t="n">
        <v>19600</v>
      </c>
    </row>
    <row r="241" customFormat="false" ht="16.15" hidden="false" customHeight="false" outlineLevel="0" collapsed="false">
      <c r="B241" s="16" t="s">
        <v>238</v>
      </c>
      <c r="C241" s="49" t="n">
        <v>4070</v>
      </c>
      <c r="D241" s="49" t="n">
        <v>4420</v>
      </c>
      <c r="E241" s="49" t="n">
        <v>4920</v>
      </c>
      <c r="F241" s="49" t="n">
        <v>7580</v>
      </c>
      <c r="G241" s="49" t="n">
        <v>9280</v>
      </c>
      <c r="H241" s="49" t="n">
        <v>11180</v>
      </c>
      <c r="I241" s="49" t="n">
        <v>12680</v>
      </c>
      <c r="J241" s="49" t="n">
        <v>19800</v>
      </c>
      <c r="K241" s="49" t="n">
        <v>4070</v>
      </c>
      <c r="L241" s="49" t="n">
        <v>4420</v>
      </c>
      <c r="M241" s="49" t="n">
        <v>4920</v>
      </c>
      <c r="N241" s="49" t="n">
        <v>7580</v>
      </c>
      <c r="O241" s="49" t="n">
        <v>9280</v>
      </c>
      <c r="P241" s="49" t="n">
        <v>11180</v>
      </c>
      <c r="Q241" s="49" t="n">
        <v>12680</v>
      </c>
      <c r="R241" s="49" t="n">
        <v>19800</v>
      </c>
    </row>
    <row r="242" customFormat="false" ht="16.15" hidden="false" customHeight="false" outlineLevel="0" collapsed="false">
      <c r="B242" s="16" t="s">
        <v>239</v>
      </c>
      <c r="C242" s="49" t="n">
        <v>4510</v>
      </c>
      <c r="D242" s="49" t="n">
        <v>4860</v>
      </c>
      <c r="E242" s="49" t="n">
        <v>5360</v>
      </c>
      <c r="F242" s="49" t="n">
        <v>8240</v>
      </c>
      <c r="G242" s="49" t="n">
        <v>9940</v>
      </c>
      <c r="H242" s="49" t="n">
        <v>11840</v>
      </c>
      <c r="I242" s="49" t="n">
        <v>13340</v>
      </c>
      <c r="J242" s="49" t="n">
        <v>20900</v>
      </c>
      <c r="K242" s="49" t="n">
        <v>4510</v>
      </c>
      <c r="L242" s="49" t="n">
        <v>4860</v>
      </c>
      <c r="M242" s="49" t="n">
        <v>5360</v>
      </c>
      <c r="N242" s="49" t="n">
        <v>8240</v>
      </c>
      <c r="O242" s="49" t="n">
        <v>9940</v>
      </c>
      <c r="P242" s="49" t="n">
        <v>11840</v>
      </c>
      <c r="Q242" s="49" t="n">
        <v>13340</v>
      </c>
      <c r="R242" s="49" t="n">
        <v>20900</v>
      </c>
    </row>
    <row r="243" customFormat="false" ht="16.15" hidden="false" customHeight="false" outlineLevel="0" collapsed="false">
      <c r="B243" s="16" t="s">
        <v>240</v>
      </c>
      <c r="C243" s="49" t="n">
        <v>2390</v>
      </c>
      <c r="D243" s="49" t="n">
        <v>2740</v>
      </c>
      <c r="E243" s="49" t="n">
        <v>3240</v>
      </c>
      <c r="F243" s="49" t="n">
        <v>5060</v>
      </c>
      <c r="G243" s="49" t="n">
        <v>6760</v>
      </c>
      <c r="H243" s="49" t="n">
        <v>8660</v>
      </c>
      <c r="I243" s="49" t="n">
        <v>10160</v>
      </c>
      <c r="J243" s="49" t="n">
        <v>15600</v>
      </c>
      <c r="K243" s="49" t="n">
        <v>2390</v>
      </c>
      <c r="L243" s="49" t="n">
        <v>2740</v>
      </c>
      <c r="M243" s="49" t="n">
        <v>3240</v>
      </c>
      <c r="N243" s="49" t="n">
        <v>5060</v>
      </c>
      <c r="O243" s="49" t="n">
        <v>6760</v>
      </c>
      <c r="P243" s="49" t="n">
        <v>8660</v>
      </c>
      <c r="Q243" s="49" t="n">
        <v>10160</v>
      </c>
      <c r="R243" s="49" t="n">
        <v>15600</v>
      </c>
    </row>
    <row r="244" customFormat="false" ht="16.15" hidden="false" customHeight="false" outlineLevel="0" collapsed="false">
      <c r="B244" s="16" t="s">
        <v>241</v>
      </c>
      <c r="C244" s="49" t="n">
        <v>4230</v>
      </c>
      <c r="D244" s="49" t="n">
        <v>4580</v>
      </c>
      <c r="E244" s="49" t="n">
        <v>5080</v>
      </c>
      <c r="F244" s="49" t="n">
        <v>7820</v>
      </c>
      <c r="G244" s="49" t="n">
        <v>9520</v>
      </c>
      <c r="H244" s="49" t="n">
        <v>11420</v>
      </c>
      <c r="I244" s="49" t="n">
        <v>12920</v>
      </c>
      <c r="J244" s="49" t="n">
        <v>20200</v>
      </c>
      <c r="K244" s="49" t="n">
        <v>4230</v>
      </c>
      <c r="L244" s="49" t="n">
        <v>4580</v>
      </c>
      <c r="M244" s="49" t="n">
        <v>5080</v>
      </c>
      <c r="N244" s="49" t="n">
        <v>7820</v>
      </c>
      <c r="O244" s="49" t="n">
        <v>9520</v>
      </c>
      <c r="P244" s="49" t="n">
        <v>11420</v>
      </c>
      <c r="Q244" s="49" t="n">
        <v>12920</v>
      </c>
      <c r="R244" s="49" t="n">
        <v>20200</v>
      </c>
    </row>
    <row r="245" customFormat="false" ht="16.15" hidden="false" customHeight="false" outlineLevel="0" collapsed="false">
      <c r="B245" s="16" t="s">
        <v>242</v>
      </c>
      <c r="C245" s="49" t="n">
        <v>7270</v>
      </c>
      <c r="D245" s="49" t="n">
        <v>7620</v>
      </c>
      <c r="E245" s="49" t="n">
        <v>8120</v>
      </c>
      <c r="F245" s="49" t="n">
        <v>12380</v>
      </c>
      <c r="G245" s="49" t="n">
        <v>14080</v>
      </c>
      <c r="H245" s="49" t="n">
        <v>15980</v>
      </c>
      <c r="I245" s="49" t="n">
        <v>17480</v>
      </c>
      <c r="J245" s="49" t="n">
        <v>27800</v>
      </c>
      <c r="K245" s="49" t="n">
        <v>7270</v>
      </c>
      <c r="L245" s="49" t="n">
        <v>7620</v>
      </c>
      <c r="M245" s="49" t="n">
        <v>8120</v>
      </c>
      <c r="N245" s="49" t="n">
        <v>12380</v>
      </c>
      <c r="O245" s="49" t="n">
        <v>14080</v>
      </c>
      <c r="P245" s="49" t="n">
        <v>15980</v>
      </c>
      <c r="Q245" s="49" t="n">
        <v>17480</v>
      </c>
      <c r="R245" s="49" t="n">
        <v>27800</v>
      </c>
    </row>
    <row r="246" customFormat="false" ht="16.15" hidden="false" customHeight="false" outlineLevel="0" collapsed="false">
      <c r="B246" s="16" t="s">
        <v>243</v>
      </c>
      <c r="C246" s="49" t="n">
        <v>4190</v>
      </c>
      <c r="D246" s="49" t="n">
        <v>4540</v>
      </c>
      <c r="E246" s="49" t="n">
        <v>5040</v>
      </c>
      <c r="F246" s="49" t="n">
        <v>7760</v>
      </c>
      <c r="G246" s="49" t="n">
        <v>9460</v>
      </c>
      <c r="H246" s="49" t="n">
        <v>11360</v>
      </c>
      <c r="I246" s="49" t="n">
        <v>12860</v>
      </c>
      <c r="J246" s="49" t="n">
        <v>20100</v>
      </c>
      <c r="K246" s="49" t="n">
        <v>4190</v>
      </c>
      <c r="L246" s="49" t="n">
        <v>4540</v>
      </c>
      <c r="M246" s="49" t="n">
        <v>5040</v>
      </c>
      <c r="N246" s="49" t="n">
        <v>7760</v>
      </c>
      <c r="O246" s="49" t="n">
        <v>9460</v>
      </c>
      <c r="P246" s="49" t="n">
        <v>11360</v>
      </c>
      <c r="Q246" s="49" t="n">
        <v>12860</v>
      </c>
      <c r="R246" s="49" t="n">
        <v>20100</v>
      </c>
    </row>
    <row r="247" customFormat="false" ht="16.15" hidden="false" customHeight="false" outlineLevel="0" collapsed="false">
      <c r="B247" s="16" t="s">
        <v>244</v>
      </c>
      <c r="C247" s="49" t="n">
        <v>4950</v>
      </c>
      <c r="D247" s="49" t="n">
        <v>5300</v>
      </c>
      <c r="E247" s="49" t="n">
        <v>5800</v>
      </c>
      <c r="F247" s="49" t="n">
        <v>8900</v>
      </c>
      <c r="G247" s="49" t="n">
        <v>10600</v>
      </c>
      <c r="H247" s="49" t="n">
        <v>12500</v>
      </c>
      <c r="I247" s="49" t="n">
        <v>14000</v>
      </c>
      <c r="J247" s="49" t="n">
        <v>22000</v>
      </c>
      <c r="K247" s="49" t="n">
        <v>4950</v>
      </c>
      <c r="L247" s="49" t="n">
        <v>5300</v>
      </c>
      <c r="M247" s="49" t="n">
        <v>5800</v>
      </c>
      <c r="N247" s="49" t="n">
        <v>8900</v>
      </c>
      <c r="O247" s="49" t="n">
        <v>10600</v>
      </c>
      <c r="P247" s="49" t="n">
        <v>12500</v>
      </c>
      <c r="Q247" s="49" t="n">
        <v>14000</v>
      </c>
      <c r="R247" s="49" t="n">
        <v>22000</v>
      </c>
    </row>
    <row r="248" customFormat="false" ht="16.15" hidden="false" customHeight="false" outlineLevel="0" collapsed="false">
      <c r="B248" s="16" t="s">
        <v>245</v>
      </c>
      <c r="C248" s="49" t="n">
        <v>4350</v>
      </c>
      <c r="D248" s="49" t="n">
        <v>4700</v>
      </c>
      <c r="E248" s="49" t="n">
        <v>5200</v>
      </c>
      <c r="F248" s="49" t="n">
        <v>8000</v>
      </c>
      <c r="G248" s="49" t="n">
        <v>9700</v>
      </c>
      <c r="H248" s="49" t="n">
        <v>11600</v>
      </c>
      <c r="I248" s="49" t="n">
        <v>13100</v>
      </c>
      <c r="J248" s="49" t="n">
        <v>20500</v>
      </c>
      <c r="K248" s="49" t="n">
        <v>4350</v>
      </c>
      <c r="L248" s="49" t="n">
        <v>4700</v>
      </c>
      <c r="M248" s="49" t="n">
        <v>5200</v>
      </c>
      <c r="N248" s="49" t="n">
        <v>8000</v>
      </c>
      <c r="O248" s="49" t="n">
        <v>9700</v>
      </c>
      <c r="P248" s="49" t="n">
        <v>11600</v>
      </c>
      <c r="Q248" s="49" t="n">
        <v>13100</v>
      </c>
      <c r="R248" s="49" t="n">
        <v>20500</v>
      </c>
    </row>
    <row r="249" customFormat="false" ht="16.15" hidden="false" customHeight="false" outlineLevel="0" collapsed="false">
      <c r="B249" s="16" t="s">
        <v>246</v>
      </c>
      <c r="C249" s="49" t="n">
        <v>4710</v>
      </c>
      <c r="D249" s="49" t="n">
        <v>5060</v>
      </c>
      <c r="E249" s="49" t="n">
        <v>5560</v>
      </c>
      <c r="F249" s="49" t="n">
        <v>8540</v>
      </c>
      <c r="G249" s="49" t="n">
        <v>10240</v>
      </c>
      <c r="H249" s="49" t="n">
        <v>12140</v>
      </c>
      <c r="I249" s="49" t="n">
        <v>13640</v>
      </c>
      <c r="J249" s="49" t="n">
        <v>21400</v>
      </c>
      <c r="K249" s="49" t="n">
        <v>4710</v>
      </c>
      <c r="L249" s="49" t="n">
        <v>5060</v>
      </c>
      <c r="M249" s="49" t="n">
        <v>5560</v>
      </c>
      <c r="N249" s="49" t="n">
        <v>8540</v>
      </c>
      <c r="O249" s="49" t="n">
        <v>10240</v>
      </c>
      <c r="P249" s="49" t="n">
        <v>12140</v>
      </c>
      <c r="Q249" s="49" t="n">
        <v>13640</v>
      </c>
      <c r="R249" s="49" t="n">
        <v>21400</v>
      </c>
    </row>
    <row r="250" customFormat="false" ht="16.15" hidden="false" customHeight="false" outlineLevel="0" collapsed="false">
      <c r="B250" s="16" t="s">
        <v>247</v>
      </c>
      <c r="C250" s="49" t="n">
        <v>4750</v>
      </c>
      <c r="D250" s="49" t="n">
        <v>5100</v>
      </c>
      <c r="E250" s="49" t="n">
        <v>5600</v>
      </c>
      <c r="F250" s="49" t="n">
        <v>8600</v>
      </c>
      <c r="G250" s="49" t="n">
        <v>10300</v>
      </c>
      <c r="H250" s="49" t="n">
        <v>12200</v>
      </c>
      <c r="I250" s="49" t="n">
        <v>13700</v>
      </c>
      <c r="J250" s="49" t="n">
        <v>21500</v>
      </c>
      <c r="K250" s="49" t="n">
        <v>4750</v>
      </c>
      <c r="L250" s="49" t="n">
        <v>5100</v>
      </c>
      <c r="M250" s="49" t="n">
        <v>5600</v>
      </c>
      <c r="N250" s="49" t="n">
        <v>8600</v>
      </c>
      <c r="O250" s="49" t="n">
        <v>10300</v>
      </c>
      <c r="P250" s="49" t="n">
        <v>12200</v>
      </c>
      <c r="Q250" s="49" t="n">
        <v>13700</v>
      </c>
      <c r="R250" s="49" t="n">
        <v>21500</v>
      </c>
    </row>
    <row r="251" customFormat="false" ht="16.15" hidden="false" customHeight="false" outlineLevel="0" collapsed="false">
      <c r="B251" s="16" t="s">
        <v>248</v>
      </c>
      <c r="C251" s="49" t="n">
        <v>3590</v>
      </c>
      <c r="D251" s="49" t="n">
        <v>3940</v>
      </c>
      <c r="E251" s="49" t="n">
        <v>4440</v>
      </c>
      <c r="F251" s="49" t="n">
        <v>6860</v>
      </c>
      <c r="G251" s="49" t="n">
        <v>8560</v>
      </c>
      <c r="H251" s="49" t="n">
        <v>10460</v>
      </c>
      <c r="I251" s="49" t="n">
        <v>11960</v>
      </c>
      <c r="J251" s="49" t="n">
        <v>18600</v>
      </c>
      <c r="K251" s="49" t="n">
        <v>3590</v>
      </c>
      <c r="L251" s="49" t="n">
        <v>3940</v>
      </c>
      <c r="M251" s="49" t="n">
        <v>4440</v>
      </c>
      <c r="N251" s="49" t="n">
        <v>6860</v>
      </c>
      <c r="O251" s="49" t="n">
        <v>8560</v>
      </c>
      <c r="P251" s="49" t="n">
        <v>10460</v>
      </c>
      <c r="Q251" s="49" t="n">
        <v>11960</v>
      </c>
      <c r="R251" s="49" t="n">
        <v>18600</v>
      </c>
    </row>
    <row r="252" customFormat="false" ht="16.15" hidden="false" customHeight="false" outlineLevel="0" collapsed="false">
      <c r="B252" s="16" t="s">
        <v>249</v>
      </c>
      <c r="C252" s="49" t="n">
        <v>2950</v>
      </c>
      <c r="D252" s="49" t="n">
        <v>3300</v>
      </c>
      <c r="E252" s="49" t="n">
        <v>3800</v>
      </c>
      <c r="F252" s="49" t="n">
        <v>5900</v>
      </c>
      <c r="G252" s="49" t="n">
        <v>7600</v>
      </c>
      <c r="H252" s="49" t="n">
        <v>9500</v>
      </c>
      <c r="I252" s="49" t="n">
        <v>11000</v>
      </c>
      <c r="J252" s="49" t="n">
        <v>17000</v>
      </c>
      <c r="K252" s="49" t="n">
        <v>2950</v>
      </c>
      <c r="L252" s="49" t="n">
        <v>3300</v>
      </c>
      <c r="M252" s="49" t="n">
        <v>3800</v>
      </c>
      <c r="N252" s="49" t="n">
        <v>5900</v>
      </c>
      <c r="O252" s="49" t="n">
        <v>7600</v>
      </c>
      <c r="P252" s="49" t="n">
        <v>9500</v>
      </c>
      <c r="Q252" s="49" t="n">
        <v>11000</v>
      </c>
      <c r="R252" s="49" t="n">
        <v>17000</v>
      </c>
    </row>
    <row r="253" customFormat="false" ht="16.15" hidden="false" customHeight="false" outlineLevel="0" collapsed="false">
      <c r="B253" s="16" t="s">
        <v>250</v>
      </c>
      <c r="C253" s="49" t="n">
        <v>1500</v>
      </c>
      <c r="D253" s="49" t="n">
        <v>2000</v>
      </c>
      <c r="E253" s="49" t="n">
        <v>2500</v>
      </c>
      <c r="F253" s="49" t="n">
        <v>3500</v>
      </c>
      <c r="G253" s="49" t="n">
        <v>5080</v>
      </c>
      <c r="H253" s="49" t="n">
        <v>6980</v>
      </c>
      <c r="I253" s="49" t="n">
        <v>8480</v>
      </c>
      <c r="J253" s="49" t="n">
        <v>12800</v>
      </c>
      <c r="K253" s="49" t="n">
        <v>1500</v>
      </c>
      <c r="L253" s="49" t="n">
        <v>2000</v>
      </c>
      <c r="M253" s="49" t="n">
        <v>2500</v>
      </c>
      <c r="N253" s="49" t="n">
        <v>3500</v>
      </c>
      <c r="O253" s="49" t="n">
        <v>5080</v>
      </c>
      <c r="P253" s="49" t="n">
        <v>6980</v>
      </c>
      <c r="Q253" s="49" t="n">
        <v>8480</v>
      </c>
      <c r="R253" s="49" t="n">
        <v>12800</v>
      </c>
    </row>
    <row r="254" customFormat="false" ht="16.15" hidden="false" customHeight="false" outlineLevel="0" collapsed="false">
      <c r="B254" s="16" t="s">
        <v>251</v>
      </c>
      <c r="C254" s="49" t="n">
        <v>2150</v>
      </c>
      <c r="D254" s="49" t="n">
        <v>2500</v>
      </c>
      <c r="E254" s="49" t="n">
        <v>3000</v>
      </c>
      <c r="F254" s="49" t="n">
        <v>4700</v>
      </c>
      <c r="G254" s="49" t="n">
        <v>6400</v>
      </c>
      <c r="H254" s="49" t="n">
        <v>8300</v>
      </c>
      <c r="I254" s="49" t="n">
        <v>9800</v>
      </c>
      <c r="J254" s="49" t="n">
        <v>15000</v>
      </c>
      <c r="K254" s="49" t="n">
        <v>2150</v>
      </c>
      <c r="L254" s="49" t="n">
        <v>2500</v>
      </c>
      <c r="M254" s="49" t="n">
        <v>3000</v>
      </c>
      <c r="N254" s="49" t="n">
        <v>4700</v>
      </c>
      <c r="O254" s="49" t="n">
        <v>6400</v>
      </c>
      <c r="P254" s="49" t="n">
        <v>8300</v>
      </c>
      <c r="Q254" s="49" t="n">
        <v>9800</v>
      </c>
      <c r="R254" s="49" t="n">
        <v>15000</v>
      </c>
    </row>
    <row r="255" customFormat="false" ht="16.15" hidden="false" customHeight="false" outlineLevel="0" collapsed="false">
      <c r="B255" s="16" t="s">
        <v>252</v>
      </c>
      <c r="C255" s="49" t="n">
        <v>4430</v>
      </c>
      <c r="D255" s="49" t="n">
        <v>4780</v>
      </c>
      <c r="E255" s="49" t="n">
        <v>5280</v>
      </c>
      <c r="F255" s="49" t="n">
        <v>8120</v>
      </c>
      <c r="G255" s="49" t="n">
        <v>9820</v>
      </c>
      <c r="H255" s="49" t="n">
        <v>11720</v>
      </c>
      <c r="I255" s="49" t="n">
        <v>13220</v>
      </c>
      <c r="J255" s="49" t="n">
        <v>20700</v>
      </c>
      <c r="K255" s="49" t="n">
        <v>4430</v>
      </c>
      <c r="L255" s="49" t="n">
        <v>4780</v>
      </c>
      <c r="M255" s="49" t="n">
        <v>5280</v>
      </c>
      <c r="N255" s="49" t="n">
        <v>8120</v>
      </c>
      <c r="O255" s="49" t="n">
        <v>9820</v>
      </c>
      <c r="P255" s="49" t="n">
        <v>11720</v>
      </c>
      <c r="Q255" s="49" t="n">
        <v>13220</v>
      </c>
      <c r="R255" s="49" t="n">
        <v>20700</v>
      </c>
    </row>
    <row r="256" customFormat="false" ht="16.15" hidden="false" customHeight="false" outlineLevel="0" collapsed="false">
      <c r="B256" s="16" t="s">
        <v>253</v>
      </c>
      <c r="C256" s="49" t="n">
        <v>1870</v>
      </c>
      <c r="D256" s="49" t="n">
        <v>2220</v>
      </c>
      <c r="E256" s="49" t="n">
        <v>2720</v>
      </c>
      <c r="F256" s="49" t="n">
        <v>4280</v>
      </c>
      <c r="G256" s="49" t="n">
        <v>5980</v>
      </c>
      <c r="H256" s="49" t="n">
        <v>7880</v>
      </c>
      <c r="I256" s="49" t="n">
        <v>9380</v>
      </c>
      <c r="J256" s="49" t="n">
        <v>14300</v>
      </c>
      <c r="K256" s="49" t="n">
        <v>1870</v>
      </c>
      <c r="L256" s="49" t="n">
        <v>2220</v>
      </c>
      <c r="M256" s="49" t="n">
        <v>2720</v>
      </c>
      <c r="N256" s="49" t="n">
        <v>4280</v>
      </c>
      <c r="O256" s="49" t="n">
        <v>5980</v>
      </c>
      <c r="P256" s="49" t="n">
        <v>7880</v>
      </c>
      <c r="Q256" s="49" t="n">
        <v>9380</v>
      </c>
      <c r="R256" s="49" t="n">
        <v>14300</v>
      </c>
    </row>
    <row r="257" customFormat="false" ht="16.15" hidden="false" customHeight="false" outlineLevel="0" collapsed="false">
      <c r="B257" s="16" t="s">
        <v>254</v>
      </c>
      <c r="C257" s="49" t="n">
        <v>4150</v>
      </c>
      <c r="D257" s="49" t="n">
        <v>4500</v>
      </c>
      <c r="E257" s="49" t="n">
        <v>5000</v>
      </c>
      <c r="F257" s="49" t="n">
        <v>7700</v>
      </c>
      <c r="G257" s="49" t="n">
        <v>9400</v>
      </c>
      <c r="H257" s="49" t="n">
        <v>11300</v>
      </c>
      <c r="I257" s="49" t="n">
        <v>12800</v>
      </c>
      <c r="J257" s="49" t="n">
        <v>20000</v>
      </c>
      <c r="K257" s="49" t="n">
        <v>4150</v>
      </c>
      <c r="L257" s="49" t="n">
        <v>4500</v>
      </c>
      <c r="M257" s="49" t="n">
        <v>5000</v>
      </c>
      <c r="N257" s="49" t="n">
        <v>7700</v>
      </c>
      <c r="O257" s="49" t="n">
        <v>9400</v>
      </c>
      <c r="P257" s="49" t="n">
        <v>11300</v>
      </c>
      <c r="Q257" s="49" t="n">
        <v>12800</v>
      </c>
      <c r="R257" s="49" t="n">
        <v>20000</v>
      </c>
    </row>
    <row r="258" customFormat="false" ht="16.15" hidden="false" customHeight="false" outlineLevel="0" collapsed="false">
      <c r="B258" s="16" t="s">
        <v>255</v>
      </c>
      <c r="C258" s="49" t="n">
        <v>4470</v>
      </c>
      <c r="D258" s="49" t="n">
        <v>4820</v>
      </c>
      <c r="E258" s="49" t="n">
        <v>5320</v>
      </c>
      <c r="F258" s="49" t="n">
        <v>8180</v>
      </c>
      <c r="G258" s="49" t="n">
        <v>9880</v>
      </c>
      <c r="H258" s="49" t="n">
        <v>11780</v>
      </c>
      <c r="I258" s="49" t="n">
        <v>13280</v>
      </c>
      <c r="J258" s="49" t="n">
        <v>20800</v>
      </c>
      <c r="K258" s="49" t="n">
        <v>4470</v>
      </c>
      <c r="L258" s="49" t="n">
        <v>4820</v>
      </c>
      <c r="M258" s="49" t="n">
        <v>5320</v>
      </c>
      <c r="N258" s="49" t="n">
        <v>8180</v>
      </c>
      <c r="O258" s="49" t="n">
        <v>9880</v>
      </c>
      <c r="P258" s="49" t="n">
        <v>11780</v>
      </c>
      <c r="Q258" s="49" t="n">
        <v>13280</v>
      </c>
      <c r="R258" s="49" t="n">
        <v>20800</v>
      </c>
    </row>
    <row r="259" customFormat="false" ht="16.15" hidden="false" customHeight="false" outlineLevel="0" collapsed="false">
      <c r="B259" s="16" t="s">
        <v>256</v>
      </c>
      <c r="C259" s="49" t="n">
        <v>2630</v>
      </c>
      <c r="D259" s="49" t="n">
        <v>2980</v>
      </c>
      <c r="E259" s="49" t="n">
        <v>3480</v>
      </c>
      <c r="F259" s="49" t="n">
        <v>5420</v>
      </c>
      <c r="G259" s="49" t="n">
        <v>7120</v>
      </c>
      <c r="H259" s="49" t="n">
        <v>9020</v>
      </c>
      <c r="I259" s="49" t="n">
        <v>10520</v>
      </c>
      <c r="J259" s="49" t="n">
        <v>16200</v>
      </c>
      <c r="K259" s="49" t="n">
        <v>2630</v>
      </c>
      <c r="L259" s="49" t="n">
        <v>2980</v>
      </c>
      <c r="M259" s="49" t="n">
        <v>3480</v>
      </c>
      <c r="N259" s="49" t="n">
        <v>5420</v>
      </c>
      <c r="O259" s="49" t="n">
        <v>7120</v>
      </c>
      <c r="P259" s="49" t="n">
        <v>9020</v>
      </c>
      <c r="Q259" s="49" t="n">
        <v>10520</v>
      </c>
      <c r="R259" s="49" t="n">
        <v>16200</v>
      </c>
    </row>
    <row r="260" customFormat="false" ht="16.15" hidden="false" customHeight="false" outlineLevel="0" collapsed="false">
      <c r="B260" s="16" t="s">
        <v>257</v>
      </c>
      <c r="C260" s="49" t="n">
        <v>1500</v>
      </c>
      <c r="D260" s="49" t="n">
        <v>2000</v>
      </c>
      <c r="E260" s="49" t="n">
        <v>2500</v>
      </c>
      <c r="F260" s="49" t="n">
        <v>3500</v>
      </c>
      <c r="G260" s="49" t="n">
        <v>5080</v>
      </c>
      <c r="H260" s="49" t="n">
        <v>6980</v>
      </c>
      <c r="I260" s="49" t="n">
        <v>8480</v>
      </c>
      <c r="J260" s="49" t="n">
        <v>12800</v>
      </c>
      <c r="K260" s="49" t="n">
        <v>1500</v>
      </c>
      <c r="L260" s="49" t="n">
        <v>2000</v>
      </c>
      <c r="M260" s="49" t="n">
        <v>2500</v>
      </c>
      <c r="N260" s="49" t="n">
        <v>3500</v>
      </c>
      <c r="O260" s="49" t="n">
        <v>5080</v>
      </c>
      <c r="P260" s="49" t="n">
        <v>6980</v>
      </c>
      <c r="Q260" s="49" t="n">
        <v>8480</v>
      </c>
      <c r="R260" s="49" t="n">
        <v>12800</v>
      </c>
    </row>
    <row r="261" customFormat="false" ht="16.15" hidden="false" customHeight="false" outlineLevel="0" collapsed="false">
      <c r="B261" s="16" t="s">
        <v>258</v>
      </c>
      <c r="C261" s="49" t="n">
        <v>4950</v>
      </c>
      <c r="D261" s="49" t="n">
        <v>5300</v>
      </c>
      <c r="E261" s="49" t="n">
        <v>5800</v>
      </c>
      <c r="F261" s="49" t="n">
        <v>8900</v>
      </c>
      <c r="G261" s="49" t="n">
        <v>10600</v>
      </c>
      <c r="H261" s="49" t="n">
        <v>12500</v>
      </c>
      <c r="I261" s="49" t="n">
        <v>14000</v>
      </c>
      <c r="J261" s="49" t="n">
        <v>22000</v>
      </c>
      <c r="K261" s="49" t="n">
        <v>4950</v>
      </c>
      <c r="L261" s="49" t="n">
        <v>5300</v>
      </c>
      <c r="M261" s="49" t="n">
        <v>5800</v>
      </c>
      <c r="N261" s="49" t="n">
        <v>8900</v>
      </c>
      <c r="O261" s="49" t="n">
        <v>10600</v>
      </c>
      <c r="P261" s="49" t="n">
        <v>12500</v>
      </c>
      <c r="Q261" s="49" t="n">
        <v>14000</v>
      </c>
      <c r="R261" s="49" t="n">
        <v>22000</v>
      </c>
    </row>
    <row r="262" customFormat="false" ht="16.15" hidden="false" customHeight="false" outlineLevel="0" collapsed="false">
      <c r="B262" s="16" t="s">
        <v>259</v>
      </c>
      <c r="C262" s="49" t="n">
        <v>1650</v>
      </c>
      <c r="D262" s="49" t="n">
        <v>2000</v>
      </c>
      <c r="E262" s="49" t="n">
        <v>2500</v>
      </c>
      <c r="F262" s="49" t="n">
        <v>3950</v>
      </c>
      <c r="G262" s="49" t="n">
        <v>5650</v>
      </c>
      <c r="H262" s="49" t="n">
        <v>7550</v>
      </c>
      <c r="I262" s="49" t="n">
        <v>9050</v>
      </c>
      <c r="J262" s="49" t="n">
        <v>13750</v>
      </c>
      <c r="K262" s="49" t="n">
        <v>1650</v>
      </c>
      <c r="L262" s="49" t="n">
        <v>2000</v>
      </c>
      <c r="M262" s="49" t="n">
        <v>2500</v>
      </c>
      <c r="N262" s="49" t="n">
        <v>3950</v>
      </c>
      <c r="O262" s="49" t="n">
        <v>5650</v>
      </c>
      <c r="P262" s="49" t="n">
        <v>7550</v>
      </c>
      <c r="Q262" s="49" t="n">
        <v>9050</v>
      </c>
      <c r="R262" s="49" t="n">
        <v>13750</v>
      </c>
    </row>
    <row r="263" customFormat="false" ht="16.15" hidden="false" customHeight="false" outlineLevel="0" collapsed="false">
      <c r="B263" s="16" t="s">
        <v>260</v>
      </c>
      <c r="C263" s="49" t="n">
        <v>2470</v>
      </c>
      <c r="D263" s="49" t="n">
        <v>2820</v>
      </c>
      <c r="E263" s="49" t="n">
        <v>3320</v>
      </c>
      <c r="F263" s="49" t="n">
        <v>5180</v>
      </c>
      <c r="G263" s="49" t="n">
        <v>6880</v>
      </c>
      <c r="H263" s="49" t="n">
        <v>8780</v>
      </c>
      <c r="I263" s="49" t="n">
        <v>10280</v>
      </c>
      <c r="J263" s="49" t="n">
        <v>15800</v>
      </c>
      <c r="K263" s="49" t="n">
        <v>2470</v>
      </c>
      <c r="L263" s="49" t="n">
        <v>2820</v>
      </c>
      <c r="M263" s="49" t="n">
        <v>3320</v>
      </c>
      <c r="N263" s="49" t="n">
        <v>5180</v>
      </c>
      <c r="O263" s="49" t="n">
        <v>6880</v>
      </c>
      <c r="P263" s="49" t="n">
        <v>8780</v>
      </c>
      <c r="Q263" s="49" t="n">
        <v>10280</v>
      </c>
      <c r="R263" s="49" t="n">
        <v>15800</v>
      </c>
    </row>
    <row r="264" customFormat="false" ht="16.15" hidden="false" customHeight="false" outlineLevel="0" collapsed="false">
      <c r="B264" s="16" t="s">
        <v>261</v>
      </c>
      <c r="C264" s="49" t="n">
        <v>5350</v>
      </c>
      <c r="D264" s="49" t="n">
        <v>5700</v>
      </c>
      <c r="E264" s="49" t="n">
        <v>6200</v>
      </c>
      <c r="F264" s="49" t="n">
        <v>9500</v>
      </c>
      <c r="G264" s="49" t="n">
        <v>11200</v>
      </c>
      <c r="H264" s="49" t="n">
        <v>13100</v>
      </c>
      <c r="I264" s="49" t="n">
        <v>14600</v>
      </c>
      <c r="J264" s="49" t="n">
        <v>23000</v>
      </c>
      <c r="K264" s="49" t="n">
        <v>5350</v>
      </c>
      <c r="L264" s="49" t="n">
        <v>5700</v>
      </c>
      <c r="M264" s="49" t="n">
        <v>6200</v>
      </c>
      <c r="N264" s="49" t="n">
        <v>9500</v>
      </c>
      <c r="O264" s="49" t="n">
        <v>11200</v>
      </c>
      <c r="P264" s="49" t="n">
        <v>13100</v>
      </c>
      <c r="Q264" s="49" t="n">
        <v>14600</v>
      </c>
      <c r="R264" s="49" t="n">
        <v>23000</v>
      </c>
    </row>
    <row r="265" customFormat="false" ht="16.15" hidden="false" customHeight="false" outlineLevel="0" collapsed="false">
      <c r="B265" s="16" t="s">
        <v>262</v>
      </c>
      <c r="C265" s="49" t="n">
        <v>2230</v>
      </c>
      <c r="D265" s="49" t="n">
        <v>2580</v>
      </c>
      <c r="E265" s="49" t="n">
        <v>3080</v>
      </c>
      <c r="F265" s="49" t="n">
        <v>4820</v>
      </c>
      <c r="G265" s="49" t="n">
        <v>6520</v>
      </c>
      <c r="H265" s="49" t="n">
        <v>8420</v>
      </c>
      <c r="I265" s="49" t="n">
        <v>9920</v>
      </c>
      <c r="J265" s="49" t="n">
        <v>15200</v>
      </c>
      <c r="K265" s="49" t="n">
        <v>2230</v>
      </c>
      <c r="L265" s="49" t="n">
        <v>2580</v>
      </c>
      <c r="M265" s="49" t="n">
        <v>3080</v>
      </c>
      <c r="N265" s="49" t="n">
        <v>4820</v>
      </c>
      <c r="O265" s="49" t="n">
        <v>6520</v>
      </c>
      <c r="P265" s="49" t="n">
        <v>8420</v>
      </c>
      <c r="Q265" s="49" t="n">
        <v>9920</v>
      </c>
      <c r="R265" s="49" t="n">
        <v>15200</v>
      </c>
    </row>
    <row r="266" customFormat="false" ht="16.15" hidden="false" customHeight="false" outlineLevel="0" collapsed="false">
      <c r="B266" s="16" t="s">
        <v>263</v>
      </c>
      <c r="C266" s="49" t="n">
        <v>4910</v>
      </c>
      <c r="D266" s="49" t="n">
        <v>5260</v>
      </c>
      <c r="E266" s="49" t="n">
        <v>5760</v>
      </c>
      <c r="F266" s="49" t="n">
        <v>8840</v>
      </c>
      <c r="G266" s="49" t="n">
        <v>10540</v>
      </c>
      <c r="H266" s="49" t="n">
        <v>12440</v>
      </c>
      <c r="I266" s="49" t="n">
        <v>13940</v>
      </c>
      <c r="J266" s="49" t="n">
        <v>21900</v>
      </c>
      <c r="K266" s="49" t="n">
        <v>4910</v>
      </c>
      <c r="L266" s="49" t="n">
        <v>5260</v>
      </c>
      <c r="M266" s="49" t="n">
        <v>5760</v>
      </c>
      <c r="N266" s="49" t="n">
        <v>8840</v>
      </c>
      <c r="O266" s="49" t="n">
        <v>10540</v>
      </c>
      <c r="P266" s="49" t="n">
        <v>12440</v>
      </c>
      <c r="Q266" s="49" t="n">
        <v>13940</v>
      </c>
      <c r="R266" s="49" t="n">
        <v>21900</v>
      </c>
    </row>
    <row r="267" customFormat="false" ht="16.15" hidden="false" customHeight="false" outlineLevel="0" collapsed="false">
      <c r="B267" s="16" t="s">
        <v>264</v>
      </c>
      <c r="C267" s="49" t="n">
        <v>4710</v>
      </c>
      <c r="D267" s="49" t="n">
        <v>5060</v>
      </c>
      <c r="E267" s="49" t="n">
        <v>5560</v>
      </c>
      <c r="F267" s="49" t="n">
        <v>8540</v>
      </c>
      <c r="G267" s="49" t="n">
        <v>10240</v>
      </c>
      <c r="H267" s="49" t="n">
        <v>12140</v>
      </c>
      <c r="I267" s="49" t="n">
        <v>13640</v>
      </c>
      <c r="J267" s="49" t="n">
        <v>21400</v>
      </c>
      <c r="K267" s="49" t="n">
        <v>4710</v>
      </c>
      <c r="L267" s="49" t="n">
        <v>5060</v>
      </c>
      <c r="M267" s="49" t="n">
        <v>5560</v>
      </c>
      <c r="N267" s="49" t="n">
        <v>8540</v>
      </c>
      <c r="O267" s="49" t="n">
        <v>10240</v>
      </c>
      <c r="P267" s="49" t="n">
        <v>12140</v>
      </c>
      <c r="Q267" s="49" t="n">
        <v>13640</v>
      </c>
      <c r="R267" s="49" t="n">
        <v>21400</v>
      </c>
    </row>
    <row r="268" customFormat="false" ht="16.15" hidden="false" customHeight="false" outlineLevel="0" collapsed="false">
      <c r="B268" s="16" t="s">
        <v>265</v>
      </c>
      <c r="C268" s="49" t="n">
        <v>2750</v>
      </c>
      <c r="D268" s="49" t="n">
        <v>3100</v>
      </c>
      <c r="E268" s="49" t="n">
        <v>3600</v>
      </c>
      <c r="F268" s="49" t="n">
        <v>5600</v>
      </c>
      <c r="G268" s="49" t="n">
        <v>7300</v>
      </c>
      <c r="H268" s="49" t="n">
        <v>9200</v>
      </c>
      <c r="I268" s="49" t="n">
        <v>10700</v>
      </c>
      <c r="J268" s="49" t="n">
        <v>16500</v>
      </c>
      <c r="K268" s="49" t="n">
        <v>2750</v>
      </c>
      <c r="L268" s="49" t="n">
        <v>3100</v>
      </c>
      <c r="M268" s="49" t="n">
        <v>3600</v>
      </c>
      <c r="N268" s="49" t="n">
        <v>5600</v>
      </c>
      <c r="O268" s="49" t="n">
        <v>7300</v>
      </c>
      <c r="P268" s="49" t="n">
        <v>9200</v>
      </c>
      <c r="Q268" s="49" t="n">
        <v>10700</v>
      </c>
      <c r="R268" s="49" t="n">
        <v>16500</v>
      </c>
    </row>
    <row r="269" customFormat="false" ht="16.15" hidden="false" customHeight="false" outlineLevel="0" collapsed="false">
      <c r="B269" s="16" t="s">
        <v>266</v>
      </c>
      <c r="C269" s="49" t="n">
        <v>1870</v>
      </c>
      <c r="D269" s="49" t="n">
        <v>2220</v>
      </c>
      <c r="E269" s="49" t="n">
        <v>2720</v>
      </c>
      <c r="F269" s="49" t="n">
        <v>4280</v>
      </c>
      <c r="G269" s="49" t="n">
        <v>5980</v>
      </c>
      <c r="H269" s="49" t="n">
        <v>7880</v>
      </c>
      <c r="I269" s="49" t="n">
        <v>9380</v>
      </c>
      <c r="J269" s="49" t="n">
        <v>14300</v>
      </c>
      <c r="K269" s="49" t="n">
        <v>1870</v>
      </c>
      <c r="L269" s="49" t="n">
        <v>2220</v>
      </c>
      <c r="M269" s="49" t="n">
        <v>2720</v>
      </c>
      <c r="N269" s="49" t="n">
        <v>4280</v>
      </c>
      <c r="O269" s="49" t="n">
        <v>5980</v>
      </c>
      <c r="P269" s="49" t="n">
        <v>7880</v>
      </c>
      <c r="Q269" s="49" t="n">
        <v>9380</v>
      </c>
      <c r="R269" s="49" t="n">
        <v>14300</v>
      </c>
    </row>
    <row r="270" customFormat="false" ht="16.15" hidden="false" customHeight="false" outlineLevel="0" collapsed="false">
      <c r="B270" s="16" t="s">
        <v>267</v>
      </c>
      <c r="C270" s="49" t="n">
        <v>1670</v>
      </c>
      <c r="D270" s="49" t="n">
        <v>2020</v>
      </c>
      <c r="E270" s="49" t="n">
        <v>2520</v>
      </c>
      <c r="F270" s="49" t="n">
        <v>3980</v>
      </c>
      <c r="G270" s="49" t="n">
        <v>5680</v>
      </c>
      <c r="H270" s="49" t="n">
        <v>7580</v>
      </c>
      <c r="I270" s="49" t="n">
        <v>9080</v>
      </c>
      <c r="J270" s="49" t="n">
        <v>13800</v>
      </c>
      <c r="K270" s="49" t="n">
        <v>1670</v>
      </c>
      <c r="L270" s="49" t="n">
        <v>2020</v>
      </c>
      <c r="M270" s="49" t="n">
        <v>2520</v>
      </c>
      <c r="N270" s="49" t="n">
        <v>3980</v>
      </c>
      <c r="O270" s="49" t="n">
        <v>5680</v>
      </c>
      <c r="P270" s="49" t="n">
        <v>7580</v>
      </c>
      <c r="Q270" s="49" t="n">
        <v>9080</v>
      </c>
      <c r="R270" s="49" t="n">
        <v>13800</v>
      </c>
    </row>
    <row r="271" customFormat="false" ht="16.15" hidden="false" customHeight="false" outlineLevel="0" collapsed="false">
      <c r="B271" s="16" t="s">
        <v>268</v>
      </c>
      <c r="C271" s="49" t="n">
        <v>1550</v>
      </c>
      <c r="D271" s="49" t="n">
        <v>2000</v>
      </c>
      <c r="E271" s="49" t="n">
        <v>2500</v>
      </c>
      <c r="F271" s="49" t="n">
        <v>3800</v>
      </c>
      <c r="G271" s="49" t="n">
        <v>5500</v>
      </c>
      <c r="H271" s="49" t="n">
        <v>7400</v>
      </c>
      <c r="I271" s="49" t="n">
        <v>8900</v>
      </c>
      <c r="J271" s="49" t="n">
        <v>13500</v>
      </c>
      <c r="K271" s="49" t="n">
        <v>1550</v>
      </c>
      <c r="L271" s="49" t="n">
        <v>2000</v>
      </c>
      <c r="M271" s="49" t="n">
        <v>2500</v>
      </c>
      <c r="N271" s="49" t="n">
        <v>3800</v>
      </c>
      <c r="O271" s="49" t="n">
        <v>5500</v>
      </c>
      <c r="P271" s="49" t="n">
        <v>7400</v>
      </c>
      <c r="Q271" s="49" t="n">
        <v>8900</v>
      </c>
      <c r="R271" s="49" t="n">
        <v>13500</v>
      </c>
    </row>
    <row r="272" customFormat="false" ht="16.15" hidden="false" customHeight="false" outlineLevel="0" collapsed="false">
      <c r="B272" s="16" t="s">
        <v>269</v>
      </c>
      <c r="C272" s="49" t="n">
        <v>4470</v>
      </c>
      <c r="D272" s="49" t="n">
        <v>4820</v>
      </c>
      <c r="E272" s="49" t="n">
        <v>5320</v>
      </c>
      <c r="F272" s="49" t="n">
        <v>8180</v>
      </c>
      <c r="G272" s="49" t="n">
        <v>9880</v>
      </c>
      <c r="H272" s="49" t="n">
        <v>11780</v>
      </c>
      <c r="I272" s="49" t="n">
        <v>13280</v>
      </c>
      <c r="J272" s="49" t="n">
        <v>20800</v>
      </c>
      <c r="K272" s="49" t="n">
        <v>4470</v>
      </c>
      <c r="L272" s="49" t="n">
        <v>4820</v>
      </c>
      <c r="M272" s="49" t="n">
        <v>5320</v>
      </c>
      <c r="N272" s="49" t="n">
        <v>8180</v>
      </c>
      <c r="O272" s="49" t="n">
        <v>9880</v>
      </c>
      <c r="P272" s="49" t="n">
        <v>11780</v>
      </c>
      <c r="Q272" s="49" t="n">
        <v>13280</v>
      </c>
      <c r="R272" s="49" t="n">
        <v>20800</v>
      </c>
    </row>
    <row r="273" customFormat="false" ht="16.15" hidden="false" customHeight="false" outlineLevel="0" collapsed="false">
      <c r="B273" s="16" t="s">
        <v>270</v>
      </c>
      <c r="C273" s="49" t="n">
        <v>1500</v>
      </c>
      <c r="D273" s="49" t="n">
        <v>2000</v>
      </c>
      <c r="E273" s="49" t="n">
        <v>2500</v>
      </c>
      <c r="F273" s="49" t="n">
        <v>3500</v>
      </c>
      <c r="G273" s="49" t="n">
        <v>4900</v>
      </c>
      <c r="H273" s="49" t="n">
        <v>6800</v>
      </c>
      <c r="I273" s="49" t="n">
        <v>8300</v>
      </c>
      <c r="J273" s="49" t="n">
        <v>12500</v>
      </c>
      <c r="K273" s="49" t="n">
        <v>1500</v>
      </c>
      <c r="L273" s="49" t="n">
        <v>2000</v>
      </c>
      <c r="M273" s="49" t="n">
        <v>2500</v>
      </c>
      <c r="N273" s="49" t="n">
        <v>3500</v>
      </c>
      <c r="O273" s="49" t="n">
        <v>4900</v>
      </c>
      <c r="P273" s="49" t="n">
        <v>6800</v>
      </c>
      <c r="Q273" s="49" t="n">
        <v>8300</v>
      </c>
      <c r="R273" s="49" t="n">
        <v>12500</v>
      </c>
    </row>
    <row r="274" customFormat="false" ht="16.15" hidden="false" customHeight="false" outlineLevel="0" collapsed="false">
      <c r="B274" s="16" t="s">
        <v>271</v>
      </c>
      <c r="C274" s="49" t="n">
        <v>2030</v>
      </c>
      <c r="D274" s="49" t="n">
        <v>2380</v>
      </c>
      <c r="E274" s="49" t="n">
        <v>2880</v>
      </c>
      <c r="F274" s="49" t="n">
        <v>4520</v>
      </c>
      <c r="G274" s="49" t="n">
        <v>6220</v>
      </c>
      <c r="H274" s="49" t="n">
        <v>8120</v>
      </c>
      <c r="I274" s="49" t="n">
        <v>9620</v>
      </c>
      <c r="J274" s="49" t="n">
        <v>14700</v>
      </c>
      <c r="K274" s="49" t="n">
        <v>2030</v>
      </c>
      <c r="L274" s="49" t="n">
        <v>2380</v>
      </c>
      <c r="M274" s="49" t="n">
        <v>2880</v>
      </c>
      <c r="N274" s="49" t="n">
        <v>4520</v>
      </c>
      <c r="O274" s="49" t="n">
        <v>6220</v>
      </c>
      <c r="P274" s="49" t="n">
        <v>8120</v>
      </c>
      <c r="Q274" s="49" t="n">
        <v>9620</v>
      </c>
      <c r="R274" s="49" t="n">
        <v>14700</v>
      </c>
    </row>
    <row r="275" customFormat="false" ht="16.15" hidden="false" customHeight="false" outlineLevel="0" collapsed="false">
      <c r="B275" s="16" t="s">
        <v>272</v>
      </c>
      <c r="C275" s="49" t="n">
        <v>4590</v>
      </c>
      <c r="D275" s="49" t="n">
        <v>4940</v>
      </c>
      <c r="E275" s="49" t="n">
        <v>5440</v>
      </c>
      <c r="F275" s="49" t="n">
        <v>8360</v>
      </c>
      <c r="G275" s="49" t="n">
        <v>10060</v>
      </c>
      <c r="H275" s="49" t="n">
        <v>11960</v>
      </c>
      <c r="I275" s="49" t="n">
        <v>13460</v>
      </c>
      <c r="J275" s="49" t="n">
        <v>21100</v>
      </c>
      <c r="K275" s="49" t="n">
        <v>4590</v>
      </c>
      <c r="L275" s="49" t="n">
        <v>4940</v>
      </c>
      <c r="M275" s="49" t="n">
        <v>5440</v>
      </c>
      <c r="N275" s="49" t="n">
        <v>8360</v>
      </c>
      <c r="O275" s="49" t="n">
        <v>10060</v>
      </c>
      <c r="P275" s="49" t="n">
        <v>11960</v>
      </c>
      <c r="Q275" s="49" t="n">
        <v>13460</v>
      </c>
      <c r="R275" s="49" t="n">
        <v>21100</v>
      </c>
    </row>
    <row r="276" customFormat="false" ht="16.15" hidden="false" customHeight="false" outlineLevel="0" collapsed="false">
      <c r="B276" s="16" t="s">
        <v>273</v>
      </c>
      <c r="C276" s="49" t="n">
        <v>1750</v>
      </c>
      <c r="D276" s="49" t="n">
        <v>2100</v>
      </c>
      <c r="E276" s="49" t="n">
        <v>2600</v>
      </c>
      <c r="F276" s="49" t="n">
        <v>4100</v>
      </c>
      <c r="G276" s="49" t="n">
        <v>5800</v>
      </c>
      <c r="H276" s="49" t="n">
        <v>7700</v>
      </c>
      <c r="I276" s="49" t="n">
        <v>9200</v>
      </c>
      <c r="J276" s="49" t="n">
        <v>14000</v>
      </c>
      <c r="K276" s="49" t="n">
        <v>1750</v>
      </c>
      <c r="L276" s="49" t="n">
        <v>2100</v>
      </c>
      <c r="M276" s="49" t="n">
        <v>2600</v>
      </c>
      <c r="N276" s="49" t="n">
        <v>4100</v>
      </c>
      <c r="O276" s="49" t="n">
        <v>5800</v>
      </c>
      <c r="P276" s="49" t="n">
        <v>7700</v>
      </c>
      <c r="Q276" s="49" t="n">
        <v>9200</v>
      </c>
      <c r="R276" s="49" t="n">
        <v>14000</v>
      </c>
    </row>
    <row r="277" customFormat="false" ht="16.15" hidden="false" customHeight="false" outlineLevel="0" collapsed="false">
      <c r="B277" s="16" t="s">
        <v>274</v>
      </c>
      <c r="C277" s="49" t="n">
        <v>2430</v>
      </c>
      <c r="D277" s="49" t="n">
        <v>2780</v>
      </c>
      <c r="E277" s="49" t="n">
        <v>3280</v>
      </c>
      <c r="F277" s="49" t="n">
        <v>5120</v>
      </c>
      <c r="G277" s="49" t="n">
        <v>6820</v>
      </c>
      <c r="H277" s="49" t="n">
        <v>8720</v>
      </c>
      <c r="I277" s="49" t="n">
        <v>10220</v>
      </c>
      <c r="J277" s="49" t="n">
        <v>15700</v>
      </c>
      <c r="K277" s="49" t="n">
        <v>2430</v>
      </c>
      <c r="L277" s="49" t="n">
        <v>2780</v>
      </c>
      <c r="M277" s="49" t="n">
        <v>3280</v>
      </c>
      <c r="N277" s="49" t="n">
        <v>5120</v>
      </c>
      <c r="O277" s="49" t="n">
        <v>6820</v>
      </c>
      <c r="P277" s="49" t="n">
        <v>8720</v>
      </c>
      <c r="Q277" s="49" t="n">
        <v>10220</v>
      </c>
      <c r="R277" s="49" t="n">
        <v>15700</v>
      </c>
    </row>
    <row r="278" customFormat="false" ht="16.15" hidden="false" customHeight="false" outlineLevel="0" collapsed="false">
      <c r="B278" s="16" t="s">
        <v>275</v>
      </c>
      <c r="C278" s="49" t="n">
        <v>6150</v>
      </c>
      <c r="D278" s="49" t="n">
        <v>6500</v>
      </c>
      <c r="E278" s="49" t="n">
        <v>7000</v>
      </c>
      <c r="F278" s="49" t="n">
        <v>10700</v>
      </c>
      <c r="G278" s="49" t="n">
        <v>12400</v>
      </c>
      <c r="H278" s="49" t="n">
        <v>14300</v>
      </c>
      <c r="I278" s="49" t="n">
        <v>15800</v>
      </c>
      <c r="J278" s="49" t="n">
        <v>25000</v>
      </c>
      <c r="K278" s="49" t="n">
        <v>6150</v>
      </c>
      <c r="L278" s="49" t="n">
        <v>6500</v>
      </c>
      <c r="M278" s="49" t="n">
        <v>7000</v>
      </c>
      <c r="N278" s="49" t="n">
        <v>10700</v>
      </c>
      <c r="O278" s="49" t="n">
        <v>12400</v>
      </c>
      <c r="P278" s="49" t="n">
        <v>14300</v>
      </c>
      <c r="Q278" s="49" t="n">
        <v>15800</v>
      </c>
      <c r="R278" s="49" t="n">
        <v>25000</v>
      </c>
    </row>
    <row r="279" customFormat="false" ht="16.15" hidden="false" customHeight="false" outlineLevel="0" collapsed="false">
      <c r="B279" s="16" t="s">
        <v>276</v>
      </c>
      <c r="C279" s="49" t="n">
        <v>3910</v>
      </c>
      <c r="D279" s="49" t="n">
        <v>4260</v>
      </c>
      <c r="E279" s="49" t="n">
        <v>4760</v>
      </c>
      <c r="F279" s="49" t="n">
        <v>7340</v>
      </c>
      <c r="G279" s="49" t="n">
        <v>9040</v>
      </c>
      <c r="H279" s="49" t="n">
        <v>10940</v>
      </c>
      <c r="I279" s="49" t="n">
        <v>12440</v>
      </c>
      <c r="J279" s="49" t="n">
        <v>19400</v>
      </c>
      <c r="K279" s="49" t="n">
        <v>3910</v>
      </c>
      <c r="L279" s="49" t="n">
        <v>4260</v>
      </c>
      <c r="M279" s="49" t="n">
        <v>4760</v>
      </c>
      <c r="N279" s="49" t="n">
        <v>7340</v>
      </c>
      <c r="O279" s="49" t="n">
        <v>9040</v>
      </c>
      <c r="P279" s="49" t="n">
        <v>10940</v>
      </c>
      <c r="Q279" s="49" t="n">
        <v>12440</v>
      </c>
      <c r="R279" s="49" t="n">
        <v>19400</v>
      </c>
    </row>
    <row r="280" customFormat="false" ht="16.15" hidden="false" customHeight="false" outlineLevel="0" collapsed="false">
      <c r="B280" s="16" t="s">
        <v>277</v>
      </c>
      <c r="C280" s="49" t="n">
        <v>1590</v>
      </c>
      <c r="D280" s="49" t="n">
        <v>2000</v>
      </c>
      <c r="E280" s="49" t="n">
        <v>2500</v>
      </c>
      <c r="F280" s="49" t="n">
        <v>3860</v>
      </c>
      <c r="G280" s="49" t="n">
        <v>5560</v>
      </c>
      <c r="H280" s="49" t="n">
        <v>7460</v>
      </c>
      <c r="I280" s="49" t="n">
        <v>8960</v>
      </c>
      <c r="J280" s="49" t="n">
        <v>13600</v>
      </c>
      <c r="K280" s="49" t="n">
        <v>1590</v>
      </c>
      <c r="L280" s="49" t="n">
        <v>2000</v>
      </c>
      <c r="M280" s="49" t="n">
        <v>2500</v>
      </c>
      <c r="N280" s="49" t="n">
        <v>3860</v>
      </c>
      <c r="O280" s="49" t="n">
        <v>5560</v>
      </c>
      <c r="P280" s="49" t="n">
        <v>7460</v>
      </c>
      <c r="Q280" s="49" t="n">
        <v>8960</v>
      </c>
      <c r="R280" s="49" t="n">
        <v>13600</v>
      </c>
    </row>
    <row r="281" customFormat="false" ht="16.15" hidden="false" customHeight="false" outlineLevel="0" collapsed="false">
      <c r="B281" s="16" t="s">
        <v>278</v>
      </c>
      <c r="C281" s="49" t="n">
        <v>3350</v>
      </c>
      <c r="D281" s="49" t="n">
        <v>3700</v>
      </c>
      <c r="E281" s="49" t="n">
        <v>4200</v>
      </c>
      <c r="F281" s="49" t="n">
        <v>6500</v>
      </c>
      <c r="G281" s="49" t="n">
        <v>8200</v>
      </c>
      <c r="H281" s="49" t="n">
        <v>10100</v>
      </c>
      <c r="I281" s="49" t="n">
        <v>11600</v>
      </c>
      <c r="J281" s="49" t="n">
        <v>18000</v>
      </c>
      <c r="K281" s="49" t="n">
        <v>3350</v>
      </c>
      <c r="L281" s="49" t="n">
        <v>3700</v>
      </c>
      <c r="M281" s="49" t="n">
        <v>4200</v>
      </c>
      <c r="N281" s="49" t="n">
        <v>6500</v>
      </c>
      <c r="O281" s="49" t="n">
        <v>8200</v>
      </c>
      <c r="P281" s="49" t="n">
        <v>10100</v>
      </c>
      <c r="Q281" s="49" t="n">
        <v>11600</v>
      </c>
      <c r="R281" s="49" t="n">
        <v>18000</v>
      </c>
    </row>
    <row r="282" customFormat="false" ht="16.15" hidden="false" customHeight="false" outlineLevel="0" collapsed="false">
      <c r="B282" s="16" t="s">
        <v>279</v>
      </c>
      <c r="C282" s="49" t="n">
        <v>2150</v>
      </c>
      <c r="D282" s="49" t="n">
        <v>2500</v>
      </c>
      <c r="E282" s="49" t="n">
        <v>3000</v>
      </c>
      <c r="F282" s="49" t="n">
        <v>4700</v>
      </c>
      <c r="G282" s="49" t="n">
        <v>6400</v>
      </c>
      <c r="H282" s="49" t="n">
        <v>8300</v>
      </c>
      <c r="I282" s="49" t="n">
        <v>9800</v>
      </c>
      <c r="J282" s="49" t="n">
        <v>15000</v>
      </c>
      <c r="K282" s="49" t="n">
        <v>2150</v>
      </c>
      <c r="L282" s="49" t="n">
        <v>2500</v>
      </c>
      <c r="M282" s="49" t="n">
        <v>3000</v>
      </c>
      <c r="N282" s="49" t="n">
        <v>4700</v>
      </c>
      <c r="O282" s="49" t="n">
        <v>6400</v>
      </c>
      <c r="P282" s="49" t="n">
        <v>8300</v>
      </c>
      <c r="Q282" s="49" t="n">
        <v>9800</v>
      </c>
      <c r="R282" s="49" t="n">
        <v>15000</v>
      </c>
    </row>
    <row r="283" customFormat="false" ht="16.15" hidden="false" customHeight="false" outlineLevel="0" collapsed="false">
      <c r="B283" s="16" t="s">
        <v>280</v>
      </c>
      <c r="C283" s="49" t="n">
        <v>2950</v>
      </c>
      <c r="D283" s="49" t="n">
        <v>3300</v>
      </c>
      <c r="E283" s="49" t="n">
        <v>3800</v>
      </c>
      <c r="F283" s="49" t="n">
        <v>5900</v>
      </c>
      <c r="G283" s="49" t="n">
        <v>7600</v>
      </c>
      <c r="H283" s="49" t="n">
        <v>9500</v>
      </c>
      <c r="I283" s="49" t="n">
        <v>11000</v>
      </c>
      <c r="J283" s="49" t="n">
        <v>17000</v>
      </c>
      <c r="K283" s="49" t="n">
        <v>2950</v>
      </c>
      <c r="L283" s="49" t="n">
        <v>3300</v>
      </c>
      <c r="M283" s="49" t="n">
        <v>3800</v>
      </c>
      <c r="N283" s="49" t="n">
        <v>5900</v>
      </c>
      <c r="O283" s="49" t="n">
        <v>7600</v>
      </c>
      <c r="P283" s="49" t="n">
        <v>9500</v>
      </c>
      <c r="Q283" s="49" t="n">
        <v>11000</v>
      </c>
      <c r="R283" s="49" t="n">
        <v>17000</v>
      </c>
    </row>
    <row r="284" customFormat="false" ht="16.15" hidden="false" customHeight="false" outlineLevel="0" collapsed="false">
      <c r="B284" s="16" t="s">
        <v>281</v>
      </c>
      <c r="C284" s="49" t="n">
        <v>1500</v>
      </c>
      <c r="D284" s="49" t="n">
        <v>2000</v>
      </c>
      <c r="E284" s="49" t="n">
        <v>2500</v>
      </c>
      <c r="F284" s="49" t="n">
        <v>3500</v>
      </c>
      <c r="G284" s="49" t="n">
        <v>4900</v>
      </c>
      <c r="H284" s="49" t="n">
        <v>6800</v>
      </c>
      <c r="I284" s="49" t="n">
        <v>8300</v>
      </c>
      <c r="J284" s="49" t="n">
        <v>12500</v>
      </c>
      <c r="K284" s="49" t="n">
        <v>1500</v>
      </c>
      <c r="L284" s="49" t="n">
        <v>2000</v>
      </c>
      <c r="M284" s="49" t="n">
        <v>2500</v>
      </c>
      <c r="N284" s="49" t="n">
        <v>3500</v>
      </c>
      <c r="O284" s="49" t="n">
        <v>4900</v>
      </c>
      <c r="P284" s="49" t="n">
        <v>6800</v>
      </c>
      <c r="Q284" s="49" t="n">
        <v>8300</v>
      </c>
      <c r="R284" s="49" t="n">
        <v>12500</v>
      </c>
    </row>
    <row r="285" customFormat="false" ht="16.15" hidden="false" customHeight="false" outlineLevel="0" collapsed="false">
      <c r="B285" s="16" t="s">
        <v>282</v>
      </c>
      <c r="C285" s="49" t="n">
        <v>4110</v>
      </c>
      <c r="D285" s="49" t="n">
        <v>4460</v>
      </c>
      <c r="E285" s="49" t="n">
        <v>4960</v>
      </c>
      <c r="F285" s="49" t="n">
        <v>7640</v>
      </c>
      <c r="G285" s="49" t="n">
        <v>9340</v>
      </c>
      <c r="H285" s="49" t="n">
        <v>11240</v>
      </c>
      <c r="I285" s="49" t="n">
        <v>12740</v>
      </c>
      <c r="J285" s="49" t="n">
        <v>19900</v>
      </c>
      <c r="K285" s="49" t="n">
        <v>4110</v>
      </c>
      <c r="L285" s="49" t="n">
        <v>4460</v>
      </c>
      <c r="M285" s="49" t="n">
        <v>4960</v>
      </c>
      <c r="N285" s="49" t="n">
        <v>7640</v>
      </c>
      <c r="O285" s="49" t="n">
        <v>9340</v>
      </c>
      <c r="P285" s="49" t="n">
        <v>11240</v>
      </c>
      <c r="Q285" s="49" t="n">
        <v>12740</v>
      </c>
      <c r="R285" s="49" t="n">
        <v>19900</v>
      </c>
    </row>
    <row r="286" customFormat="false" ht="16.15" hidden="false" customHeight="false" outlineLevel="0" collapsed="false">
      <c r="B286" s="16" t="s">
        <v>283</v>
      </c>
      <c r="C286" s="49" t="n">
        <v>3190</v>
      </c>
      <c r="D286" s="49" t="n">
        <v>3540</v>
      </c>
      <c r="E286" s="49" t="n">
        <v>4040</v>
      </c>
      <c r="F286" s="49" t="n">
        <v>6260</v>
      </c>
      <c r="G286" s="49" t="n">
        <v>7960</v>
      </c>
      <c r="H286" s="49" t="n">
        <v>9860</v>
      </c>
      <c r="I286" s="49" t="n">
        <v>11360</v>
      </c>
      <c r="J286" s="49" t="n">
        <v>17600</v>
      </c>
      <c r="K286" s="49" t="n">
        <v>3190</v>
      </c>
      <c r="L286" s="49" t="n">
        <v>3540</v>
      </c>
      <c r="M286" s="49" t="n">
        <v>4040</v>
      </c>
      <c r="N286" s="49" t="n">
        <v>6260</v>
      </c>
      <c r="O286" s="49" t="n">
        <v>7960</v>
      </c>
      <c r="P286" s="49" t="n">
        <v>9860</v>
      </c>
      <c r="Q286" s="49" t="n">
        <v>11360</v>
      </c>
      <c r="R286" s="49" t="n">
        <v>17600</v>
      </c>
    </row>
    <row r="287" customFormat="false" ht="16.15" hidden="false" customHeight="false" outlineLevel="0" collapsed="false">
      <c r="B287" s="16" t="s">
        <v>284</v>
      </c>
      <c r="C287" s="49" t="n">
        <v>1500</v>
      </c>
      <c r="D287" s="49" t="n">
        <v>2000</v>
      </c>
      <c r="E287" s="49" t="n">
        <v>2500</v>
      </c>
      <c r="F287" s="49" t="n">
        <v>3500</v>
      </c>
      <c r="G287" s="49" t="n">
        <v>4600</v>
      </c>
      <c r="H287" s="49" t="n">
        <v>6500</v>
      </c>
      <c r="I287" s="49" t="n">
        <v>8000</v>
      </c>
      <c r="J287" s="49" t="n">
        <v>12000</v>
      </c>
      <c r="K287" s="49" t="n">
        <v>1500</v>
      </c>
      <c r="L287" s="49" t="n">
        <v>2000</v>
      </c>
      <c r="M287" s="49" t="n">
        <v>2500</v>
      </c>
      <c r="N287" s="49" t="n">
        <v>3500</v>
      </c>
      <c r="O287" s="49" t="n">
        <v>4600</v>
      </c>
      <c r="P287" s="49" t="n">
        <v>6500</v>
      </c>
      <c r="Q287" s="49" t="n">
        <v>8000</v>
      </c>
      <c r="R287" s="49" t="n">
        <v>12000</v>
      </c>
    </row>
    <row r="288" customFormat="false" ht="16.15" hidden="false" customHeight="false" outlineLevel="0" collapsed="false">
      <c r="B288" s="16" t="s">
        <v>285</v>
      </c>
      <c r="C288" s="49" t="n">
        <v>1500</v>
      </c>
      <c r="D288" s="49" t="n">
        <v>2000</v>
      </c>
      <c r="E288" s="49" t="n">
        <v>2500</v>
      </c>
      <c r="F288" s="49" t="n">
        <v>3680</v>
      </c>
      <c r="G288" s="49" t="n">
        <v>5380</v>
      </c>
      <c r="H288" s="49" t="n">
        <v>7280</v>
      </c>
      <c r="I288" s="49" t="n">
        <v>8780</v>
      </c>
      <c r="J288" s="49" t="n">
        <v>13300</v>
      </c>
      <c r="K288" s="49" t="n">
        <v>1500</v>
      </c>
      <c r="L288" s="49" t="n">
        <v>2000</v>
      </c>
      <c r="M288" s="49" t="n">
        <v>2500</v>
      </c>
      <c r="N288" s="49" t="n">
        <v>3680</v>
      </c>
      <c r="O288" s="49" t="n">
        <v>5380</v>
      </c>
      <c r="P288" s="49" t="n">
        <v>7280</v>
      </c>
      <c r="Q288" s="49" t="n">
        <v>8780</v>
      </c>
      <c r="R288" s="49" t="n">
        <v>13300</v>
      </c>
    </row>
    <row r="289" customFormat="false" ht="16.15" hidden="false" customHeight="false" outlineLevel="0" collapsed="false">
      <c r="B289" s="16" t="s">
        <v>286</v>
      </c>
      <c r="C289" s="49" t="n">
        <v>3070</v>
      </c>
      <c r="D289" s="49" t="n">
        <v>3420</v>
      </c>
      <c r="E289" s="49" t="n">
        <v>3920</v>
      </c>
      <c r="F289" s="49" t="n">
        <v>6080</v>
      </c>
      <c r="G289" s="49" t="n">
        <v>7780</v>
      </c>
      <c r="H289" s="49" t="n">
        <v>9680</v>
      </c>
      <c r="I289" s="49" t="n">
        <v>11180</v>
      </c>
      <c r="J289" s="49" t="n">
        <v>17300</v>
      </c>
      <c r="K289" s="49" t="n">
        <v>3070</v>
      </c>
      <c r="L289" s="49" t="n">
        <v>3420</v>
      </c>
      <c r="M289" s="49" t="n">
        <v>3920</v>
      </c>
      <c r="N289" s="49" t="n">
        <v>6080</v>
      </c>
      <c r="O289" s="49" t="n">
        <v>7780</v>
      </c>
      <c r="P289" s="49" t="n">
        <v>9680</v>
      </c>
      <c r="Q289" s="49" t="n">
        <v>11180</v>
      </c>
      <c r="R289" s="49" t="n">
        <v>17300</v>
      </c>
    </row>
    <row r="290" customFormat="false" ht="16.15" hidden="false" customHeight="false" outlineLevel="0" collapsed="false">
      <c r="B290" s="16" t="s">
        <v>287</v>
      </c>
      <c r="C290" s="49" t="n">
        <v>1550</v>
      </c>
      <c r="D290" s="49" t="n">
        <v>2000</v>
      </c>
      <c r="E290" s="49" t="n">
        <v>2500</v>
      </c>
      <c r="F290" s="49" t="n">
        <v>3800</v>
      </c>
      <c r="G290" s="49" t="n">
        <v>5500</v>
      </c>
      <c r="H290" s="49" t="n">
        <v>7400</v>
      </c>
      <c r="I290" s="49" t="n">
        <v>8900</v>
      </c>
      <c r="J290" s="49" t="n">
        <v>13500</v>
      </c>
      <c r="K290" s="49" t="n">
        <v>1550</v>
      </c>
      <c r="L290" s="49" t="n">
        <v>2000</v>
      </c>
      <c r="M290" s="49" t="n">
        <v>2500</v>
      </c>
      <c r="N290" s="49" t="n">
        <v>3800</v>
      </c>
      <c r="O290" s="49" t="n">
        <v>5500</v>
      </c>
      <c r="P290" s="49" t="n">
        <v>7400</v>
      </c>
      <c r="Q290" s="49" t="n">
        <v>8900</v>
      </c>
      <c r="R290" s="49" t="n">
        <v>13500</v>
      </c>
    </row>
    <row r="291" customFormat="false" ht="16.15" hidden="false" customHeight="false" outlineLevel="0" collapsed="false">
      <c r="B291" s="16" t="s">
        <v>288</v>
      </c>
      <c r="C291" s="49" t="n">
        <v>3350</v>
      </c>
      <c r="D291" s="49" t="n">
        <v>3700</v>
      </c>
      <c r="E291" s="49" t="n">
        <v>4200</v>
      </c>
      <c r="F291" s="49" t="n">
        <v>6500</v>
      </c>
      <c r="G291" s="49" t="n">
        <v>8200</v>
      </c>
      <c r="H291" s="49" t="n">
        <v>10100</v>
      </c>
      <c r="I291" s="49" t="n">
        <v>11600</v>
      </c>
      <c r="J291" s="49" t="n">
        <v>18000</v>
      </c>
      <c r="K291" s="49" t="n">
        <v>3350</v>
      </c>
      <c r="L291" s="49" t="n">
        <v>3700</v>
      </c>
      <c r="M291" s="49" t="n">
        <v>4200</v>
      </c>
      <c r="N291" s="49" t="n">
        <v>6500</v>
      </c>
      <c r="O291" s="49" t="n">
        <v>8200</v>
      </c>
      <c r="P291" s="49" t="n">
        <v>10100</v>
      </c>
      <c r="Q291" s="49" t="n">
        <v>11600</v>
      </c>
      <c r="R291" s="49" t="n">
        <v>18000</v>
      </c>
    </row>
    <row r="292" customFormat="false" ht="16.15" hidden="false" customHeight="false" outlineLevel="0" collapsed="false">
      <c r="B292" s="16" t="s">
        <v>289</v>
      </c>
      <c r="C292" s="49" t="n">
        <v>3630</v>
      </c>
      <c r="D292" s="49" t="n">
        <v>3980</v>
      </c>
      <c r="E292" s="49" t="n">
        <v>4480</v>
      </c>
      <c r="F292" s="49" t="n">
        <v>6920</v>
      </c>
      <c r="G292" s="49" t="n">
        <v>8620</v>
      </c>
      <c r="H292" s="49" t="n">
        <v>10520</v>
      </c>
      <c r="I292" s="49" t="n">
        <v>12020</v>
      </c>
      <c r="J292" s="49" t="n">
        <v>18700</v>
      </c>
      <c r="K292" s="49" t="n">
        <v>3630</v>
      </c>
      <c r="L292" s="49" t="n">
        <v>3980</v>
      </c>
      <c r="M292" s="49" t="n">
        <v>4480</v>
      </c>
      <c r="N292" s="49" t="n">
        <v>6920</v>
      </c>
      <c r="O292" s="49" t="n">
        <v>8620</v>
      </c>
      <c r="P292" s="49" t="n">
        <v>10520</v>
      </c>
      <c r="Q292" s="49" t="n">
        <v>12020</v>
      </c>
      <c r="R292" s="49" t="n">
        <v>18700</v>
      </c>
    </row>
    <row r="293" customFormat="false" ht="16.15" hidden="false" customHeight="false" outlineLevel="0" collapsed="false">
      <c r="B293" s="16" t="s">
        <v>290</v>
      </c>
      <c r="C293" s="49" t="n">
        <v>5870</v>
      </c>
      <c r="D293" s="49" t="n">
        <v>6220</v>
      </c>
      <c r="E293" s="49" t="n">
        <v>6720</v>
      </c>
      <c r="F293" s="49" t="n">
        <v>10280</v>
      </c>
      <c r="G293" s="49" t="n">
        <v>11980</v>
      </c>
      <c r="H293" s="49" t="n">
        <v>13880</v>
      </c>
      <c r="I293" s="49" t="n">
        <v>15380</v>
      </c>
      <c r="J293" s="49" t="n">
        <v>24300</v>
      </c>
      <c r="K293" s="49" t="n">
        <v>5870</v>
      </c>
      <c r="L293" s="49" t="n">
        <v>6220</v>
      </c>
      <c r="M293" s="49" t="n">
        <v>6720</v>
      </c>
      <c r="N293" s="49" t="n">
        <v>10280</v>
      </c>
      <c r="O293" s="49" t="n">
        <v>11980</v>
      </c>
      <c r="P293" s="49" t="n">
        <v>13880</v>
      </c>
      <c r="Q293" s="49" t="n">
        <v>15380</v>
      </c>
      <c r="R293" s="49" t="n">
        <v>24300</v>
      </c>
    </row>
    <row r="294" customFormat="false" ht="16.15" hidden="false" customHeight="false" outlineLevel="0" collapsed="false">
      <c r="B294" s="16" t="s">
        <v>291</v>
      </c>
      <c r="C294" s="49" t="n">
        <v>1500</v>
      </c>
      <c r="D294" s="49" t="n">
        <v>2000</v>
      </c>
      <c r="E294" s="49" t="n">
        <v>2500</v>
      </c>
      <c r="F294" s="49" t="n">
        <v>3620</v>
      </c>
      <c r="G294" s="49" t="n">
        <v>5320</v>
      </c>
      <c r="H294" s="49" t="n">
        <v>7220</v>
      </c>
      <c r="I294" s="49" t="n">
        <v>8720</v>
      </c>
      <c r="J294" s="49" t="n">
        <v>13200</v>
      </c>
      <c r="K294" s="49" t="n">
        <v>1500</v>
      </c>
      <c r="L294" s="49" t="n">
        <v>2000</v>
      </c>
      <c r="M294" s="49" t="n">
        <v>2500</v>
      </c>
      <c r="N294" s="49" t="n">
        <v>3620</v>
      </c>
      <c r="O294" s="49" t="n">
        <v>5320</v>
      </c>
      <c r="P294" s="49" t="n">
        <v>7220</v>
      </c>
      <c r="Q294" s="49" t="n">
        <v>8720</v>
      </c>
      <c r="R294" s="49" t="n">
        <v>13200</v>
      </c>
    </row>
    <row r="295" customFormat="false" ht="16.15" hidden="false" customHeight="false" outlineLevel="0" collapsed="false">
      <c r="B295" s="16" t="s">
        <v>292</v>
      </c>
      <c r="C295" s="49" t="n">
        <v>1510</v>
      </c>
      <c r="D295" s="49" t="n">
        <v>2000</v>
      </c>
      <c r="E295" s="49" t="n">
        <v>2500</v>
      </c>
      <c r="F295" s="49" t="n">
        <v>3740</v>
      </c>
      <c r="G295" s="49" t="n">
        <v>5440</v>
      </c>
      <c r="H295" s="49" t="n">
        <v>7340</v>
      </c>
      <c r="I295" s="49" t="n">
        <v>8840</v>
      </c>
      <c r="J295" s="49" t="n">
        <v>13400</v>
      </c>
      <c r="K295" s="49" t="n">
        <v>1510</v>
      </c>
      <c r="L295" s="49" t="n">
        <v>2000</v>
      </c>
      <c r="M295" s="49" t="n">
        <v>2500</v>
      </c>
      <c r="N295" s="49" t="n">
        <v>3740</v>
      </c>
      <c r="O295" s="49" t="n">
        <v>5440</v>
      </c>
      <c r="P295" s="49" t="n">
        <v>7340</v>
      </c>
      <c r="Q295" s="49" t="n">
        <v>8840</v>
      </c>
      <c r="R295" s="49" t="n">
        <v>13400</v>
      </c>
    </row>
    <row r="296" customFormat="false" ht="16.15" hidden="false" customHeight="false" outlineLevel="0" collapsed="false">
      <c r="B296" s="16" t="s">
        <v>293</v>
      </c>
      <c r="C296" s="49" t="n">
        <v>2550</v>
      </c>
      <c r="D296" s="49" t="n">
        <v>2900</v>
      </c>
      <c r="E296" s="49" t="n">
        <v>3400</v>
      </c>
      <c r="F296" s="49" t="n">
        <v>5300</v>
      </c>
      <c r="G296" s="49" t="n">
        <v>7000</v>
      </c>
      <c r="H296" s="49" t="n">
        <v>8900</v>
      </c>
      <c r="I296" s="49" t="n">
        <v>10400</v>
      </c>
      <c r="J296" s="49" t="n">
        <v>16000</v>
      </c>
      <c r="K296" s="49" t="n">
        <v>2550</v>
      </c>
      <c r="L296" s="49" t="n">
        <v>2900</v>
      </c>
      <c r="M296" s="49" t="n">
        <v>3400</v>
      </c>
      <c r="N296" s="49" t="n">
        <v>5300</v>
      </c>
      <c r="O296" s="49" t="n">
        <v>7000</v>
      </c>
      <c r="P296" s="49" t="n">
        <v>8900</v>
      </c>
      <c r="Q296" s="49" t="n">
        <v>10400</v>
      </c>
      <c r="R296" s="49" t="n">
        <v>16000</v>
      </c>
    </row>
    <row r="297" customFormat="false" ht="16.15" hidden="false" customHeight="false" outlineLevel="0" collapsed="false">
      <c r="B297" s="16" t="s">
        <v>294</v>
      </c>
      <c r="C297" s="49" t="n">
        <v>4990</v>
      </c>
      <c r="D297" s="49" t="n">
        <v>5340</v>
      </c>
      <c r="E297" s="49" t="n">
        <v>5840</v>
      </c>
      <c r="F297" s="49" t="n">
        <v>8960</v>
      </c>
      <c r="G297" s="49" t="n">
        <v>10660</v>
      </c>
      <c r="H297" s="49" t="n">
        <v>12560</v>
      </c>
      <c r="I297" s="49" t="n">
        <v>14060</v>
      </c>
      <c r="J297" s="49" t="n">
        <v>22100</v>
      </c>
      <c r="K297" s="49" t="n">
        <v>4990</v>
      </c>
      <c r="L297" s="49" t="n">
        <v>5340</v>
      </c>
      <c r="M297" s="49" t="n">
        <v>5840</v>
      </c>
      <c r="N297" s="49" t="n">
        <v>8960</v>
      </c>
      <c r="O297" s="49" t="n">
        <v>10660</v>
      </c>
      <c r="P297" s="49" t="n">
        <v>12560</v>
      </c>
      <c r="Q297" s="49" t="n">
        <v>14060</v>
      </c>
      <c r="R297" s="49" t="n">
        <v>22100</v>
      </c>
    </row>
    <row r="298" customFormat="false" ht="16.15" hidden="false" customHeight="false" outlineLevel="0" collapsed="false">
      <c r="B298" s="16" t="s">
        <v>295</v>
      </c>
      <c r="C298" s="49" t="n">
        <v>2070</v>
      </c>
      <c r="D298" s="49" t="n">
        <v>2420</v>
      </c>
      <c r="E298" s="49" t="n">
        <v>2920</v>
      </c>
      <c r="F298" s="49" t="n">
        <v>4580</v>
      </c>
      <c r="G298" s="49" t="n">
        <v>6280</v>
      </c>
      <c r="H298" s="49" t="n">
        <v>8180</v>
      </c>
      <c r="I298" s="49" t="n">
        <v>9680</v>
      </c>
      <c r="J298" s="49" t="n">
        <v>14800</v>
      </c>
      <c r="K298" s="49" t="n">
        <v>2070</v>
      </c>
      <c r="L298" s="49" t="n">
        <v>2420</v>
      </c>
      <c r="M298" s="49" t="n">
        <v>2920</v>
      </c>
      <c r="N298" s="49" t="n">
        <v>4580</v>
      </c>
      <c r="O298" s="49" t="n">
        <v>6280</v>
      </c>
      <c r="P298" s="49" t="n">
        <v>8180</v>
      </c>
      <c r="Q298" s="49" t="n">
        <v>9680</v>
      </c>
      <c r="R298" s="49" t="n">
        <v>14800</v>
      </c>
    </row>
    <row r="299" customFormat="false" ht="16.15" hidden="false" customHeight="false" outlineLevel="0" collapsed="false">
      <c r="B299" s="16" t="s">
        <v>296</v>
      </c>
      <c r="C299" s="49" t="n">
        <v>2150</v>
      </c>
      <c r="D299" s="49" t="n">
        <v>2500</v>
      </c>
      <c r="E299" s="49" t="n">
        <v>3000</v>
      </c>
      <c r="F299" s="49" t="n">
        <v>4700</v>
      </c>
      <c r="G299" s="49" t="n">
        <v>6400</v>
      </c>
      <c r="H299" s="49" t="n">
        <v>8300</v>
      </c>
      <c r="I299" s="49" t="n">
        <v>9800</v>
      </c>
      <c r="J299" s="49" t="n">
        <v>15000</v>
      </c>
      <c r="K299" s="49" t="n">
        <v>2150</v>
      </c>
      <c r="L299" s="49" t="n">
        <v>2500</v>
      </c>
      <c r="M299" s="49" t="n">
        <v>3000</v>
      </c>
      <c r="N299" s="49" t="n">
        <v>4700</v>
      </c>
      <c r="O299" s="49" t="n">
        <v>6400</v>
      </c>
      <c r="P299" s="49" t="n">
        <v>8300</v>
      </c>
      <c r="Q299" s="49" t="n">
        <v>9800</v>
      </c>
      <c r="R299" s="49" t="n">
        <v>15000</v>
      </c>
    </row>
    <row r="300" customFormat="false" ht="16.15" hidden="false" customHeight="false" outlineLevel="0" collapsed="false">
      <c r="B300" s="16" t="s">
        <v>297</v>
      </c>
      <c r="C300" s="49" t="n">
        <v>3990</v>
      </c>
      <c r="D300" s="49" t="n">
        <v>4340</v>
      </c>
      <c r="E300" s="49" t="n">
        <v>4840</v>
      </c>
      <c r="F300" s="49" t="n">
        <v>7460</v>
      </c>
      <c r="G300" s="49" t="n">
        <v>9160</v>
      </c>
      <c r="H300" s="49" t="n">
        <v>11060</v>
      </c>
      <c r="I300" s="49" t="n">
        <v>12560</v>
      </c>
      <c r="J300" s="49" t="n">
        <v>19600</v>
      </c>
      <c r="K300" s="49" t="n">
        <v>3990</v>
      </c>
      <c r="L300" s="49" t="n">
        <v>4340</v>
      </c>
      <c r="M300" s="49" t="n">
        <v>4840</v>
      </c>
      <c r="N300" s="49" t="n">
        <v>7460</v>
      </c>
      <c r="O300" s="49" t="n">
        <v>9160</v>
      </c>
      <c r="P300" s="49" t="n">
        <v>11060</v>
      </c>
      <c r="Q300" s="49" t="n">
        <v>12560</v>
      </c>
      <c r="R300" s="49" t="n">
        <v>19600</v>
      </c>
    </row>
    <row r="301" customFormat="false" ht="16.15" hidden="false" customHeight="false" outlineLevel="0" collapsed="false">
      <c r="B301" s="16" t="s">
        <v>298</v>
      </c>
      <c r="C301" s="49" t="n">
        <v>1550</v>
      </c>
      <c r="D301" s="49" t="n">
        <v>2000</v>
      </c>
      <c r="E301" s="49" t="n">
        <v>2500</v>
      </c>
      <c r="F301" s="49" t="n">
        <v>3800</v>
      </c>
      <c r="G301" s="49" t="n">
        <v>5500</v>
      </c>
      <c r="H301" s="49" t="n">
        <v>7400</v>
      </c>
      <c r="I301" s="49" t="n">
        <v>8900</v>
      </c>
      <c r="J301" s="49" t="n">
        <v>13500</v>
      </c>
      <c r="K301" s="49" t="n">
        <v>1550</v>
      </c>
      <c r="L301" s="49" t="n">
        <v>2000</v>
      </c>
      <c r="M301" s="49" t="n">
        <v>2500</v>
      </c>
      <c r="N301" s="49" t="n">
        <v>3800</v>
      </c>
      <c r="O301" s="49" t="n">
        <v>5500</v>
      </c>
      <c r="P301" s="49" t="n">
        <v>7400</v>
      </c>
      <c r="Q301" s="49" t="n">
        <v>8900</v>
      </c>
      <c r="R301" s="49" t="n">
        <v>13500</v>
      </c>
    </row>
    <row r="302" customFormat="false" ht="16.15" hidden="false" customHeight="false" outlineLevel="0" collapsed="false">
      <c r="B302" s="16" t="s">
        <v>299</v>
      </c>
      <c r="C302" s="49" t="n">
        <v>3650</v>
      </c>
      <c r="D302" s="49" t="n">
        <v>4000</v>
      </c>
      <c r="E302" s="49" t="n">
        <v>4500</v>
      </c>
      <c r="F302" s="49" t="n">
        <v>6950</v>
      </c>
      <c r="G302" s="49" t="n">
        <v>8650</v>
      </c>
      <c r="H302" s="49" t="n">
        <v>10550</v>
      </c>
      <c r="I302" s="49" t="n">
        <v>12050</v>
      </c>
      <c r="J302" s="49" t="n">
        <v>18750</v>
      </c>
      <c r="K302" s="49" t="n">
        <v>3650</v>
      </c>
      <c r="L302" s="49" t="n">
        <v>4000</v>
      </c>
      <c r="M302" s="49" t="n">
        <v>4500</v>
      </c>
      <c r="N302" s="49" t="n">
        <v>6950</v>
      </c>
      <c r="O302" s="49" t="n">
        <v>8650</v>
      </c>
      <c r="P302" s="49" t="n">
        <v>10550</v>
      </c>
      <c r="Q302" s="49" t="n">
        <v>12050</v>
      </c>
      <c r="R302" s="49" t="n">
        <v>18750</v>
      </c>
    </row>
    <row r="303" customFormat="false" ht="16.15" hidden="false" customHeight="false" outlineLevel="0" collapsed="false">
      <c r="B303" s="16" t="s">
        <v>300</v>
      </c>
      <c r="C303" s="49" t="n">
        <v>2950</v>
      </c>
      <c r="D303" s="49" t="n">
        <v>3300</v>
      </c>
      <c r="E303" s="49" t="n">
        <v>3800</v>
      </c>
      <c r="F303" s="49" t="n">
        <v>5900</v>
      </c>
      <c r="G303" s="49" t="n">
        <v>7600</v>
      </c>
      <c r="H303" s="49" t="n">
        <v>9500</v>
      </c>
      <c r="I303" s="49" t="n">
        <v>11000</v>
      </c>
      <c r="J303" s="49" t="n">
        <v>17000</v>
      </c>
      <c r="K303" s="49" t="n">
        <v>2950</v>
      </c>
      <c r="L303" s="49" t="n">
        <v>3300</v>
      </c>
      <c r="M303" s="49" t="n">
        <v>3800</v>
      </c>
      <c r="N303" s="49" t="n">
        <v>5900</v>
      </c>
      <c r="O303" s="49" t="n">
        <v>7600</v>
      </c>
      <c r="P303" s="49" t="n">
        <v>9500</v>
      </c>
      <c r="Q303" s="49" t="n">
        <v>11000</v>
      </c>
      <c r="R303" s="49" t="n">
        <v>17000</v>
      </c>
    </row>
    <row r="304" customFormat="false" ht="16.15" hidden="false" customHeight="false" outlineLevel="0" collapsed="false">
      <c r="B304" s="16" t="s">
        <v>301</v>
      </c>
      <c r="C304" s="49" t="n">
        <v>2150</v>
      </c>
      <c r="D304" s="49" t="n">
        <v>2500</v>
      </c>
      <c r="E304" s="49" t="n">
        <v>3000</v>
      </c>
      <c r="F304" s="49" t="n">
        <v>4700</v>
      </c>
      <c r="G304" s="49" t="n">
        <v>6400</v>
      </c>
      <c r="H304" s="49" t="n">
        <v>8300</v>
      </c>
      <c r="I304" s="49" t="n">
        <v>9800</v>
      </c>
      <c r="J304" s="49" t="n">
        <v>15000</v>
      </c>
      <c r="K304" s="49" t="n">
        <v>2150</v>
      </c>
      <c r="L304" s="49" t="n">
        <v>2500</v>
      </c>
      <c r="M304" s="49" t="n">
        <v>3000</v>
      </c>
      <c r="N304" s="49" t="n">
        <v>4700</v>
      </c>
      <c r="O304" s="49" t="n">
        <v>6400</v>
      </c>
      <c r="P304" s="49" t="n">
        <v>8300</v>
      </c>
      <c r="Q304" s="49" t="n">
        <v>9800</v>
      </c>
      <c r="R304" s="49" t="n">
        <v>15000</v>
      </c>
    </row>
    <row r="305" customFormat="false" ht="16.15" hidden="false" customHeight="false" outlineLevel="0" collapsed="false">
      <c r="B305" s="16" t="s">
        <v>302</v>
      </c>
      <c r="C305" s="49" t="n">
        <v>1500</v>
      </c>
      <c r="D305" s="49" t="n">
        <v>2000</v>
      </c>
      <c r="E305" s="49" t="n">
        <v>2500</v>
      </c>
      <c r="F305" s="49" t="n">
        <v>3500</v>
      </c>
      <c r="G305" s="49" t="n">
        <v>5200</v>
      </c>
      <c r="H305" s="49" t="n">
        <v>7100</v>
      </c>
      <c r="I305" s="49" t="n">
        <v>8600</v>
      </c>
      <c r="J305" s="49" t="n">
        <v>13000</v>
      </c>
      <c r="K305" s="49" t="n">
        <v>1500</v>
      </c>
      <c r="L305" s="49" t="n">
        <v>2000</v>
      </c>
      <c r="M305" s="49" t="n">
        <v>2500</v>
      </c>
      <c r="N305" s="49" t="n">
        <v>3500</v>
      </c>
      <c r="O305" s="49" t="n">
        <v>5200</v>
      </c>
      <c r="P305" s="49" t="n">
        <v>7100</v>
      </c>
      <c r="Q305" s="49" t="n">
        <v>8600</v>
      </c>
      <c r="R305" s="49" t="n">
        <v>13000</v>
      </c>
    </row>
    <row r="306" customFormat="false" ht="16.15" hidden="false" customHeight="false" outlineLevel="0" collapsed="false">
      <c r="B306" s="16" t="s">
        <v>303</v>
      </c>
      <c r="C306" s="49" t="n">
        <v>3030</v>
      </c>
      <c r="D306" s="49" t="n">
        <v>3380</v>
      </c>
      <c r="E306" s="49" t="n">
        <v>3880</v>
      </c>
      <c r="F306" s="49" t="n">
        <v>6020</v>
      </c>
      <c r="G306" s="49" t="n">
        <v>7720</v>
      </c>
      <c r="H306" s="49" t="n">
        <v>9620</v>
      </c>
      <c r="I306" s="49" t="n">
        <v>11120</v>
      </c>
      <c r="J306" s="49" t="n">
        <v>17200</v>
      </c>
      <c r="K306" s="49" t="n">
        <v>3030</v>
      </c>
      <c r="L306" s="49" t="n">
        <v>3380</v>
      </c>
      <c r="M306" s="49" t="n">
        <v>3880</v>
      </c>
      <c r="N306" s="49" t="n">
        <v>6020</v>
      </c>
      <c r="O306" s="49" t="n">
        <v>7720</v>
      </c>
      <c r="P306" s="49" t="n">
        <v>9620</v>
      </c>
      <c r="Q306" s="49" t="n">
        <v>11120</v>
      </c>
      <c r="R306" s="49" t="n">
        <v>17200</v>
      </c>
    </row>
    <row r="307" customFormat="false" ht="16.15" hidden="false" customHeight="false" outlineLevel="0" collapsed="false">
      <c r="B307" s="16" t="s">
        <v>304</v>
      </c>
      <c r="C307" s="49" t="n">
        <v>1500</v>
      </c>
      <c r="D307" s="49" t="n">
        <v>2000</v>
      </c>
      <c r="E307" s="49" t="n">
        <v>2500</v>
      </c>
      <c r="F307" s="49" t="n">
        <v>3560</v>
      </c>
      <c r="G307" s="49" t="n">
        <v>5260</v>
      </c>
      <c r="H307" s="49" t="n">
        <v>7160</v>
      </c>
      <c r="I307" s="49" t="n">
        <v>8660</v>
      </c>
      <c r="J307" s="49" t="n">
        <v>13100</v>
      </c>
      <c r="K307" s="49" t="n">
        <v>1500</v>
      </c>
      <c r="L307" s="49" t="n">
        <v>2000</v>
      </c>
      <c r="M307" s="49" t="n">
        <v>2500</v>
      </c>
      <c r="N307" s="49" t="n">
        <v>3560</v>
      </c>
      <c r="O307" s="49" t="n">
        <v>5260</v>
      </c>
      <c r="P307" s="49" t="n">
        <v>7160</v>
      </c>
      <c r="Q307" s="49" t="n">
        <v>8660</v>
      </c>
      <c r="R307" s="49" t="n">
        <v>13100</v>
      </c>
    </row>
    <row r="308" customFormat="false" ht="16.15" hidden="false" customHeight="false" outlineLevel="0" collapsed="false">
      <c r="B308" s="16" t="s">
        <v>305</v>
      </c>
      <c r="C308" s="49" t="n">
        <v>2830</v>
      </c>
      <c r="D308" s="49" t="n">
        <v>3180</v>
      </c>
      <c r="E308" s="49" t="n">
        <v>3680</v>
      </c>
      <c r="F308" s="49" t="n">
        <v>5720</v>
      </c>
      <c r="G308" s="49" t="n">
        <v>7420</v>
      </c>
      <c r="H308" s="49" t="n">
        <v>9320</v>
      </c>
      <c r="I308" s="49" t="n">
        <v>10820</v>
      </c>
      <c r="J308" s="49" t="n">
        <v>16700</v>
      </c>
      <c r="K308" s="49" t="n">
        <v>2830</v>
      </c>
      <c r="L308" s="49" t="n">
        <v>3180</v>
      </c>
      <c r="M308" s="49" t="n">
        <v>3680</v>
      </c>
      <c r="N308" s="49" t="n">
        <v>5720</v>
      </c>
      <c r="O308" s="49" t="n">
        <v>7420</v>
      </c>
      <c r="P308" s="49" t="n">
        <v>9320</v>
      </c>
      <c r="Q308" s="49" t="n">
        <v>10820</v>
      </c>
      <c r="R308" s="49" t="n">
        <v>16700</v>
      </c>
    </row>
    <row r="309" customFormat="false" ht="16.15" hidden="false" customHeight="false" outlineLevel="0" collapsed="false">
      <c r="B309" s="16" t="s">
        <v>306</v>
      </c>
      <c r="C309" s="49" t="n">
        <v>2750</v>
      </c>
      <c r="D309" s="49" t="n">
        <v>3100</v>
      </c>
      <c r="E309" s="49" t="n">
        <v>3600</v>
      </c>
      <c r="F309" s="49" t="n">
        <v>5600</v>
      </c>
      <c r="G309" s="49" t="n">
        <v>7300</v>
      </c>
      <c r="H309" s="49" t="n">
        <v>9200</v>
      </c>
      <c r="I309" s="49" t="n">
        <v>10700</v>
      </c>
      <c r="J309" s="49" t="n">
        <v>16500</v>
      </c>
      <c r="K309" s="49" t="n">
        <v>2750</v>
      </c>
      <c r="L309" s="49" t="n">
        <v>3100</v>
      </c>
      <c r="M309" s="49" t="n">
        <v>3600</v>
      </c>
      <c r="N309" s="49" t="n">
        <v>5600</v>
      </c>
      <c r="O309" s="49" t="n">
        <v>7300</v>
      </c>
      <c r="P309" s="49" t="n">
        <v>9200</v>
      </c>
      <c r="Q309" s="49" t="n">
        <v>10700</v>
      </c>
      <c r="R309" s="49" t="n">
        <v>16500</v>
      </c>
    </row>
    <row r="310" customFormat="false" ht="16.15" hidden="false" customHeight="false" outlineLevel="0" collapsed="false">
      <c r="B310" s="16" t="s">
        <v>307</v>
      </c>
      <c r="C310" s="49" t="n">
        <v>1550</v>
      </c>
      <c r="D310" s="49" t="n">
        <v>2000</v>
      </c>
      <c r="E310" s="49" t="n">
        <v>2500</v>
      </c>
      <c r="F310" s="49" t="n">
        <v>3800</v>
      </c>
      <c r="G310" s="49" t="n">
        <v>5500</v>
      </c>
      <c r="H310" s="49" t="n">
        <v>7400</v>
      </c>
      <c r="I310" s="49" t="n">
        <v>8900</v>
      </c>
      <c r="J310" s="49" t="n">
        <v>13500</v>
      </c>
      <c r="K310" s="49" t="n">
        <v>1550</v>
      </c>
      <c r="L310" s="49" t="n">
        <v>2000</v>
      </c>
      <c r="M310" s="49" t="n">
        <v>2500</v>
      </c>
      <c r="N310" s="49" t="n">
        <v>3800</v>
      </c>
      <c r="O310" s="49" t="n">
        <v>5500</v>
      </c>
      <c r="P310" s="49" t="n">
        <v>7400</v>
      </c>
      <c r="Q310" s="49" t="n">
        <v>8900</v>
      </c>
      <c r="R310" s="49" t="n">
        <v>13500</v>
      </c>
    </row>
    <row r="311" customFormat="false" ht="16.15" hidden="false" customHeight="false" outlineLevel="0" collapsed="false">
      <c r="B311" s="16" t="s">
        <v>308</v>
      </c>
      <c r="C311" s="49" t="n">
        <v>1500</v>
      </c>
      <c r="D311" s="49" t="n">
        <v>2000</v>
      </c>
      <c r="E311" s="49" t="n">
        <v>2500</v>
      </c>
      <c r="F311" s="49" t="n">
        <v>3500</v>
      </c>
      <c r="G311" s="49" t="n">
        <v>5200</v>
      </c>
      <c r="H311" s="49" t="n">
        <v>7100</v>
      </c>
      <c r="I311" s="49" t="n">
        <v>8600</v>
      </c>
      <c r="J311" s="49" t="n">
        <v>13000</v>
      </c>
      <c r="K311" s="49" t="n">
        <v>1500</v>
      </c>
      <c r="L311" s="49" t="n">
        <v>2000</v>
      </c>
      <c r="M311" s="49" t="n">
        <v>2500</v>
      </c>
      <c r="N311" s="49" t="n">
        <v>3500</v>
      </c>
      <c r="O311" s="49" t="n">
        <v>5200</v>
      </c>
      <c r="P311" s="49" t="n">
        <v>7100</v>
      </c>
      <c r="Q311" s="49" t="n">
        <v>8600</v>
      </c>
      <c r="R311" s="49" t="n">
        <v>13000</v>
      </c>
    </row>
    <row r="312" customFormat="false" ht="16.15" hidden="false" customHeight="false" outlineLevel="0" collapsed="false">
      <c r="B312" s="16" t="s">
        <v>309</v>
      </c>
      <c r="C312" s="49" t="n">
        <v>2550</v>
      </c>
      <c r="D312" s="49" t="n">
        <v>2900</v>
      </c>
      <c r="E312" s="49" t="n">
        <v>3400</v>
      </c>
      <c r="F312" s="49" t="n">
        <v>5300</v>
      </c>
      <c r="G312" s="49" t="n">
        <v>7000</v>
      </c>
      <c r="H312" s="49" t="n">
        <v>8900</v>
      </c>
      <c r="I312" s="49" t="n">
        <v>10400</v>
      </c>
      <c r="J312" s="49" t="n">
        <v>16000</v>
      </c>
      <c r="K312" s="49" t="n">
        <v>2550</v>
      </c>
      <c r="L312" s="49" t="n">
        <v>2900</v>
      </c>
      <c r="M312" s="49" t="n">
        <v>3400</v>
      </c>
      <c r="N312" s="49" t="n">
        <v>5300</v>
      </c>
      <c r="O312" s="49" t="n">
        <v>7000</v>
      </c>
      <c r="P312" s="49" t="n">
        <v>8900</v>
      </c>
      <c r="Q312" s="49" t="n">
        <v>10400</v>
      </c>
      <c r="R312" s="49" t="n">
        <v>16000</v>
      </c>
    </row>
    <row r="313" customFormat="false" ht="16.15" hidden="false" customHeight="false" outlineLevel="0" collapsed="false">
      <c r="B313" s="16" t="s">
        <v>310</v>
      </c>
      <c r="C313" s="49" t="n">
        <v>2150</v>
      </c>
      <c r="D313" s="49" t="n">
        <v>2500</v>
      </c>
      <c r="E313" s="49" t="n">
        <v>3000</v>
      </c>
      <c r="F313" s="49" t="n">
        <v>4700</v>
      </c>
      <c r="G313" s="49" t="n">
        <v>6400</v>
      </c>
      <c r="H313" s="49" t="n">
        <v>8300</v>
      </c>
      <c r="I313" s="49" t="n">
        <v>9800</v>
      </c>
      <c r="J313" s="49" t="n">
        <v>15000</v>
      </c>
      <c r="K313" s="49" t="n">
        <v>2150</v>
      </c>
      <c r="L313" s="49" t="n">
        <v>2500</v>
      </c>
      <c r="M313" s="49" t="n">
        <v>3000</v>
      </c>
      <c r="N313" s="49" t="n">
        <v>4700</v>
      </c>
      <c r="O313" s="49" t="n">
        <v>6400</v>
      </c>
      <c r="P313" s="49" t="n">
        <v>8300</v>
      </c>
      <c r="Q313" s="49" t="n">
        <v>9800</v>
      </c>
      <c r="R313" s="49" t="n">
        <v>15000</v>
      </c>
    </row>
    <row r="314" customFormat="false" ht="16.15" hidden="false" customHeight="false" outlineLevel="0" collapsed="false">
      <c r="B314" s="16" t="s">
        <v>311</v>
      </c>
      <c r="C314" s="49" t="n">
        <v>3150</v>
      </c>
      <c r="D314" s="49" t="n">
        <v>3500</v>
      </c>
      <c r="E314" s="49" t="n">
        <v>4000</v>
      </c>
      <c r="F314" s="49" t="n">
        <v>6200</v>
      </c>
      <c r="G314" s="49" t="n">
        <v>7900</v>
      </c>
      <c r="H314" s="49" t="n">
        <v>9800</v>
      </c>
      <c r="I314" s="49" t="n">
        <v>11300</v>
      </c>
      <c r="J314" s="49" t="n">
        <v>17500</v>
      </c>
      <c r="K314" s="49" t="n">
        <v>3150</v>
      </c>
      <c r="L314" s="49" t="n">
        <v>3500</v>
      </c>
      <c r="M314" s="49" t="n">
        <v>4000</v>
      </c>
      <c r="N314" s="49" t="n">
        <v>6200</v>
      </c>
      <c r="O314" s="49" t="n">
        <v>7900</v>
      </c>
      <c r="P314" s="49" t="n">
        <v>9800</v>
      </c>
      <c r="Q314" s="49" t="n">
        <v>11300</v>
      </c>
      <c r="R314" s="49" t="n">
        <v>17500</v>
      </c>
    </row>
    <row r="315" customFormat="false" ht="16.15" hidden="false" customHeight="false" outlineLevel="0" collapsed="false">
      <c r="B315" s="16" t="s">
        <v>312</v>
      </c>
      <c r="C315" s="49" t="n">
        <v>2150</v>
      </c>
      <c r="D315" s="49" t="n">
        <v>2500</v>
      </c>
      <c r="E315" s="49" t="n">
        <v>3000</v>
      </c>
      <c r="F315" s="49" t="n">
        <v>4700</v>
      </c>
      <c r="G315" s="49" t="n">
        <v>6400</v>
      </c>
      <c r="H315" s="49" t="n">
        <v>8300</v>
      </c>
      <c r="I315" s="49" t="n">
        <v>9800</v>
      </c>
      <c r="J315" s="49" t="n">
        <v>15000</v>
      </c>
      <c r="K315" s="49" t="n">
        <v>2150</v>
      </c>
      <c r="L315" s="49" t="n">
        <v>2500</v>
      </c>
      <c r="M315" s="49" t="n">
        <v>3000</v>
      </c>
      <c r="N315" s="49" t="n">
        <v>4700</v>
      </c>
      <c r="O315" s="49" t="n">
        <v>6400</v>
      </c>
      <c r="P315" s="49" t="n">
        <v>8300</v>
      </c>
      <c r="Q315" s="49" t="n">
        <v>9800</v>
      </c>
      <c r="R315" s="49" t="n">
        <v>15000</v>
      </c>
    </row>
    <row r="316" customFormat="false" ht="16.15" hidden="false" customHeight="false" outlineLevel="0" collapsed="false">
      <c r="B316" s="16" t="s">
        <v>313</v>
      </c>
      <c r="C316" s="49" t="n">
        <v>3350</v>
      </c>
      <c r="D316" s="49" t="n">
        <v>3700</v>
      </c>
      <c r="E316" s="49" t="n">
        <v>4200</v>
      </c>
      <c r="F316" s="49" t="n">
        <v>6500</v>
      </c>
      <c r="G316" s="49" t="n">
        <v>8200</v>
      </c>
      <c r="H316" s="49" t="n">
        <v>10100</v>
      </c>
      <c r="I316" s="49" t="n">
        <v>11600</v>
      </c>
      <c r="J316" s="49" t="n">
        <v>18000</v>
      </c>
      <c r="K316" s="49" t="n">
        <v>3350</v>
      </c>
      <c r="L316" s="49" t="n">
        <v>3700</v>
      </c>
      <c r="M316" s="49" t="n">
        <v>4200</v>
      </c>
      <c r="N316" s="49" t="n">
        <v>6500</v>
      </c>
      <c r="O316" s="49" t="n">
        <v>8200</v>
      </c>
      <c r="P316" s="49" t="n">
        <v>10100</v>
      </c>
      <c r="Q316" s="49" t="n">
        <v>11600</v>
      </c>
      <c r="R316" s="49" t="n">
        <v>18000</v>
      </c>
    </row>
    <row r="317" customFormat="false" ht="16.15" hidden="false" customHeight="false" outlineLevel="0" collapsed="false">
      <c r="B317" s="16" t="s">
        <v>314</v>
      </c>
      <c r="C317" s="49" t="n">
        <v>1550</v>
      </c>
      <c r="D317" s="49" t="n">
        <v>2000</v>
      </c>
      <c r="E317" s="49" t="n">
        <v>2500</v>
      </c>
      <c r="F317" s="49" t="n">
        <v>3800</v>
      </c>
      <c r="G317" s="49" t="n">
        <v>5500</v>
      </c>
      <c r="H317" s="49" t="n">
        <v>7400</v>
      </c>
      <c r="I317" s="49" t="n">
        <v>8900</v>
      </c>
      <c r="J317" s="49" t="n">
        <v>13500</v>
      </c>
      <c r="K317" s="49" t="n">
        <v>1550</v>
      </c>
      <c r="L317" s="49" t="n">
        <v>2000</v>
      </c>
      <c r="M317" s="49" t="n">
        <v>2500</v>
      </c>
      <c r="N317" s="49" t="n">
        <v>3800</v>
      </c>
      <c r="O317" s="49" t="n">
        <v>5500</v>
      </c>
      <c r="P317" s="49" t="n">
        <v>7400</v>
      </c>
      <c r="Q317" s="49" t="n">
        <v>8900</v>
      </c>
      <c r="R317" s="49" t="n">
        <v>13500</v>
      </c>
    </row>
    <row r="318" customFormat="false" ht="16.15" hidden="false" customHeight="false" outlineLevel="0" collapsed="false">
      <c r="B318" s="16" t="s">
        <v>315</v>
      </c>
      <c r="C318" s="49" t="n">
        <v>2590</v>
      </c>
      <c r="D318" s="49" t="n">
        <v>2940</v>
      </c>
      <c r="E318" s="49" t="n">
        <v>3440</v>
      </c>
      <c r="F318" s="49" t="n">
        <v>5360</v>
      </c>
      <c r="G318" s="49" t="n">
        <v>7060</v>
      </c>
      <c r="H318" s="49" t="n">
        <v>8960</v>
      </c>
      <c r="I318" s="49" t="n">
        <v>10460</v>
      </c>
      <c r="J318" s="49" t="n">
        <v>16100</v>
      </c>
      <c r="K318" s="49" t="n">
        <v>2590</v>
      </c>
      <c r="L318" s="49" t="n">
        <v>2940</v>
      </c>
      <c r="M318" s="49" t="n">
        <v>3440</v>
      </c>
      <c r="N318" s="49" t="n">
        <v>5360</v>
      </c>
      <c r="O318" s="49" t="n">
        <v>7060</v>
      </c>
      <c r="P318" s="49" t="n">
        <v>8960</v>
      </c>
      <c r="Q318" s="49" t="n">
        <v>10460</v>
      </c>
      <c r="R318" s="49" t="n">
        <v>16100</v>
      </c>
    </row>
    <row r="319" customFormat="false" ht="16.15" hidden="false" customHeight="false" outlineLevel="0" collapsed="false">
      <c r="B319" s="16" t="s">
        <v>316</v>
      </c>
      <c r="C319" s="49" t="n">
        <v>2950</v>
      </c>
      <c r="D319" s="49" t="n">
        <v>3300</v>
      </c>
      <c r="E319" s="49" t="n">
        <v>3800</v>
      </c>
      <c r="F319" s="49" t="n">
        <v>5900</v>
      </c>
      <c r="G319" s="49" t="n">
        <v>7600</v>
      </c>
      <c r="H319" s="49" t="n">
        <v>9500</v>
      </c>
      <c r="I319" s="49" t="n">
        <v>11000</v>
      </c>
      <c r="J319" s="49" t="n">
        <v>17000</v>
      </c>
      <c r="K319" s="49" t="n">
        <v>2950</v>
      </c>
      <c r="L319" s="49" t="n">
        <v>3300</v>
      </c>
      <c r="M319" s="49" t="n">
        <v>3800</v>
      </c>
      <c r="N319" s="49" t="n">
        <v>5900</v>
      </c>
      <c r="O319" s="49" t="n">
        <v>7600</v>
      </c>
      <c r="P319" s="49" t="n">
        <v>9500</v>
      </c>
      <c r="Q319" s="49" t="n">
        <v>11000</v>
      </c>
      <c r="R319" s="49" t="n">
        <v>17000</v>
      </c>
    </row>
    <row r="320" customFormat="false" ht="16.15" hidden="false" customHeight="false" outlineLevel="0" collapsed="false">
      <c r="B320" s="16" t="s">
        <v>317</v>
      </c>
      <c r="C320" s="49" t="n">
        <v>1950</v>
      </c>
      <c r="D320" s="49" t="n">
        <v>2300</v>
      </c>
      <c r="E320" s="49" t="n">
        <v>2800</v>
      </c>
      <c r="F320" s="49" t="n">
        <v>4400</v>
      </c>
      <c r="G320" s="49" t="n">
        <v>6100</v>
      </c>
      <c r="H320" s="49" t="n">
        <v>8000</v>
      </c>
      <c r="I320" s="49" t="n">
        <v>9500</v>
      </c>
      <c r="J320" s="49" t="n">
        <v>14500</v>
      </c>
      <c r="K320" s="49" t="n">
        <v>1950</v>
      </c>
      <c r="L320" s="49" t="n">
        <v>2300</v>
      </c>
      <c r="M320" s="49" t="n">
        <v>2800</v>
      </c>
      <c r="N320" s="49" t="n">
        <v>4400</v>
      </c>
      <c r="O320" s="49" t="n">
        <v>6100</v>
      </c>
      <c r="P320" s="49" t="n">
        <v>8000</v>
      </c>
      <c r="Q320" s="49" t="n">
        <v>9500</v>
      </c>
      <c r="R320" s="49" t="n">
        <v>14500</v>
      </c>
    </row>
    <row r="321" customFormat="false" ht="16.15" hidden="false" customHeight="false" outlineLevel="0" collapsed="false">
      <c r="B321" s="16" t="s">
        <v>318</v>
      </c>
      <c r="C321" s="49" t="n">
        <v>1500</v>
      </c>
      <c r="D321" s="49" t="n">
        <v>2000</v>
      </c>
      <c r="E321" s="49" t="n">
        <v>2500</v>
      </c>
      <c r="F321" s="49" t="n">
        <v>3500</v>
      </c>
      <c r="G321" s="49" t="n">
        <v>5080</v>
      </c>
      <c r="H321" s="49" t="n">
        <v>6980</v>
      </c>
      <c r="I321" s="49" t="n">
        <v>8480</v>
      </c>
      <c r="J321" s="49" t="n">
        <v>12800</v>
      </c>
      <c r="K321" s="49" t="n">
        <v>1500</v>
      </c>
      <c r="L321" s="49" t="n">
        <v>2000</v>
      </c>
      <c r="M321" s="49" t="n">
        <v>2500</v>
      </c>
      <c r="N321" s="49" t="n">
        <v>3500</v>
      </c>
      <c r="O321" s="49" t="n">
        <v>5080</v>
      </c>
      <c r="P321" s="49" t="n">
        <v>6980</v>
      </c>
      <c r="Q321" s="49" t="n">
        <v>8480</v>
      </c>
      <c r="R321" s="49" t="n">
        <v>12800</v>
      </c>
    </row>
    <row r="322" customFormat="false" ht="16.15" hidden="false" customHeight="false" outlineLevel="0" collapsed="false">
      <c r="B322" s="16" t="s">
        <v>319</v>
      </c>
      <c r="C322" s="49" t="n">
        <v>1950</v>
      </c>
      <c r="D322" s="49" t="n">
        <v>2300</v>
      </c>
      <c r="E322" s="49" t="n">
        <v>2800</v>
      </c>
      <c r="F322" s="49" t="n">
        <v>4400</v>
      </c>
      <c r="G322" s="49" t="n">
        <v>6100</v>
      </c>
      <c r="H322" s="49" t="n">
        <v>8000</v>
      </c>
      <c r="I322" s="49" t="n">
        <v>9500</v>
      </c>
      <c r="J322" s="49" t="n">
        <v>14500</v>
      </c>
      <c r="K322" s="49" t="n">
        <v>1950</v>
      </c>
      <c r="L322" s="49" t="n">
        <v>2300</v>
      </c>
      <c r="M322" s="49" t="n">
        <v>2800</v>
      </c>
      <c r="N322" s="49" t="n">
        <v>4400</v>
      </c>
      <c r="O322" s="49" t="n">
        <v>6100</v>
      </c>
      <c r="P322" s="49" t="n">
        <v>8000</v>
      </c>
      <c r="Q322" s="49" t="n">
        <v>9500</v>
      </c>
      <c r="R322" s="49" t="n">
        <v>14500</v>
      </c>
    </row>
    <row r="323" customFormat="false" ht="16.15" hidden="false" customHeight="false" outlineLevel="0" collapsed="false">
      <c r="B323" s="16" t="s">
        <v>320</v>
      </c>
      <c r="C323" s="49" t="n">
        <v>3150</v>
      </c>
      <c r="D323" s="49" t="n">
        <v>3500</v>
      </c>
      <c r="E323" s="49" t="n">
        <v>4000</v>
      </c>
      <c r="F323" s="49" t="n">
        <v>6200</v>
      </c>
      <c r="G323" s="49" t="n">
        <v>7900</v>
      </c>
      <c r="H323" s="49" t="n">
        <v>9800</v>
      </c>
      <c r="I323" s="49" t="n">
        <v>11300</v>
      </c>
      <c r="J323" s="49" t="n">
        <v>17500</v>
      </c>
      <c r="K323" s="49" t="n">
        <v>3150</v>
      </c>
      <c r="L323" s="49" t="n">
        <v>3500</v>
      </c>
      <c r="M323" s="49" t="n">
        <v>4000</v>
      </c>
      <c r="N323" s="49" t="n">
        <v>6200</v>
      </c>
      <c r="O323" s="49" t="n">
        <v>7900</v>
      </c>
      <c r="P323" s="49" t="n">
        <v>9800</v>
      </c>
      <c r="Q323" s="49" t="n">
        <v>11300</v>
      </c>
      <c r="R323" s="49" t="n">
        <v>17500</v>
      </c>
    </row>
    <row r="324" customFormat="false" ht="16.15" hidden="false" customHeight="false" outlineLevel="0" collapsed="false">
      <c r="B324" s="16" t="s">
        <v>321</v>
      </c>
      <c r="C324" s="49" t="n">
        <v>2750</v>
      </c>
      <c r="D324" s="49" t="n">
        <v>3100</v>
      </c>
      <c r="E324" s="49" t="n">
        <v>3600</v>
      </c>
      <c r="F324" s="49" t="n">
        <v>5600</v>
      </c>
      <c r="G324" s="49" t="n">
        <v>7300</v>
      </c>
      <c r="H324" s="49" t="n">
        <v>9200</v>
      </c>
      <c r="I324" s="49" t="n">
        <v>10700</v>
      </c>
      <c r="J324" s="49" t="n">
        <v>16500</v>
      </c>
      <c r="K324" s="49" t="n">
        <v>2750</v>
      </c>
      <c r="L324" s="49" t="n">
        <v>3100</v>
      </c>
      <c r="M324" s="49" t="n">
        <v>3600</v>
      </c>
      <c r="N324" s="49" t="n">
        <v>5600</v>
      </c>
      <c r="O324" s="49" t="n">
        <v>7300</v>
      </c>
      <c r="P324" s="49" t="n">
        <v>9200</v>
      </c>
      <c r="Q324" s="49" t="n">
        <v>10700</v>
      </c>
      <c r="R324" s="49" t="n">
        <v>16500</v>
      </c>
    </row>
    <row r="325" customFormat="false" ht="16.15" hidden="false" customHeight="false" outlineLevel="0" collapsed="false">
      <c r="B325" s="16" t="s">
        <v>322</v>
      </c>
      <c r="C325" s="49" t="n">
        <v>3550</v>
      </c>
      <c r="D325" s="49" t="n">
        <v>3900</v>
      </c>
      <c r="E325" s="49" t="n">
        <v>4400</v>
      </c>
      <c r="F325" s="49" t="n">
        <v>6800</v>
      </c>
      <c r="G325" s="49" t="n">
        <v>8500</v>
      </c>
      <c r="H325" s="49" t="n">
        <v>10400</v>
      </c>
      <c r="I325" s="49" t="n">
        <v>11900</v>
      </c>
      <c r="J325" s="49" t="n">
        <v>18500</v>
      </c>
      <c r="K325" s="49" t="n">
        <v>3550</v>
      </c>
      <c r="L325" s="49" t="n">
        <v>3900</v>
      </c>
      <c r="M325" s="49" t="n">
        <v>4400</v>
      </c>
      <c r="N325" s="49" t="n">
        <v>6800</v>
      </c>
      <c r="O325" s="49" t="n">
        <v>8500</v>
      </c>
      <c r="P325" s="49" t="n">
        <v>10400</v>
      </c>
      <c r="Q325" s="49" t="n">
        <v>11900</v>
      </c>
      <c r="R325" s="49" t="n">
        <v>18500</v>
      </c>
    </row>
    <row r="326" customFormat="false" ht="16.15" hidden="false" customHeight="false" outlineLevel="0" collapsed="false">
      <c r="B326" s="16" t="s">
        <v>323</v>
      </c>
      <c r="C326" s="49" t="n">
        <v>2350</v>
      </c>
      <c r="D326" s="49" t="n">
        <v>2700</v>
      </c>
      <c r="E326" s="49" t="n">
        <v>3200</v>
      </c>
      <c r="F326" s="49" t="n">
        <v>5000</v>
      </c>
      <c r="G326" s="49" t="n">
        <v>6700</v>
      </c>
      <c r="H326" s="49" t="n">
        <v>8600</v>
      </c>
      <c r="I326" s="49" t="n">
        <v>10100</v>
      </c>
      <c r="J326" s="49" t="n">
        <v>15500</v>
      </c>
      <c r="K326" s="49" t="n">
        <v>2350</v>
      </c>
      <c r="L326" s="49" t="n">
        <v>2700</v>
      </c>
      <c r="M326" s="49" t="n">
        <v>3200</v>
      </c>
      <c r="N326" s="49" t="n">
        <v>5000</v>
      </c>
      <c r="O326" s="49" t="n">
        <v>6700</v>
      </c>
      <c r="P326" s="49" t="n">
        <v>8600</v>
      </c>
      <c r="Q326" s="49" t="n">
        <v>10100</v>
      </c>
      <c r="R326" s="49" t="n">
        <v>15500</v>
      </c>
    </row>
    <row r="327" customFormat="false" ht="16.15" hidden="false" customHeight="false" outlineLevel="0" collapsed="false">
      <c r="B327" s="16" t="s">
        <v>324</v>
      </c>
      <c r="C327" s="49" t="n">
        <v>2430</v>
      </c>
      <c r="D327" s="49" t="n">
        <v>2780</v>
      </c>
      <c r="E327" s="49" t="n">
        <v>3280</v>
      </c>
      <c r="F327" s="49" t="n">
        <v>5120</v>
      </c>
      <c r="G327" s="49" t="n">
        <v>6820</v>
      </c>
      <c r="H327" s="49" t="n">
        <v>8720</v>
      </c>
      <c r="I327" s="49" t="n">
        <v>10220</v>
      </c>
      <c r="J327" s="49" t="n">
        <v>15700</v>
      </c>
      <c r="K327" s="49" t="n">
        <v>2430</v>
      </c>
      <c r="L327" s="49" t="n">
        <v>2780</v>
      </c>
      <c r="M327" s="49" t="n">
        <v>3280</v>
      </c>
      <c r="N327" s="49" t="n">
        <v>5120</v>
      </c>
      <c r="O327" s="49" t="n">
        <v>6820</v>
      </c>
      <c r="P327" s="49" t="n">
        <v>8720</v>
      </c>
      <c r="Q327" s="49" t="n">
        <v>10220</v>
      </c>
      <c r="R327" s="49" t="n">
        <v>15700</v>
      </c>
    </row>
  </sheetData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D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B24" activeCellId="0" sqref="B24"/>
    </sheetView>
  </sheetViews>
  <sheetFormatPr defaultRowHeight="12.8"/>
  <cols>
    <col collapsed="false" hidden="false" max="1" min="1" style="23" width="3.51020408163265"/>
    <col collapsed="false" hidden="false" max="2" min="2" style="23" width="27.4030612244898"/>
    <col collapsed="false" hidden="false" max="3" min="3" style="23" width="51.8367346938776"/>
    <col collapsed="false" hidden="false" max="4" min="4" style="23" width="44.1428571428571"/>
    <col collapsed="false" hidden="false" max="1023" min="5" style="23" width="10.2602040816327"/>
    <col collapsed="false" hidden="false" max="1025" min="1024" style="0" width="7.96428571428571"/>
  </cols>
  <sheetData>
    <row r="1" s="50" customFormat="true" ht="16.15" hidden="false" customHeight="false" outlineLevel="0" collapsed="false">
      <c r="B1" s="51" t="s">
        <v>376</v>
      </c>
      <c r="C1" s="52" t="s">
        <v>377</v>
      </c>
      <c r="D1" s="52" t="s">
        <v>378</v>
      </c>
    </row>
    <row r="2" customFormat="false" ht="16.15" hidden="false" customHeight="false" outlineLevel="0" collapsed="false">
      <c r="A2" s="50"/>
      <c r="B2" s="53" t="s">
        <v>1</v>
      </c>
      <c r="C2" s="54" t="s">
        <v>379</v>
      </c>
      <c r="D2" s="54" t="s">
        <v>380</v>
      </c>
    </row>
    <row r="3" customFormat="false" ht="16.15" hidden="false" customHeight="false" outlineLevel="0" collapsed="false">
      <c r="A3" s="50"/>
      <c r="B3" s="53" t="s">
        <v>3</v>
      </c>
      <c r="C3" s="54" t="s">
        <v>381</v>
      </c>
      <c r="D3" s="54" t="s">
        <v>382</v>
      </c>
    </row>
    <row r="4" customFormat="false" ht="16.15" hidden="false" customHeight="false" outlineLevel="0" collapsed="false">
      <c r="A4" s="50"/>
      <c r="B4" s="53" t="s">
        <v>4</v>
      </c>
      <c r="C4" s="54" t="s">
        <v>383</v>
      </c>
      <c r="D4" s="54" t="s">
        <v>384</v>
      </c>
    </row>
    <row r="5" customFormat="false" ht="16.15" hidden="false" customHeight="false" outlineLevel="0" collapsed="false">
      <c r="A5" s="50"/>
      <c r="B5" s="53" t="s">
        <v>6</v>
      </c>
      <c r="C5" s="54" t="s">
        <v>385</v>
      </c>
      <c r="D5" s="54" t="s">
        <v>386</v>
      </c>
    </row>
    <row r="6" customFormat="false" ht="16.15" hidden="false" customHeight="false" outlineLevel="0" collapsed="false">
      <c r="A6" s="50"/>
      <c r="B6" s="55" t="s">
        <v>8</v>
      </c>
      <c r="C6" s="56" t="s">
        <v>387</v>
      </c>
      <c r="D6" s="56" t="s">
        <v>388</v>
      </c>
    </row>
    <row r="7" customFormat="false" ht="16.15" hidden="false" customHeight="false" outlineLevel="0" collapsed="false">
      <c r="A7" s="50"/>
      <c r="B7" s="53" t="s">
        <v>9</v>
      </c>
      <c r="C7" s="54" t="s">
        <v>389</v>
      </c>
      <c r="D7" s="57" t="s">
        <v>390</v>
      </c>
    </row>
    <row r="8" customFormat="false" ht="16.15" hidden="false" customHeight="false" outlineLevel="0" collapsed="false">
      <c r="A8" s="50"/>
      <c r="B8" s="55" t="s">
        <v>391</v>
      </c>
      <c r="C8" s="54" t="s">
        <v>392</v>
      </c>
      <c r="D8" s="57" t="s">
        <v>393</v>
      </c>
    </row>
    <row r="9" customFormat="false" ht="16.15" hidden="false" customHeight="false" outlineLevel="0" collapsed="false">
      <c r="A9" s="50"/>
      <c r="B9" s="53" t="s">
        <v>17</v>
      </c>
      <c r="C9" s="57" t="s">
        <v>394</v>
      </c>
      <c r="D9" s="54" t="s">
        <v>395</v>
      </c>
    </row>
    <row r="10" customFormat="false" ht="16.15" hidden="false" customHeight="false" outlineLevel="0" collapsed="false">
      <c r="A10" s="50"/>
      <c r="B10" s="53" t="s">
        <v>20</v>
      </c>
      <c r="C10" s="54" t="s">
        <v>396</v>
      </c>
      <c r="D10" s="54" t="s">
        <v>397</v>
      </c>
    </row>
    <row r="11" customFormat="false" ht="16.15" hidden="false" customHeight="false" outlineLevel="0" collapsed="false">
      <c r="A11" s="50"/>
      <c r="B11" s="53" t="s">
        <v>21</v>
      </c>
      <c r="C11" s="54" t="s">
        <v>398</v>
      </c>
      <c r="D11" s="54" t="s">
        <v>399</v>
      </c>
    </row>
    <row r="12" customFormat="false" ht="16.15" hidden="false" customHeight="false" outlineLevel="0" collapsed="false">
      <c r="A12" s="50"/>
      <c r="B12" s="53" t="s">
        <v>23</v>
      </c>
      <c r="C12" s="54" t="s">
        <v>400</v>
      </c>
      <c r="D12" s="54" t="s">
        <v>401</v>
      </c>
    </row>
    <row r="13" customFormat="false" ht="16.15" hidden="false" customHeight="false" outlineLevel="0" collapsed="false">
      <c r="A13" s="50"/>
      <c r="B13" s="58" t="s">
        <v>24</v>
      </c>
      <c r="C13" s="54" t="s">
        <v>402</v>
      </c>
      <c r="D13" s="54" t="s">
        <v>403</v>
      </c>
    </row>
    <row r="14" customFormat="false" ht="16.15" hidden="false" customHeight="false" outlineLevel="0" collapsed="false">
      <c r="A14" s="50"/>
      <c r="B14" s="53" t="s">
        <v>28</v>
      </c>
      <c r="C14" s="54" t="s">
        <v>404</v>
      </c>
      <c r="D14" s="54" t="s">
        <v>405</v>
      </c>
    </row>
    <row r="15" customFormat="false" ht="16.15" hidden="false" customHeight="false" outlineLevel="0" collapsed="false">
      <c r="A15" s="50"/>
      <c r="B15" s="53" t="s">
        <v>29</v>
      </c>
      <c r="C15" s="54" t="s">
        <v>406</v>
      </c>
      <c r="D15" s="54" t="s">
        <v>407</v>
      </c>
    </row>
    <row r="16" customFormat="false" ht="16.15" hidden="false" customHeight="false" outlineLevel="0" collapsed="false">
      <c r="A16" s="50"/>
      <c r="B16" s="53" t="s">
        <v>31</v>
      </c>
      <c r="C16" s="54" t="s">
        <v>408</v>
      </c>
      <c r="D16" s="54" t="s">
        <v>409</v>
      </c>
    </row>
    <row r="17" customFormat="false" ht="16.15" hidden="false" customHeight="false" outlineLevel="0" collapsed="false">
      <c r="A17" s="50"/>
      <c r="B17" s="53" t="s">
        <v>35</v>
      </c>
      <c r="C17" s="54" t="s">
        <v>410</v>
      </c>
      <c r="D17" s="54" t="s">
        <v>411</v>
      </c>
    </row>
    <row r="18" customFormat="false" ht="16.15" hidden="false" customHeight="false" outlineLevel="0" collapsed="false">
      <c r="A18" s="50"/>
      <c r="B18" s="53" t="s">
        <v>32</v>
      </c>
      <c r="C18" s="54" t="s">
        <v>412</v>
      </c>
      <c r="D18" s="54" t="s">
        <v>413</v>
      </c>
    </row>
    <row r="19" customFormat="false" ht="16.15" hidden="false" customHeight="false" outlineLevel="0" collapsed="false">
      <c r="B19" s="53" t="s">
        <v>15</v>
      </c>
      <c r="C19" s="54" t="s">
        <v>414</v>
      </c>
      <c r="D19" s="54" t="s">
        <v>405</v>
      </c>
    </row>
    <row r="20" customFormat="false" ht="16.15" hidden="false" customHeight="false" outlineLevel="0" collapsed="false">
      <c r="B20" s="53" t="s">
        <v>14</v>
      </c>
      <c r="C20" s="54" t="s">
        <v>414</v>
      </c>
      <c r="D20" s="54" t="s">
        <v>405</v>
      </c>
    </row>
    <row r="21" customFormat="false" ht="16.15" hidden="false" customHeight="false" outlineLevel="0" collapsed="false">
      <c r="B21" s="53" t="s">
        <v>30</v>
      </c>
      <c r="C21" s="54" t="s">
        <v>414</v>
      </c>
      <c r="D21" s="54" t="s">
        <v>405</v>
      </c>
    </row>
    <row r="22" customFormat="false" ht="16.15" hidden="false" customHeight="false" outlineLevel="0" collapsed="false">
      <c r="B22" s="53" t="s">
        <v>18</v>
      </c>
      <c r="C22" s="54" t="s">
        <v>414</v>
      </c>
      <c r="D22" s="54" t="s">
        <v>405</v>
      </c>
    </row>
    <row r="23" customFormat="false" ht="16.15" hidden="false" customHeight="false" outlineLevel="0" collapsed="false">
      <c r="B23" s="53" t="s">
        <v>19</v>
      </c>
      <c r="C23" s="54" t="s">
        <v>414</v>
      </c>
      <c r="D23" s="54" t="s">
        <v>405</v>
      </c>
    </row>
  </sheetData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D4" activeCellId="0" sqref="D4"/>
    </sheetView>
  </sheetViews>
  <sheetFormatPr defaultRowHeight="12.8"/>
  <cols>
    <col collapsed="false" hidden="false" max="1" min="1" style="0" width="26.4744897959184"/>
    <col collapsed="false" hidden="false" max="2" min="2" style="0" width="20.5714285714286"/>
    <col collapsed="false" hidden="false" max="3" min="3" style="0" width="27.6275510204082"/>
    <col collapsed="false" hidden="false" max="4" min="4" style="0" width="19.2295918367347"/>
    <col collapsed="false" hidden="false" max="5" min="5" style="0" width="16.7295918367347"/>
    <col collapsed="false" hidden="false" max="1025" min="6" style="0" width="8.50510204081633"/>
  </cols>
  <sheetData>
    <row r="1" customFormat="false" ht="12.8" hidden="false" customHeight="false" outlineLevel="0" collapsed="false">
      <c r="A1" s="0" t="s">
        <v>415</v>
      </c>
      <c r="B1" s="0" t="s">
        <v>416</v>
      </c>
      <c r="C1" s="0" t="s">
        <v>417</v>
      </c>
      <c r="D1" s="0" t="s">
        <v>418</v>
      </c>
      <c r="E1" s="0" t="s">
        <v>419</v>
      </c>
    </row>
    <row r="2" customFormat="false" ht="12.8" hidden="false" customHeight="false" outlineLevel="0" collapsed="false">
      <c r="A2" s="0" t="n">
        <v>250</v>
      </c>
      <c r="B2" s="0" t="n">
        <v>600</v>
      </c>
      <c r="C2" s="0" t="n">
        <v>850</v>
      </c>
      <c r="D2" s="59" t="s">
        <v>420</v>
      </c>
      <c r="E2" s="0" t="n">
        <v>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325"/>
  <sheetViews>
    <sheetView windowProtection="false" showFormulas="false" showGridLines="true" showRowColHeaders="true" showZeros="true" rightToLeft="false" tabSelected="false" showOutlineSymbols="true" defaultGridColor="true" view="normal" topLeftCell="A305" colorId="64" zoomScale="220" zoomScaleNormal="220" zoomScalePageLayoutView="100" workbookViewId="0">
      <selection pane="topLeft" activeCell="A36" activeCellId="0" sqref="A36"/>
    </sheetView>
  </sheetViews>
  <sheetFormatPr defaultRowHeight="12.8"/>
  <cols>
    <col collapsed="false" hidden="false" max="1" min="1" style="13" width="106.372448979592"/>
    <col collapsed="false" hidden="false" max="2" min="2" style="0" width="12.6887755102041"/>
    <col collapsed="false" hidden="false" max="3" min="3" style="0" width="13.0918367346939"/>
    <col collapsed="false" hidden="false" max="4" min="4" style="0" width="12.9591836734694"/>
    <col collapsed="false" hidden="false" max="5" min="5" style="0" width="13.5"/>
    <col collapsed="false" hidden="false" max="7" min="6" style="0" width="12.5561224489796"/>
    <col collapsed="false" hidden="false" max="9" min="8" style="0" width="8.36734693877551"/>
    <col collapsed="false" hidden="false" max="10" min="10" style="0" width="8.50510204081633"/>
    <col collapsed="false" hidden="false" max="11" min="11" style="0" width="12.6887755102041"/>
    <col collapsed="false" hidden="false" max="64" min="12" style="0" width="7.96428571428571"/>
    <col collapsed="false" hidden="false" max="1025" min="65" style="0" width="8.50510204081633"/>
  </cols>
  <sheetData>
    <row r="1" customFormat="false" ht="26.85" hidden="false" customHeight="false" outlineLevel="0" collapsed="false">
      <c r="A1" s="14"/>
      <c r="B1" s="15" t="s">
        <v>326</v>
      </c>
      <c r="C1" s="15" t="s">
        <v>327</v>
      </c>
      <c r="D1" s="15" t="s">
        <v>328</v>
      </c>
      <c r="E1" s="15" t="s">
        <v>329</v>
      </c>
      <c r="F1" s="15" t="s">
        <v>330</v>
      </c>
      <c r="G1" s="15" t="s">
        <v>331</v>
      </c>
      <c r="H1" s="15" t="s">
        <v>332</v>
      </c>
      <c r="I1" s="15" t="s">
        <v>333</v>
      </c>
      <c r="J1" s="15" t="s">
        <v>334</v>
      </c>
      <c r="K1" s="15" t="s">
        <v>335</v>
      </c>
    </row>
    <row r="2" customFormat="false" ht="18.15" hidden="false" customHeight="true" outlineLevel="0" collapsed="false">
      <c r="A2" s="16" t="s">
        <v>1</v>
      </c>
      <c r="B2" s="17" t="s">
        <v>336</v>
      </c>
      <c r="C2" s="18" t="n">
        <v>700</v>
      </c>
      <c r="D2" s="19" t="n">
        <f aca="false">20.45+0.4</f>
        <v>20.85</v>
      </c>
      <c r="E2" s="19" t="n">
        <f aca="false">20.25+0.4</f>
        <v>20.65</v>
      </c>
      <c r="F2" s="19" t="n">
        <f aca="false">20.05+0.4</f>
        <v>20.45</v>
      </c>
      <c r="G2" s="19" t="n">
        <f aca="false">19.85+0.4</f>
        <v>20.25</v>
      </c>
      <c r="H2" s="18" t="n">
        <f aca="false">5165+100</f>
        <v>5265</v>
      </c>
      <c r="I2" s="18" t="n">
        <f aca="false">5115+100</f>
        <v>5215</v>
      </c>
      <c r="J2" s="18" t="n">
        <f aca="false">5065+100</f>
        <v>5165</v>
      </c>
      <c r="K2" s="18" t="n">
        <f aca="false">5015+100</f>
        <v>5115</v>
      </c>
    </row>
    <row r="3" customFormat="false" ht="18.15" hidden="false" customHeight="true" outlineLevel="0" collapsed="false">
      <c r="A3" s="16" t="s">
        <v>2</v>
      </c>
      <c r="B3" s="17" t="s">
        <v>337</v>
      </c>
      <c r="C3" s="18" t="n">
        <v>1100</v>
      </c>
      <c r="D3" s="19" t="n">
        <f aca="false">18.68+0.4</f>
        <v>19.08</v>
      </c>
      <c r="E3" s="19" t="n">
        <f aca="false">18.48+0.4</f>
        <v>18.88</v>
      </c>
      <c r="F3" s="19" t="n">
        <f aca="false">18.28+0.4</f>
        <v>18.68</v>
      </c>
      <c r="G3" s="19" t="n">
        <f aca="false">18.08+0.4</f>
        <v>18.48</v>
      </c>
      <c r="H3" s="18" t="n">
        <f aca="false">4485+100</f>
        <v>4585</v>
      </c>
      <c r="I3" s="18" t="n">
        <f aca="false">4435+100</f>
        <v>4535</v>
      </c>
      <c r="J3" s="18" t="n">
        <f aca="false">4385+100</f>
        <v>4485</v>
      </c>
      <c r="K3" s="18" t="n">
        <f aca="false">4335+100</f>
        <v>4435</v>
      </c>
    </row>
    <row r="4" customFormat="false" ht="18.15" hidden="false" customHeight="true" outlineLevel="0" collapsed="false">
      <c r="A4" s="16" t="s">
        <v>3</v>
      </c>
      <c r="B4" s="17" t="s">
        <v>338</v>
      </c>
      <c r="C4" s="18" t="n">
        <v>1100</v>
      </c>
      <c r="D4" s="19" t="n">
        <f aca="false">24.85+0.4</f>
        <v>25.25</v>
      </c>
      <c r="E4" s="19" t="n">
        <f aca="false">24.65+0.4</f>
        <v>25.05</v>
      </c>
      <c r="F4" s="19" t="n">
        <f aca="false">24.45+0.4</f>
        <v>24.85</v>
      </c>
      <c r="G4" s="19" t="n">
        <f aca="false">24.25+0.4</f>
        <v>24.65</v>
      </c>
      <c r="H4" s="18" t="n">
        <f aca="false">6017+100</f>
        <v>6117</v>
      </c>
      <c r="I4" s="18" t="n">
        <f aca="false">5967+100</f>
        <v>6067</v>
      </c>
      <c r="J4" s="18" t="n">
        <f aca="false">5917+100</f>
        <v>6017</v>
      </c>
      <c r="K4" s="18" t="n">
        <f aca="false">5867+100</f>
        <v>5967</v>
      </c>
    </row>
    <row r="5" customFormat="false" ht="18.15" hidden="false" customHeight="true" outlineLevel="0" collapsed="false">
      <c r="A5" s="16" t="s">
        <v>4</v>
      </c>
      <c r="B5" s="17" t="s">
        <v>339</v>
      </c>
      <c r="C5" s="18" t="n">
        <v>300</v>
      </c>
      <c r="D5" s="19" t="n">
        <f aca="false">10.43+0.2</f>
        <v>10.63</v>
      </c>
      <c r="E5" s="19" t="n">
        <f aca="false">10.23+0.2</f>
        <v>10.43</v>
      </c>
      <c r="F5" s="19" t="n">
        <f aca="false">10.03+0.2</f>
        <v>10.23</v>
      </c>
      <c r="G5" s="19" t="n">
        <f aca="false">9.83+0.2</f>
        <v>10.03</v>
      </c>
      <c r="H5" s="18" t="n">
        <f aca="false">2608+50</f>
        <v>2658</v>
      </c>
      <c r="I5" s="18" t="n">
        <f aca="false">2558+50</f>
        <v>2608</v>
      </c>
      <c r="J5" s="18" t="n">
        <f aca="false">2508+50</f>
        <v>2558</v>
      </c>
      <c r="K5" s="18" t="n">
        <f aca="false">2459+50</f>
        <v>2509</v>
      </c>
    </row>
    <row r="6" customFormat="false" ht="18.15" hidden="false" customHeight="true" outlineLevel="0" collapsed="false">
      <c r="A6" s="16" t="s">
        <v>5</v>
      </c>
      <c r="B6" s="17" t="s">
        <v>340</v>
      </c>
      <c r="C6" s="18" t="n">
        <v>800</v>
      </c>
      <c r="D6" s="19" t="n">
        <f aca="false">15.85+0.2</f>
        <v>16.05</v>
      </c>
      <c r="E6" s="19" t="n">
        <f aca="false">15.65+0.2</f>
        <v>15.85</v>
      </c>
      <c r="F6" s="19" t="n">
        <f aca="false">15.45+0.2</f>
        <v>15.65</v>
      </c>
      <c r="G6" s="19" t="n">
        <f aca="false">15.25+0.2</f>
        <v>15.45</v>
      </c>
      <c r="H6" s="18" t="n">
        <f aca="false">3804+50</f>
        <v>3854</v>
      </c>
      <c r="I6" s="18" t="n">
        <f aca="false">3756+50</f>
        <v>3806</v>
      </c>
      <c r="J6" s="18" t="n">
        <f aca="false">3708+50</f>
        <v>3758</v>
      </c>
      <c r="K6" s="18" t="n">
        <f aca="false">3660+50</f>
        <v>3710</v>
      </c>
    </row>
    <row r="7" customFormat="false" ht="16.15" hidden="false" customHeight="false" outlineLevel="0" collapsed="false">
      <c r="A7" s="16" t="s">
        <v>6</v>
      </c>
      <c r="B7" s="17" t="s">
        <v>338</v>
      </c>
      <c r="C7" s="18" t="n">
        <v>1100</v>
      </c>
      <c r="D7" s="19" t="n">
        <f aca="false">24.85+0.4</f>
        <v>25.25</v>
      </c>
      <c r="E7" s="19" t="n">
        <f aca="false">24.65+0.4</f>
        <v>25.05</v>
      </c>
      <c r="F7" s="19" t="n">
        <f aca="false">24.45+0.4</f>
        <v>24.85</v>
      </c>
      <c r="G7" s="19" t="n">
        <f aca="false">24.25+0.4</f>
        <v>24.65</v>
      </c>
      <c r="H7" s="18" t="n">
        <f aca="false">6017+100</f>
        <v>6117</v>
      </c>
      <c r="I7" s="18" t="n">
        <f aca="false">5967+100</f>
        <v>6067</v>
      </c>
      <c r="J7" s="18" t="n">
        <f aca="false">5917+100</f>
        <v>6017</v>
      </c>
      <c r="K7" s="18" t="n">
        <f aca="false">5867+100</f>
        <v>5967</v>
      </c>
    </row>
    <row r="8" customFormat="false" ht="16.15" hidden="false" customHeight="false" outlineLevel="0" collapsed="false">
      <c r="A8" s="16" t="s">
        <v>7</v>
      </c>
      <c r="B8" s="17" t="s">
        <v>337</v>
      </c>
      <c r="C8" s="18" t="n">
        <v>1200</v>
      </c>
      <c r="D8" s="19" t="n">
        <f aca="false">19.38+0.4</f>
        <v>19.78</v>
      </c>
      <c r="E8" s="19" t="n">
        <f aca="false">19.18+0.4</f>
        <v>19.58</v>
      </c>
      <c r="F8" s="19" t="n">
        <f aca="false">18.98+0.4</f>
        <v>19.38</v>
      </c>
      <c r="G8" s="19" t="n">
        <f aca="false">18.78+0.4</f>
        <v>19.18</v>
      </c>
      <c r="H8" s="18" t="n">
        <f aca="false">4625+100</f>
        <v>4725</v>
      </c>
      <c r="I8" s="18" t="n">
        <f aca="false">4575+100</f>
        <v>4675</v>
      </c>
      <c r="J8" s="18" t="n">
        <f aca="false">4525+100</f>
        <v>4625</v>
      </c>
      <c r="K8" s="18" t="n">
        <f aca="false">4475+100</f>
        <v>4575</v>
      </c>
    </row>
    <row r="9" customFormat="false" ht="16.15" hidden="false" customHeight="false" outlineLevel="0" collapsed="false">
      <c r="A9" s="16" t="s">
        <v>8</v>
      </c>
      <c r="B9" s="20" t="s">
        <v>341</v>
      </c>
      <c r="C9" s="20" t="n">
        <v>300</v>
      </c>
      <c r="D9" s="21" t="n">
        <f aca="false">9.27+0.2</f>
        <v>9.47</v>
      </c>
      <c r="E9" s="21" t="n">
        <f aca="false">9.07+0.2</f>
        <v>9.27</v>
      </c>
      <c r="F9" s="21" t="n">
        <f aca="false">8.87+0.2</f>
        <v>9.07</v>
      </c>
      <c r="G9" s="21" t="n">
        <f aca="false">8.67+0.2</f>
        <v>8.87</v>
      </c>
      <c r="H9" s="22" t="n">
        <f aca="false">2244+50</f>
        <v>2294</v>
      </c>
      <c r="I9" s="22" t="n">
        <f aca="false">2194+50</f>
        <v>2244</v>
      </c>
      <c r="J9" s="22" t="n">
        <f aca="false">2144+50</f>
        <v>2194</v>
      </c>
      <c r="K9" s="22" t="n">
        <f aca="false">2094+50</f>
        <v>2144</v>
      </c>
    </row>
    <row r="10" customFormat="false" ht="16.15" hidden="false" customHeight="false" outlineLevel="0" collapsed="false">
      <c r="A10" s="16" t="s">
        <v>9</v>
      </c>
      <c r="B10" s="17" t="s">
        <v>342</v>
      </c>
      <c r="C10" s="18" t="n">
        <v>500</v>
      </c>
      <c r="D10" s="19" t="n">
        <f aca="false">18.05+0.4</f>
        <v>18.45</v>
      </c>
      <c r="E10" s="19" t="n">
        <f aca="false">17.85+0.4</f>
        <v>18.25</v>
      </c>
      <c r="F10" s="19" t="n">
        <f aca="false">17.65+0.4</f>
        <v>18.05</v>
      </c>
      <c r="G10" s="19" t="n">
        <f aca="false">17.45+0.4</f>
        <v>17.85</v>
      </c>
      <c r="H10" s="18" t="n">
        <f aca="false">4513+100</f>
        <v>4613</v>
      </c>
      <c r="I10" s="18" t="n">
        <f aca="false">4463+100</f>
        <v>4563</v>
      </c>
      <c r="J10" s="18" t="n">
        <f aca="false">4413+100</f>
        <v>4513</v>
      </c>
      <c r="K10" s="18" t="n">
        <f aca="false">4363+100</f>
        <v>4463</v>
      </c>
    </row>
    <row r="11" customFormat="false" ht="16.15" hidden="false" customHeight="false" outlineLevel="0" collapsed="false">
      <c r="A11" s="16" t="s">
        <v>10</v>
      </c>
      <c r="B11" s="17" t="s">
        <v>337</v>
      </c>
      <c r="C11" s="18" t="n">
        <v>1600</v>
      </c>
      <c r="D11" s="19" t="n">
        <f aca="false">21.58+0.4</f>
        <v>21.98</v>
      </c>
      <c r="E11" s="17" t="n">
        <f aca="false">21.38+0.4</f>
        <v>21.78</v>
      </c>
      <c r="F11" s="17" t="n">
        <f aca="false">21.18+0.4</f>
        <v>21.58</v>
      </c>
      <c r="G11" s="17" t="n">
        <f aca="false">20.98+0.4</f>
        <v>21.38</v>
      </c>
      <c r="H11" s="18" t="n">
        <f aca="false">5065+100</f>
        <v>5165</v>
      </c>
      <c r="I11" s="18" t="n">
        <f aca="false">5015+100</f>
        <v>5115</v>
      </c>
      <c r="J11" s="18" t="n">
        <f aca="false">4965+100</f>
        <v>5065</v>
      </c>
      <c r="K11" s="18" t="n">
        <f aca="false">4915+100</f>
        <v>5015</v>
      </c>
    </row>
    <row r="12" customFormat="false" ht="16.15" hidden="false" customHeight="false" outlineLevel="0" collapsed="false">
      <c r="A12" s="16" t="s">
        <v>11</v>
      </c>
      <c r="B12" s="17" t="s">
        <v>340</v>
      </c>
      <c r="C12" s="18" t="n">
        <v>800</v>
      </c>
      <c r="D12" s="19" t="n">
        <f aca="false">16.58+0.2</f>
        <v>16.78</v>
      </c>
      <c r="E12" s="19" t="n">
        <f aca="false">16.36+0.2</f>
        <v>16.56</v>
      </c>
      <c r="F12" s="19" t="n">
        <f aca="false">16.14+0.2</f>
        <v>16.34</v>
      </c>
      <c r="G12" s="19" t="n">
        <f aca="false">15.93+0.2</f>
        <v>16.13</v>
      </c>
      <c r="H12" s="18" t="n">
        <f aca="false">3813+50</f>
        <v>3863</v>
      </c>
      <c r="I12" s="18" t="n">
        <f aca="false">3763+50</f>
        <v>3813</v>
      </c>
      <c r="J12" s="18" t="n">
        <f aca="false">3713+50</f>
        <v>3763</v>
      </c>
      <c r="K12" s="18" t="n">
        <f aca="false">3663+50</f>
        <v>3713</v>
      </c>
    </row>
    <row r="13" customFormat="false" ht="16.15" hidden="false" customHeight="false" outlineLevel="0" collapsed="false">
      <c r="A13" s="16" t="s">
        <v>12</v>
      </c>
      <c r="B13" s="17" t="s">
        <v>340</v>
      </c>
      <c r="C13" s="18" t="n">
        <v>800</v>
      </c>
      <c r="D13" s="19" t="n">
        <f aca="false">15.35+0.2</f>
        <v>15.55</v>
      </c>
      <c r="E13" s="19" t="n">
        <f aca="false">15.15+0.2</f>
        <v>15.35</v>
      </c>
      <c r="F13" s="19" t="n">
        <f aca="false">14.95+0.2</f>
        <v>15.15</v>
      </c>
      <c r="G13" s="19" t="n">
        <f aca="false">14.75+0.2</f>
        <v>14.95</v>
      </c>
      <c r="H13" s="18" t="n">
        <f aca="false">3684+50</f>
        <v>3734</v>
      </c>
      <c r="I13" s="18" t="n">
        <f aca="false">3636+50</f>
        <v>3686</v>
      </c>
      <c r="J13" s="18" t="n">
        <f aca="false">3588+50</f>
        <v>3638</v>
      </c>
      <c r="K13" s="18" t="n">
        <f aca="false">3540+50</f>
        <v>3590</v>
      </c>
    </row>
    <row r="14" customFormat="false" ht="16.15" hidden="false" customHeight="false" outlineLevel="0" collapsed="false">
      <c r="A14" s="16" t="s">
        <v>13</v>
      </c>
      <c r="B14" s="20" t="s">
        <v>343</v>
      </c>
      <c r="C14" s="20" t="n">
        <v>300</v>
      </c>
      <c r="D14" s="21" t="n">
        <f aca="false">5.6+0.2</f>
        <v>5.8</v>
      </c>
      <c r="E14" s="21" t="n">
        <f aca="false">5.6+0.2</f>
        <v>5.8</v>
      </c>
      <c r="F14" s="21" t="n">
        <f aca="false">5.6+0.2</f>
        <v>5.8</v>
      </c>
      <c r="G14" s="21" t="n">
        <f aca="false">5.6+0.2</f>
        <v>5.8</v>
      </c>
      <c r="H14" s="22" t="n">
        <f aca="false">1400++50</f>
        <v>1450</v>
      </c>
      <c r="I14" s="22" t="n">
        <f aca="false">1400++50</f>
        <v>1450</v>
      </c>
      <c r="J14" s="22" t="n">
        <f aca="false">1400++50</f>
        <v>1450</v>
      </c>
      <c r="K14" s="22" t="n">
        <f aca="false">1400++50</f>
        <v>1450</v>
      </c>
    </row>
    <row r="15" customFormat="false" ht="16.15" hidden="false" customHeight="false" outlineLevel="0" collapsed="false">
      <c r="A15" s="16" t="s">
        <v>14</v>
      </c>
      <c r="B15" s="17" t="s">
        <v>342</v>
      </c>
      <c r="C15" s="18" t="n">
        <v>1950</v>
      </c>
      <c r="D15" s="19" t="n">
        <f aca="false">19.67+0.3</f>
        <v>19.97</v>
      </c>
      <c r="E15" s="19" t="n">
        <f aca="false">19.47+0.3</f>
        <v>19.77</v>
      </c>
      <c r="F15" s="19" t="n">
        <f aca="false">19.27+0.3</f>
        <v>19.57</v>
      </c>
      <c r="G15" s="19" t="n">
        <f aca="false">19.07+0.3</f>
        <v>19.37</v>
      </c>
      <c r="H15" s="18" t="n">
        <f aca="false">4591+75</f>
        <v>4666</v>
      </c>
      <c r="I15" s="18" t="n">
        <f aca="false">4541+75</f>
        <v>4616</v>
      </c>
      <c r="J15" s="18" t="n">
        <f aca="false">4491+75</f>
        <v>4566</v>
      </c>
      <c r="K15" s="18" t="n">
        <f aca="false">4441+75</f>
        <v>4516</v>
      </c>
    </row>
    <row r="16" customFormat="false" ht="16.15" hidden="false" customHeight="false" outlineLevel="0" collapsed="false">
      <c r="A16" s="16" t="s">
        <v>15</v>
      </c>
      <c r="B16" s="17" t="s">
        <v>342</v>
      </c>
      <c r="C16" s="18" t="n">
        <v>1950</v>
      </c>
      <c r="D16" s="19" t="n">
        <f aca="false">19.67+0.3</f>
        <v>19.97</v>
      </c>
      <c r="E16" s="19" t="n">
        <f aca="false">19.47+0.3</f>
        <v>19.77</v>
      </c>
      <c r="F16" s="19" t="n">
        <f aca="false">19.27+0.3</f>
        <v>19.57</v>
      </c>
      <c r="G16" s="19" t="n">
        <f aca="false">19.07+0.3</f>
        <v>19.37</v>
      </c>
      <c r="H16" s="18" t="n">
        <f aca="false">4591+75</f>
        <v>4666</v>
      </c>
      <c r="I16" s="18" t="n">
        <f aca="false">4541+75</f>
        <v>4616</v>
      </c>
      <c r="J16" s="18" t="n">
        <f aca="false">4491+75</f>
        <v>4566</v>
      </c>
      <c r="K16" s="18" t="n">
        <f aca="false">4441+75</f>
        <v>4516</v>
      </c>
    </row>
    <row r="17" customFormat="false" ht="16.15" hidden="false" customHeight="false" outlineLevel="0" collapsed="false">
      <c r="A17" s="16" t="s">
        <v>16</v>
      </c>
      <c r="B17" s="17" t="s">
        <v>337</v>
      </c>
      <c r="C17" s="18" t="n">
        <v>1600</v>
      </c>
      <c r="D17" s="19" t="n">
        <f aca="false">21.58+0.4</f>
        <v>21.98</v>
      </c>
      <c r="E17" s="17" t="n">
        <f aca="false">21.38+0.4</f>
        <v>21.78</v>
      </c>
      <c r="F17" s="17" t="n">
        <f aca="false">21.18+0.4</f>
        <v>21.58</v>
      </c>
      <c r="G17" s="17" t="n">
        <f aca="false">20.98+0.4</f>
        <v>21.38</v>
      </c>
      <c r="H17" s="18" t="n">
        <f aca="false">5065+100</f>
        <v>5165</v>
      </c>
      <c r="I17" s="18" t="n">
        <f aca="false">5015+100</f>
        <v>5115</v>
      </c>
      <c r="J17" s="18" t="n">
        <f aca="false">4965+100</f>
        <v>5065</v>
      </c>
      <c r="K17" s="18" t="n">
        <f aca="false">4915+100</f>
        <v>5015</v>
      </c>
    </row>
    <row r="18" customFormat="false" ht="31.8" hidden="false" customHeight="true" outlineLevel="0" collapsed="false">
      <c r="A18" s="16" t="s">
        <v>17</v>
      </c>
      <c r="B18" s="17" t="s">
        <v>340</v>
      </c>
      <c r="C18" s="18" t="n">
        <v>500</v>
      </c>
      <c r="D18" s="19" t="n">
        <f aca="false">14.98+0.4</f>
        <v>15.38</v>
      </c>
      <c r="E18" s="19" t="n">
        <f aca="false">14.78+0.4</f>
        <v>15.18</v>
      </c>
      <c r="F18" s="19" t="n">
        <f aca="false">14.58+0.4</f>
        <v>14.98</v>
      </c>
      <c r="G18" s="19" t="n">
        <f aca="false">14.38+0.4</f>
        <v>14.78</v>
      </c>
      <c r="H18" s="18" t="n">
        <f aca="false">3745+100</f>
        <v>3845</v>
      </c>
      <c r="I18" s="18" t="n">
        <f aca="false">3695+100</f>
        <v>3795</v>
      </c>
      <c r="J18" s="18" t="n">
        <f aca="false">3645+100</f>
        <v>3745</v>
      </c>
      <c r="K18" s="18" t="n">
        <f aca="false">3595+100</f>
        <v>3695</v>
      </c>
    </row>
    <row r="19" customFormat="false" ht="31.8" hidden="false" customHeight="true" outlineLevel="0" collapsed="false">
      <c r="A19" s="16" t="s">
        <v>18</v>
      </c>
      <c r="B19" s="17" t="s">
        <v>342</v>
      </c>
      <c r="C19" s="18" t="n">
        <v>2450</v>
      </c>
      <c r="D19" s="19" t="n">
        <f aca="false">24.17+0.3</f>
        <v>24.47</v>
      </c>
      <c r="E19" s="19" t="n">
        <f aca="false">23.97+0.3</f>
        <v>24.27</v>
      </c>
      <c r="F19" s="19" t="n">
        <f aca="false">23.77+0.3</f>
        <v>24.07</v>
      </c>
      <c r="G19" s="19" t="n">
        <f aca="false">23.57+0.3</f>
        <v>23.87</v>
      </c>
      <c r="H19" s="18" t="n">
        <f aca="false">5491+75</f>
        <v>5566</v>
      </c>
      <c r="I19" s="18" t="n">
        <f aca="false">5441+75</f>
        <v>5516</v>
      </c>
      <c r="J19" s="18" t="n">
        <f aca="false">5391+75</f>
        <v>5466</v>
      </c>
      <c r="K19" s="18" t="n">
        <f aca="false">5341+75</f>
        <v>5416</v>
      </c>
    </row>
    <row r="20" customFormat="false" ht="16.15" hidden="false" customHeight="true" outlineLevel="0" collapsed="false">
      <c r="A20" s="16" t="s">
        <v>19</v>
      </c>
      <c r="B20" s="17" t="s">
        <v>342</v>
      </c>
      <c r="C20" s="18" t="n">
        <v>1950</v>
      </c>
      <c r="D20" s="19" t="n">
        <f aca="false">22.67+0.3</f>
        <v>22.97</v>
      </c>
      <c r="E20" s="19" t="n">
        <f aca="false">22.47+0.3</f>
        <v>22.77</v>
      </c>
      <c r="F20" s="19" t="n">
        <f aca="false">22.27+0.3</f>
        <v>22.57</v>
      </c>
      <c r="G20" s="19" t="n">
        <f aca="false">22.07+0.3</f>
        <v>22.37</v>
      </c>
      <c r="H20" s="18" t="n">
        <f aca="false">5191+75</f>
        <v>5266</v>
      </c>
      <c r="I20" s="18" t="n">
        <f aca="false">5141+75</f>
        <v>5216</v>
      </c>
      <c r="J20" s="18" t="n">
        <f aca="false">5091+75</f>
        <v>5166</v>
      </c>
      <c r="K20" s="18" t="n">
        <f aca="false">5041+75</f>
        <v>5116</v>
      </c>
    </row>
    <row r="21" customFormat="false" ht="16.15" hidden="false" customHeight="true" outlineLevel="0" collapsed="false">
      <c r="A21" s="16" t="s">
        <v>20</v>
      </c>
      <c r="B21" s="17" t="s">
        <v>340</v>
      </c>
      <c r="C21" s="18" t="n">
        <v>500</v>
      </c>
      <c r="D21" s="19" t="n">
        <f aca="false">14.42+0.4</f>
        <v>14.82</v>
      </c>
      <c r="E21" s="19" t="n">
        <f aca="false">14.22+0.4</f>
        <v>14.62</v>
      </c>
      <c r="F21" s="19" t="n">
        <f aca="false">14.02+0.4</f>
        <v>14.42</v>
      </c>
      <c r="G21" s="19" t="n">
        <f aca="false">13.82+0.4</f>
        <v>14.22</v>
      </c>
      <c r="H21" s="18" t="n">
        <f aca="false">3550+100</f>
        <v>3650</v>
      </c>
      <c r="I21" s="18" t="n">
        <f aca="false">3500+100</f>
        <v>3600</v>
      </c>
      <c r="J21" s="18" t="n">
        <f aca="false">3450+100</f>
        <v>3550</v>
      </c>
      <c r="K21" s="18" t="n">
        <f aca="false">3400+100</f>
        <v>3500</v>
      </c>
    </row>
    <row r="22" customFormat="false" ht="16.15" hidden="false" customHeight="true" outlineLevel="0" collapsed="false">
      <c r="A22" s="16" t="s">
        <v>21</v>
      </c>
      <c r="B22" s="17" t="s">
        <v>341</v>
      </c>
      <c r="C22" s="18" t="n">
        <v>300</v>
      </c>
      <c r="D22" s="19" t="n">
        <f aca="false">10.1+0.2</f>
        <v>10.3</v>
      </c>
      <c r="E22" s="19" t="n">
        <f aca="false">9.9+0.2</f>
        <v>10.1</v>
      </c>
      <c r="F22" s="19" t="n">
        <f aca="false">9.7+0.2</f>
        <v>9.9</v>
      </c>
      <c r="G22" s="19" t="n">
        <f aca="false">9.5+0.2</f>
        <v>9.7</v>
      </c>
      <c r="H22" s="18" t="n">
        <f aca="false">2434+50</f>
        <v>2484</v>
      </c>
      <c r="I22" s="18" t="n">
        <f aca="false">2386+50</f>
        <v>2436</v>
      </c>
      <c r="J22" s="18" t="n">
        <f aca="false">2338+50</f>
        <v>2388</v>
      </c>
      <c r="K22" s="18" t="n">
        <f aca="false">2293+50</f>
        <v>2343</v>
      </c>
    </row>
    <row r="23" customFormat="false" ht="16.15" hidden="false" customHeight="false" outlineLevel="0" collapsed="false">
      <c r="A23" s="16" t="s">
        <v>22</v>
      </c>
      <c r="B23" s="17" t="s">
        <v>337</v>
      </c>
      <c r="C23" s="18" t="n">
        <v>1600</v>
      </c>
      <c r="D23" s="19" t="n">
        <f aca="false">21.58+0.4</f>
        <v>21.98</v>
      </c>
      <c r="E23" s="17" t="n">
        <f aca="false">21.38+0.4</f>
        <v>21.78</v>
      </c>
      <c r="F23" s="17" t="n">
        <f aca="false">21.18+0.4</f>
        <v>21.58</v>
      </c>
      <c r="G23" s="17" t="n">
        <f aca="false">20.98+0.4</f>
        <v>21.38</v>
      </c>
      <c r="H23" s="18" t="n">
        <f aca="false">5065+100</f>
        <v>5165</v>
      </c>
      <c r="I23" s="18" t="n">
        <f aca="false">5015+100</f>
        <v>5115</v>
      </c>
      <c r="J23" s="18" t="n">
        <f aca="false">4965+100</f>
        <v>5065</v>
      </c>
      <c r="K23" s="18" t="n">
        <f aca="false">4915+100</f>
        <v>5015</v>
      </c>
    </row>
    <row r="24" customFormat="false" ht="18.15" hidden="false" customHeight="true" outlineLevel="0" collapsed="false">
      <c r="A24" s="16" t="s">
        <v>23</v>
      </c>
      <c r="B24" s="17" t="s">
        <v>337</v>
      </c>
      <c r="C24" s="18" t="n">
        <v>1150</v>
      </c>
      <c r="D24" s="19" t="n">
        <f aca="false">17.37+0.3</f>
        <v>17.67</v>
      </c>
      <c r="E24" s="19" t="n">
        <f aca="false">17.17+0.3</f>
        <v>17.47</v>
      </c>
      <c r="F24" s="19" t="n">
        <f aca="false">16.97+0.3</f>
        <v>17.27</v>
      </c>
      <c r="G24" s="19" t="n">
        <f aca="false">16.77+0.3</f>
        <v>17.07</v>
      </c>
      <c r="H24" s="18" t="n">
        <f aca="false">4126+75</f>
        <v>4201</v>
      </c>
      <c r="I24" s="18" t="n">
        <f aca="false">4076+75</f>
        <v>4151</v>
      </c>
      <c r="J24" s="18" t="n">
        <f aca="false">4026+75</f>
        <v>4101</v>
      </c>
      <c r="K24" s="18" t="n">
        <f aca="false">3976+75</f>
        <v>4051</v>
      </c>
    </row>
    <row r="25" customFormat="false" ht="18.15" hidden="false" customHeight="true" outlineLevel="0" collapsed="false">
      <c r="A25" s="16" t="s">
        <v>24</v>
      </c>
      <c r="B25" s="20" t="s">
        <v>343</v>
      </c>
      <c r="C25" s="20" t="n">
        <v>300</v>
      </c>
      <c r="D25" s="21" t="n">
        <f aca="false">5.6+0.2</f>
        <v>5.8</v>
      </c>
      <c r="E25" s="21" t="n">
        <f aca="false">5.6+0.2</f>
        <v>5.8</v>
      </c>
      <c r="F25" s="21" t="n">
        <f aca="false">5.6+0.2</f>
        <v>5.8</v>
      </c>
      <c r="G25" s="21" t="n">
        <f aca="false">5.6+0.2</f>
        <v>5.8</v>
      </c>
      <c r="H25" s="22" t="n">
        <f aca="false">1400+50</f>
        <v>1450</v>
      </c>
      <c r="I25" s="22" t="n">
        <f aca="false">1400+50</f>
        <v>1450</v>
      </c>
      <c r="J25" s="22" t="n">
        <f aca="false">1400+50</f>
        <v>1450</v>
      </c>
      <c r="K25" s="22" t="n">
        <f aca="false">1400+50</f>
        <v>1450</v>
      </c>
    </row>
    <row r="26" customFormat="false" ht="18.15" hidden="false" customHeight="true" outlineLevel="0" collapsed="false">
      <c r="A26" s="16" t="s">
        <v>25</v>
      </c>
      <c r="B26" s="17" t="s">
        <v>337</v>
      </c>
      <c r="C26" s="18" t="n">
        <v>1450</v>
      </c>
      <c r="D26" s="19" t="n">
        <f aca="false">18.07+0.3</f>
        <v>18.37</v>
      </c>
      <c r="E26" s="19" t="n">
        <f aca="false">17.87+0.3</f>
        <v>18.17</v>
      </c>
      <c r="F26" s="19" t="n">
        <f aca="false">17.67+0.3</f>
        <v>17.97</v>
      </c>
      <c r="G26" s="19" t="n">
        <f aca="false">17.47+0.3</f>
        <v>17.77</v>
      </c>
      <c r="H26" s="18" t="n">
        <f aca="false">4366+75</f>
        <v>4441</v>
      </c>
      <c r="I26" s="18" t="n">
        <f aca="false">4316+75</f>
        <v>4391</v>
      </c>
      <c r="J26" s="18" t="n">
        <f aca="false">4266+75</f>
        <v>4341</v>
      </c>
      <c r="K26" s="18" t="n">
        <f aca="false">4216+75</f>
        <v>4291</v>
      </c>
    </row>
    <row r="27" customFormat="false" ht="20.65" hidden="false" customHeight="true" outlineLevel="0" collapsed="false">
      <c r="A27" s="16" t="s">
        <v>26</v>
      </c>
      <c r="B27" s="17" t="s">
        <v>337</v>
      </c>
      <c r="C27" s="18" t="n">
        <v>1150</v>
      </c>
      <c r="D27" s="19" t="n">
        <f aca="false">19.28+0.4</f>
        <v>19.68</v>
      </c>
      <c r="E27" s="19" t="n">
        <f aca="false">19.08+0.4</f>
        <v>19.48</v>
      </c>
      <c r="F27" s="19" t="n">
        <f aca="false">18.88+0.4</f>
        <v>19.28</v>
      </c>
      <c r="G27" s="19" t="n">
        <f aca="false">18.68+0.4</f>
        <v>19.08</v>
      </c>
      <c r="H27" s="18" t="n">
        <f aca="false">4605+100</f>
        <v>4705</v>
      </c>
      <c r="I27" s="18" t="n">
        <f aca="false">4555+100</f>
        <v>4655</v>
      </c>
      <c r="J27" s="18" t="n">
        <f aca="false">4505+100</f>
        <v>4605</v>
      </c>
      <c r="K27" s="18" t="n">
        <f aca="false">4455+100</f>
        <v>4555</v>
      </c>
    </row>
    <row r="28" customFormat="false" ht="16.15" hidden="false" customHeight="true" outlineLevel="0" collapsed="false">
      <c r="A28" s="16" t="s">
        <v>27</v>
      </c>
      <c r="B28" s="17" t="s">
        <v>340</v>
      </c>
      <c r="C28" s="18" t="n">
        <v>800</v>
      </c>
      <c r="D28" s="19" t="n">
        <f aca="false">15.85+0.2</f>
        <v>16.05</v>
      </c>
      <c r="E28" s="19" t="n">
        <f aca="false">15.65+0.2</f>
        <v>15.85</v>
      </c>
      <c r="F28" s="19" t="n">
        <f aca="false">15.45+0.2</f>
        <v>15.65</v>
      </c>
      <c r="G28" s="19" t="n">
        <f aca="false">15.25+0.2</f>
        <v>15.45</v>
      </c>
      <c r="H28" s="18" t="n">
        <f aca="false">3804+50</f>
        <v>3854</v>
      </c>
      <c r="I28" s="18" t="n">
        <f aca="false">3756+50</f>
        <v>3806</v>
      </c>
      <c r="J28" s="18" t="n">
        <f aca="false">3708+50</f>
        <v>3758</v>
      </c>
      <c r="K28" s="18" t="n">
        <f aca="false">3660+50</f>
        <v>3710</v>
      </c>
    </row>
    <row r="29" customFormat="false" ht="18.15" hidden="false" customHeight="true" outlineLevel="0" collapsed="false">
      <c r="A29" s="16" t="s">
        <v>28</v>
      </c>
      <c r="B29" s="17" t="s">
        <v>344</v>
      </c>
      <c r="C29" s="18" t="n">
        <v>450</v>
      </c>
      <c r="D29" s="19" t="n">
        <f aca="false">12.57+0.3</f>
        <v>12.87</v>
      </c>
      <c r="E29" s="19" t="n">
        <f aca="false">12.37+0.3</f>
        <v>12.67</v>
      </c>
      <c r="F29" s="19" t="n">
        <f aca="false">12.17+0.3</f>
        <v>12.47</v>
      </c>
      <c r="G29" s="19" t="n">
        <f aca="false">11.97+0.3</f>
        <v>12.27</v>
      </c>
      <c r="H29" s="18" t="n">
        <f aca="false">3146+75</f>
        <v>3221</v>
      </c>
      <c r="I29" s="18" t="n">
        <f aca="false">3096+75</f>
        <v>3171</v>
      </c>
      <c r="J29" s="18" t="n">
        <f aca="false">3046+75</f>
        <v>3121</v>
      </c>
      <c r="K29" s="18" t="n">
        <f aca="false">2996+75</f>
        <v>3071</v>
      </c>
    </row>
    <row r="30" customFormat="false" ht="16.15" hidden="false" customHeight="true" outlineLevel="0" collapsed="false">
      <c r="A30" s="16" t="s">
        <v>29</v>
      </c>
      <c r="B30" s="17" t="s">
        <v>345</v>
      </c>
      <c r="C30" s="18" t="n">
        <v>1200</v>
      </c>
      <c r="D30" s="19" t="n">
        <f aca="false">27.35+0.4</f>
        <v>27.75</v>
      </c>
      <c r="E30" s="19" t="n">
        <f aca="false">27.15+0.4</f>
        <v>27.55</v>
      </c>
      <c r="F30" s="19" t="n">
        <f aca="false">26.95+0.4</f>
        <v>27.35</v>
      </c>
      <c r="G30" s="19" t="n">
        <f aca="false">26.75+0.4</f>
        <v>27.15</v>
      </c>
      <c r="H30" s="18" t="n">
        <f aca="false">6630+100</f>
        <v>6730</v>
      </c>
      <c r="I30" s="18" t="n">
        <f aca="false">6580+100</f>
        <v>6680</v>
      </c>
      <c r="J30" s="18" t="n">
        <f aca="false">6530+100</f>
        <v>6630</v>
      </c>
      <c r="K30" s="18" t="n">
        <f aca="false">6480+100</f>
        <v>6580</v>
      </c>
    </row>
    <row r="31" customFormat="false" ht="16.15" hidden="false" customHeight="true" outlineLevel="0" collapsed="false">
      <c r="A31" s="16" t="s">
        <v>30</v>
      </c>
      <c r="B31" s="17" t="s">
        <v>342</v>
      </c>
      <c r="C31" s="18" t="n">
        <v>1450</v>
      </c>
      <c r="D31" s="19" t="n">
        <f aca="false">22.17+0.3</f>
        <v>22.47</v>
      </c>
      <c r="E31" s="19" t="n">
        <f aca="false">21.97+0.3</f>
        <v>22.27</v>
      </c>
      <c r="F31" s="19" t="n">
        <f aca="false">21.77+0.3</f>
        <v>22.07</v>
      </c>
      <c r="G31" s="19" t="n">
        <f aca="false">21.57+0.3</f>
        <v>21.87</v>
      </c>
      <c r="H31" s="18" t="n">
        <f aca="false">5091+75</f>
        <v>5166</v>
      </c>
      <c r="I31" s="18" t="n">
        <f aca="false">5041+75</f>
        <v>5116</v>
      </c>
      <c r="J31" s="18" t="n">
        <f aca="false">4991+75</f>
        <v>5066</v>
      </c>
      <c r="K31" s="18" t="n">
        <f aca="false">4941+75</f>
        <v>5016</v>
      </c>
    </row>
    <row r="32" customFormat="false" ht="31.7" hidden="false" customHeight="true" outlineLevel="0" collapsed="false">
      <c r="A32" s="16" t="s">
        <v>31</v>
      </c>
      <c r="B32" s="17" t="s">
        <v>344</v>
      </c>
      <c r="C32" s="18" t="n">
        <v>500</v>
      </c>
      <c r="D32" s="19" t="n">
        <f aca="false">11.35+0.2</f>
        <v>11.55</v>
      </c>
      <c r="E32" s="19" t="n">
        <f aca="false">11.15+0.2</f>
        <v>11.35</v>
      </c>
      <c r="F32" s="19" t="n">
        <f aca="false">10.95+0.2</f>
        <v>11.15</v>
      </c>
      <c r="G32" s="19" t="n">
        <f aca="false">10.75+0.2</f>
        <v>10.95</v>
      </c>
      <c r="H32" s="18" t="n">
        <f aca="false">2863+50</f>
        <v>2913</v>
      </c>
      <c r="I32" s="18" t="n">
        <f aca="false">2813+50</f>
        <v>2863</v>
      </c>
      <c r="J32" s="18" t="n">
        <f aca="false">2763+50</f>
        <v>2813</v>
      </c>
      <c r="K32" s="18" t="n">
        <f aca="false">2713+50</f>
        <v>2763</v>
      </c>
    </row>
    <row r="33" customFormat="false" ht="31.7" hidden="false" customHeight="true" outlineLevel="0" collapsed="false">
      <c r="A33" s="16" t="s">
        <v>32</v>
      </c>
      <c r="B33" s="17" t="s">
        <v>346</v>
      </c>
      <c r="C33" s="18" t="n">
        <v>1300</v>
      </c>
      <c r="D33" s="19" t="n">
        <f aca="false">28.85+0.4</f>
        <v>29.25</v>
      </c>
      <c r="E33" s="19" t="n">
        <f aca="false">28.65+0.4</f>
        <v>29.05</v>
      </c>
      <c r="F33" s="19" t="n">
        <f aca="false">28.45+0.4</f>
        <v>28.85</v>
      </c>
      <c r="G33" s="19" t="n">
        <f aca="false">28.25+0.4</f>
        <v>28.65</v>
      </c>
      <c r="H33" s="18" t="n">
        <f aca="false">6885+100</f>
        <v>6985</v>
      </c>
      <c r="I33" s="18" t="n">
        <f aca="false">6835+100</f>
        <v>6935</v>
      </c>
      <c r="J33" s="18" t="n">
        <f aca="false">6785+100</f>
        <v>6885</v>
      </c>
      <c r="K33" s="18" t="n">
        <f aca="false">6735+100</f>
        <v>6835</v>
      </c>
    </row>
    <row r="34" customFormat="false" ht="33.8" hidden="false" customHeight="true" outlineLevel="0" collapsed="false">
      <c r="A34" s="16" t="s">
        <v>33</v>
      </c>
      <c r="B34" s="17" t="s">
        <v>340</v>
      </c>
      <c r="C34" s="18" t="n">
        <v>800</v>
      </c>
      <c r="D34" s="19" t="n">
        <f aca="false">15.35+0.2</f>
        <v>15.55</v>
      </c>
      <c r="E34" s="19" t="n">
        <f aca="false">15.15+0.2</f>
        <v>15.35</v>
      </c>
      <c r="F34" s="19" t="n">
        <f aca="false">14.95+0.2</f>
        <v>15.15</v>
      </c>
      <c r="G34" s="19" t="n">
        <f aca="false">14.75+0.2</f>
        <v>14.95</v>
      </c>
      <c r="H34" s="18" t="n">
        <f aca="false">3684+50</f>
        <v>3734</v>
      </c>
      <c r="I34" s="18" t="n">
        <f aca="false">3636+50</f>
        <v>3686</v>
      </c>
      <c r="J34" s="18" t="n">
        <f aca="false">3588+50</f>
        <v>3638</v>
      </c>
      <c r="K34" s="18" t="n">
        <f aca="false">3540+50</f>
        <v>3590</v>
      </c>
    </row>
    <row r="35" customFormat="false" ht="17" hidden="false" customHeight="true" outlineLevel="0" collapsed="false">
      <c r="A35" s="16" t="s">
        <v>34</v>
      </c>
      <c r="B35" s="17" t="s">
        <v>337</v>
      </c>
      <c r="C35" s="18" t="n">
        <v>1200</v>
      </c>
      <c r="D35" s="19" t="n">
        <f aca="false">19.38+0.4</f>
        <v>19.78</v>
      </c>
      <c r="E35" s="19" t="n">
        <f aca="false">19.18+0.4</f>
        <v>19.58</v>
      </c>
      <c r="F35" s="19" t="n">
        <f aca="false">18.98+0.4</f>
        <v>19.38</v>
      </c>
      <c r="G35" s="19" t="n">
        <f aca="false">18.78+0.4</f>
        <v>19.18</v>
      </c>
      <c r="H35" s="18" t="n">
        <f aca="false">4625+100</f>
        <v>4725</v>
      </c>
      <c r="I35" s="18" t="n">
        <f aca="false">4575+100</f>
        <v>4675</v>
      </c>
      <c r="J35" s="18" t="n">
        <f aca="false">4525+100</f>
        <v>4625</v>
      </c>
      <c r="K35" s="18" t="n">
        <f aca="false">4475+100</f>
        <v>4575</v>
      </c>
    </row>
    <row r="36" customFormat="false" ht="18.15" hidden="false" customHeight="true" outlineLevel="0" collapsed="false">
      <c r="A36" s="16" t="s">
        <v>36</v>
      </c>
      <c r="B36" s="20" t="s">
        <v>347</v>
      </c>
      <c r="C36" s="20" t="n">
        <v>300</v>
      </c>
      <c r="D36" s="21" t="n">
        <f aca="false">5.6+0.2</f>
        <v>5.8</v>
      </c>
      <c r="E36" s="21" t="n">
        <f aca="false">5.6+0.2</f>
        <v>5.8</v>
      </c>
      <c r="F36" s="21" t="n">
        <f aca="false">5.6+0.2</f>
        <v>5.8</v>
      </c>
      <c r="G36" s="21" t="n">
        <f aca="false">5.6+0.2</f>
        <v>5.8</v>
      </c>
      <c r="H36" s="22" t="n">
        <f aca="false">1400++50</f>
        <v>1450</v>
      </c>
      <c r="I36" s="22" t="n">
        <f aca="false">1400++50</f>
        <v>1450</v>
      </c>
      <c r="J36" s="22" t="n">
        <f aca="false">1400++50</f>
        <v>1450</v>
      </c>
      <c r="K36" s="22" t="n">
        <f aca="false">1400++50</f>
        <v>1450</v>
      </c>
    </row>
    <row r="37" customFormat="false" ht="16.15" hidden="false" customHeight="false" outlineLevel="0" collapsed="false">
      <c r="A37" s="16" t="s">
        <v>37</v>
      </c>
      <c r="B37" s="20" t="s">
        <v>347</v>
      </c>
      <c r="C37" s="20" t="n">
        <v>300</v>
      </c>
      <c r="D37" s="21" t="n">
        <f aca="false">5.6+0.2</f>
        <v>5.8</v>
      </c>
      <c r="E37" s="21" t="n">
        <f aca="false">5.6+0.2</f>
        <v>5.8</v>
      </c>
      <c r="F37" s="21" t="n">
        <f aca="false">5.6+0.2</f>
        <v>5.8</v>
      </c>
      <c r="G37" s="21" t="n">
        <f aca="false">5.6+0.2</f>
        <v>5.8</v>
      </c>
      <c r="H37" s="22" t="n">
        <f aca="false">1400++50</f>
        <v>1450</v>
      </c>
      <c r="I37" s="22" t="n">
        <f aca="false">1400++50</f>
        <v>1450</v>
      </c>
      <c r="J37" s="22" t="n">
        <f aca="false">1400++50</f>
        <v>1450</v>
      </c>
      <c r="K37" s="22" t="n">
        <f aca="false">1400++50</f>
        <v>1450</v>
      </c>
    </row>
    <row r="38" customFormat="false" ht="16.15" hidden="false" customHeight="false" outlineLevel="0" collapsed="false">
      <c r="A38" s="16" t="s">
        <v>38</v>
      </c>
      <c r="B38" s="20" t="s">
        <v>347</v>
      </c>
      <c r="C38" s="20" t="n">
        <v>300</v>
      </c>
      <c r="D38" s="21" t="n">
        <f aca="false">5.6+0.2</f>
        <v>5.8</v>
      </c>
      <c r="E38" s="21" t="n">
        <f aca="false">5.6+0.2</f>
        <v>5.8</v>
      </c>
      <c r="F38" s="21" t="n">
        <f aca="false">5.6+0.2</f>
        <v>5.8</v>
      </c>
      <c r="G38" s="21" t="n">
        <f aca="false">5.6+0.2</f>
        <v>5.8</v>
      </c>
      <c r="H38" s="22" t="n">
        <f aca="false">1400++50</f>
        <v>1450</v>
      </c>
      <c r="I38" s="22" t="n">
        <f aca="false">1400++50</f>
        <v>1450</v>
      </c>
      <c r="J38" s="22" t="n">
        <f aca="false">1400++50</f>
        <v>1450</v>
      </c>
      <c r="K38" s="22" t="n">
        <f aca="false">1400++50</f>
        <v>1450</v>
      </c>
    </row>
    <row r="39" customFormat="false" ht="16.15" hidden="false" customHeight="false" outlineLevel="0" collapsed="false">
      <c r="A39" s="16" t="s">
        <v>39</v>
      </c>
      <c r="B39" s="20" t="s">
        <v>347</v>
      </c>
      <c r="C39" s="20" t="n">
        <v>300</v>
      </c>
      <c r="D39" s="21" t="n">
        <f aca="false">5.6+0.2</f>
        <v>5.8</v>
      </c>
      <c r="E39" s="21" t="n">
        <f aca="false">5.6+0.2</f>
        <v>5.8</v>
      </c>
      <c r="F39" s="21" t="n">
        <f aca="false">5.6+0.2</f>
        <v>5.8</v>
      </c>
      <c r="G39" s="21" t="n">
        <f aca="false">5.6+0.2</f>
        <v>5.8</v>
      </c>
      <c r="H39" s="22" t="n">
        <f aca="false">1400++50</f>
        <v>1450</v>
      </c>
      <c r="I39" s="22" t="n">
        <f aca="false">1400++50</f>
        <v>1450</v>
      </c>
      <c r="J39" s="22" t="n">
        <f aca="false">1400++50</f>
        <v>1450</v>
      </c>
      <c r="K39" s="22" t="n">
        <f aca="false">1400++50</f>
        <v>1450</v>
      </c>
    </row>
    <row r="40" customFormat="false" ht="16.15" hidden="false" customHeight="false" outlineLevel="0" collapsed="false">
      <c r="A40" s="16" t="s">
        <v>40</v>
      </c>
      <c r="B40" s="20" t="s">
        <v>347</v>
      </c>
      <c r="C40" s="20" t="n">
        <v>300</v>
      </c>
      <c r="D40" s="21" t="n">
        <f aca="false">5.6+0.2</f>
        <v>5.8</v>
      </c>
      <c r="E40" s="21" t="n">
        <f aca="false">5.6+0.2</f>
        <v>5.8</v>
      </c>
      <c r="F40" s="21" t="n">
        <f aca="false">5.6+0.2</f>
        <v>5.8</v>
      </c>
      <c r="G40" s="21" t="n">
        <f aca="false">5.6+0.2</f>
        <v>5.8</v>
      </c>
      <c r="H40" s="22" t="n">
        <f aca="false">1400++50</f>
        <v>1450</v>
      </c>
      <c r="I40" s="22" t="n">
        <f aca="false">1400++50</f>
        <v>1450</v>
      </c>
      <c r="J40" s="22" t="n">
        <f aca="false">1400++50</f>
        <v>1450</v>
      </c>
      <c r="K40" s="22" t="n">
        <f aca="false">1400++50</f>
        <v>1450</v>
      </c>
    </row>
    <row r="41" customFormat="false" ht="18.15" hidden="false" customHeight="true" outlineLevel="0" collapsed="false">
      <c r="A41" s="16" t="s">
        <v>41</v>
      </c>
      <c r="B41" s="20" t="s">
        <v>347</v>
      </c>
      <c r="C41" s="20" t="n">
        <v>300</v>
      </c>
      <c r="D41" s="21" t="n">
        <f aca="false">5.6+0.2</f>
        <v>5.8</v>
      </c>
      <c r="E41" s="21" t="n">
        <f aca="false">5.6+0.2</f>
        <v>5.8</v>
      </c>
      <c r="F41" s="21" t="n">
        <f aca="false">5.6+0.2</f>
        <v>5.8</v>
      </c>
      <c r="G41" s="21" t="n">
        <f aca="false">5.6+0.2</f>
        <v>5.8</v>
      </c>
      <c r="H41" s="22" t="n">
        <f aca="false">1400++50</f>
        <v>1450</v>
      </c>
      <c r="I41" s="22" t="n">
        <f aca="false">1400++50</f>
        <v>1450</v>
      </c>
      <c r="J41" s="22" t="n">
        <f aca="false">1400++50</f>
        <v>1450</v>
      </c>
      <c r="K41" s="22" t="n">
        <f aca="false">1400++50</f>
        <v>1450</v>
      </c>
    </row>
    <row r="42" customFormat="false" ht="18.15" hidden="false" customHeight="true" outlineLevel="0" collapsed="false">
      <c r="A42" s="16" t="s">
        <v>42</v>
      </c>
      <c r="B42" s="20" t="s">
        <v>347</v>
      </c>
      <c r="C42" s="20" t="n">
        <v>300</v>
      </c>
      <c r="D42" s="21" t="n">
        <f aca="false">5.6+0.2</f>
        <v>5.8</v>
      </c>
      <c r="E42" s="21" t="n">
        <f aca="false">5.6+0.2</f>
        <v>5.8</v>
      </c>
      <c r="F42" s="21" t="n">
        <f aca="false">5.6+0.2</f>
        <v>5.8</v>
      </c>
      <c r="G42" s="21" t="n">
        <f aca="false">5.6+0.2</f>
        <v>5.8</v>
      </c>
      <c r="H42" s="22" t="n">
        <f aca="false">1400++50</f>
        <v>1450</v>
      </c>
      <c r="I42" s="22" t="n">
        <f aca="false">1400++50</f>
        <v>1450</v>
      </c>
      <c r="J42" s="22" t="n">
        <f aca="false">1400++50</f>
        <v>1450</v>
      </c>
      <c r="K42" s="22" t="n">
        <f aca="false">1400++50</f>
        <v>1450</v>
      </c>
    </row>
    <row r="43" customFormat="false" ht="16.15" hidden="false" customHeight="false" outlineLevel="0" collapsed="false">
      <c r="A43" s="16" t="s">
        <v>43</v>
      </c>
      <c r="B43" s="20" t="s">
        <v>347</v>
      </c>
      <c r="C43" s="20" t="n">
        <v>300</v>
      </c>
      <c r="D43" s="21" t="n">
        <f aca="false">5.6+0.2</f>
        <v>5.8</v>
      </c>
      <c r="E43" s="21" t="n">
        <f aca="false">5.6+0.2</f>
        <v>5.8</v>
      </c>
      <c r="F43" s="21" t="n">
        <f aca="false">5.6+0.2</f>
        <v>5.8</v>
      </c>
      <c r="G43" s="21" t="n">
        <f aca="false">5.6+0.2</f>
        <v>5.8</v>
      </c>
      <c r="H43" s="22" t="n">
        <f aca="false">1400++50</f>
        <v>1450</v>
      </c>
      <c r="I43" s="22" t="n">
        <f aca="false">1400++50</f>
        <v>1450</v>
      </c>
      <c r="J43" s="22" t="n">
        <f aca="false">1400++50</f>
        <v>1450</v>
      </c>
      <c r="K43" s="22" t="n">
        <f aca="false">1400++50</f>
        <v>1450</v>
      </c>
    </row>
    <row r="44" customFormat="false" ht="16.15" hidden="false" customHeight="false" outlineLevel="0" collapsed="false">
      <c r="A44" s="16" t="s">
        <v>44</v>
      </c>
      <c r="B44" s="20" t="s">
        <v>347</v>
      </c>
      <c r="C44" s="20" t="n">
        <v>300</v>
      </c>
      <c r="D44" s="21" t="n">
        <f aca="false">5.6+0.2</f>
        <v>5.8</v>
      </c>
      <c r="E44" s="21" t="n">
        <f aca="false">5.6+0.2</f>
        <v>5.8</v>
      </c>
      <c r="F44" s="21" t="n">
        <f aca="false">5.6+0.2</f>
        <v>5.8</v>
      </c>
      <c r="G44" s="21" t="n">
        <f aca="false">5.6+0.2</f>
        <v>5.8</v>
      </c>
      <c r="H44" s="22" t="n">
        <f aca="false">1400++50</f>
        <v>1450</v>
      </c>
      <c r="I44" s="22" t="n">
        <f aca="false">1400++50</f>
        <v>1450</v>
      </c>
      <c r="J44" s="22" t="n">
        <f aca="false">1400++50</f>
        <v>1450</v>
      </c>
      <c r="K44" s="22" t="n">
        <f aca="false">1400++50</f>
        <v>1450</v>
      </c>
    </row>
    <row r="45" customFormat="false" ht="18.15" hidden="false" customHeight="true" outlineLevel="0" collapsed="false">
      <c r="A45" s="16" t="s">
        <v>45</v>
      </c>
      <c r="B45" s="20" t="s">
        <v>347</v>
      </c>
      <c r="C45" s="20" t="n">
        <v>300</v>
      </c>
      <c r="D45" s="21" t="n">
        <f aca="false">5.6+0.2</f>
        <v>5.8</v>
      </c>
      <c r="E45" s="21" t="n">
        <f aca="false">5.6+0.2</f>
        <v>5.8</v>
      </c>
      <c r="F45" s="21" t="n">
        <f aca="false">5.6+0.2</f>
        <v>5.8</v>
      </c>
      <c r="G45" s="21" t="n">
        <f aca="false">5.6+0.2</f>
        <v>5.8</v>
      </c>
      <c r="H45" s="22" t="n">
        <f aca="false">1400++50</f>
        <v>1450</v>
      </c>
      <c r="I45" s="22" t="n">
        <f aca="false">1400++50</f>
        <v>1450</v>
      </c>
      <c r="J45" s="22" t="n">
        <f aca="false">1400++50</f>
        <v>1450</v>
      </c>
      <c r="K45" s="22" t="n">
        <f aca="false">1400++50</f>
        <v>1450</v>
      </c>
    </row>
    <row r="46" customFormat="false" ht="17" hidden="false" customHeight="true" outlineLevel="0" collapsed="false">
      <c r="A46" s="16" t="s">
        <v>46</v>
      </c>
      <c r="B46" s="20" t="s">
        <v>347</v>
      </c>
      <c r="C46" s="20" t="n">
        <v>300</v>
      </c>
      <c r="D46" s="21" t="n">
        <f aca="false">5.6+0.2</f>
        <v>5.8</v>
      </c>
      <c r="E46" s="21" t="n">
        <f aca="false">5.6+0.2</f>
        <v>5.8</v>
      </c>
      <c r="F46" s="21" t="n">
        <f aca="false">5.6+0.2</f>
        <v>5.8</v>
      </c>
      <c r="G46" s="21" t="n">
        <f aca="false">5.6+0.2</f>
        <v>5.8</v>
      </c>
      <c r="H46" s="22" t="n">
        <f aca="false">1400++50</f>
        <v>1450</v>
      </c>
      <c r="I46" s="22" t="n">
        <f aca="false">1400++50</f>
        <v>1450</v>
      </c>
      <c r="J46" s="22" t="n">
        <f aca="false">1400++50</f>
        <v>1450</v>
      </c>
      <c r="K46" s="22" t="n">
        <f aca="false">1400++50</f>
        <v>1450</v>
      </c>
    </row>
    <row r="47" customFormat="false" ht="16.15" hidden="false" customHeight="false" outlineLevel="0" collapsed="false">
      <c r="A47" s="16" t="s">
        <v>47</v>
      </c>
      <c r="B47" s="20" t="s">
        <v>347</v>
      </c>
      <c r="C47" s="20" t="n">
        <v>300</v>
      </c>
      <c r="D47" s="21" t="n">
        <f aca="false">5.6+0.2</f>
        <v>5.8</v>
      </c>
      <c r="E47" s="21" t="n">
        <f aca="false">5.6+0.2</f>
        <v>5.8</v>
      </c>
      <c r="F47" s="21" t="n">
        <f aca="false">5.6+0.2</f>
        <v>5.8</v>
      </c>
      <c r="G47" s="21" t="n">
        <f aca="false">5.6+0.2</f>
        <v>5.8</v>
      </c>
      <c r="H47" s="22" t="n">
        <f aca="false">1400++50</f>
        <v>1450</v>
      </c>
      <c r="I47" s="22" t="n">
        <f aca="false">1400++50</f>
        <v>1450</v>
      </c>
      <c r="J47" s="22" t="n">
        <f aca="false">1400++50</f>
        <v>1450</v>
      </c>
      <c r="K47" s="22" t="n">
        <f aca="false">1400++50</f>
        <v>1450</v>
      </c>
    </row>
    <row r="48" customFormat="false" ht="16.15" hidden="false" customHeight="false" outlineLevel="0" collapsed="false">
      <c r="A48" s="16" t="s">
        <v>48</v>
      </c>
      <c r="B48" s="20" t="s">
        <v>347</v>
      </c>
      <c r="C48" s="20" t="n">
        <v>300</v>
      </c>
      <c r="D48" s="21" t="n">
        <f aca="false">5.6+0.2</f>
        <v>5.8</v>
      </c>
      <c r="E48" s="21" t="n">
        <f aca="false">5.6+0.2</f>
        <v>5.8</v>
      </c>
      <c r="F48" s="21" t="n">
        <f aca="false">5.6+0.2</f>
        <v>5.8</v>
      </c>
      <c r="G48" s="21" t="n">
        <f aca="false">5.6+0.2</f>
        <v>5.8</v>
      </c>
      <c r="H48" s="22" t="n">
        <f aca="false">1400++50</f>
        <v>1450</v>
      </c>
      <c r="I48" s="22" t="n">
        <f aca="false">1400++50</f>
        <v>1450</v>
      </c>
      <c r="J48" s="22" t="n">
        <f aca="false">1400++50</f>
        <v>1450</v>
      </c>
      <c r="K48" s="22" t="n">
        <f aca="false">1400++50</f>
        <v>1450</v>
      </c>
    </row>
    <row r="49" customFormat="false" ht="16.15" hidden="false" customHeight="false" outlineLevel="0" collapsed="false">
      <c r="A49" s="16" t="s">
        <v>49</v>
      </c>
      <c r="B49" s="20" t="s">
        <v>347</v>
      </c>
      <c r="C49" s="20" t="n">
        <v>300</v>
      </c>
      <c r="D49" s="21" t="n">
        <f aca="false">5.6+0.2</f>
        <v>5.8</v>
      </c>
      <c r="E49" s="21" t="n">
        <f aca="false">5.6+0.2</f>
        <v>5.8</v>
      </c>
      <c r="F49" s="21" t="n">
        <f aca="false">5.6+0.2</f>
        <v>5.8</v>
      </c>
      <c r="G49" s="21" t="n">
        <f aca="false">5.6+0.2</f>
        <v>5.8</v>
      </c>
      <c r="H49" s="22" t="n">
        <f aca="false">1400++50</f>
        <v>1450</v>
      </c>
      <c r="I49" s="22" t="n">
        <f aca="false">1400++50</f>
        <v>1450</v>
      </c>
      <c r="J49" s="22" t="n">
        <f aca="false">1400++50</f>
        <v>1450</v>
      </c>
      <c r="K49" s="22" t="n">
        <f aca="false">1400++50</f>
        <v>1450</v>
      </c>
    </row>
    <row r="50" customFormat="false" ht="16.15" hidden="false" customHeight="false" outlineLevel="0" collapsed="false">
      <c r="A50" s="16" t="s">
        <v>50</v>
      </c>
      <c r="B50" s="20" t="s">
        <v>347</v>
      </c>
      <c r="C50" s="20" t="n">
        <v>300</v>
      </c>
      <c r="D50" s="21" t="n">
        <f aca="false">5.6+0.2</f>
        <v>5.8</v>
      </c>
      <c r="E50" s="21" t="n">
        <f aca="false">5.6+0.2</f>
        <v>5.8</v>
      </c>
      <c r="F50" s="21" t="n">
        <f aca="false">5.6+0.2</f>
        <v>5.8</v>
      </c>
      <c r="G50" s="21" t="n">
        <f aca="false">5.6+0.2</f>
        <v>5.8</v>
      </c>
      <c r="H50" s="22" t="n">
        <f aca="false">1400++50</f>
        <v>1450</v>
      </c>
      <c r="I50" s="22" t="n">
        <f aca="false">1400++50</f>
        <v>1450</v>
      </c>
      <c r="J50" s="22" t="n">
        <f aca="false">1400++50</f>
        <v>1450</v>
      </c>
      <c r="K50" s="22" t="n">
        <f aca="false">1400++50</f>
        <v>1450</v>
      </c>
    </row>
    <row r="51" customFormat="false" ht="16.15" hidden="false" customHeight="false" outlineLevel="0" collapsed="false">
      <c r="A51" s="16" t="s">
        <v>51</v>
      </c>
      <c r="B51" s="20" t="s">
        <v>347</v>
      </c>
      <c r="C51" s="20" t="n">
        <v>300</v>
      </c>
      <c r="D51" s="21" t="n">
        <f aca="false">5.6+0.2</f>
        <v>5.8</v>
      </c>
      <c r="E51" s="21" t="n">
        <f aca="false">5.6+0.2</f>
        <v>5.8</v>
      </c>
      <c r="F51" s="21" t="n">
        <f aca="false">5.6+0.2</f>
        <v>5.8</v>
      </c>
      <c r="G51" s="21" t="n">
        <f aca="false">5.6+0.2</f>
        <v>5.8</v>
      </c>
      <c r="H51" s="22" t="n">
        <f aca="false">1400++50</f>
        <v>1450</v>
      </c>
      <c r="I51" s="22" t="n">
        <f aca="false">1400++50</f>
        <v>1450</v>
      </c>
      <c r="J51" s="22" t="n">
        <f aca="false">1400++50</f>
        <v>1450</v>
      </c>
      <c r="K51" s="22" t="n">
        <f aca="false">1400++50</f>
        <v>1450</v>
      </c>
    </row>
    <row r="52" customFormat="false" ht="16.15" hidden="false" customHeight="false" outlineLevel="0" collapsed="false">
      <c r="A52" s="16" t="s">
        <v>52</v>
      </c>
      <c r="B52" s="20" t="s">
        <v>347</v>
      </c>
      <c r="C52" s="20" t="n">
        <v>300</v>
      </c>
      <c r="D52" s="21" t="n">
        <f aca="false">5.6+0.2</f>
        <v>5.8</v>
      </c>
      <c r="E52" s="21" t="n">
        <f aca="false">5.6+0.2</f>
        <v>5.8</v>
      </c>
      <c r="F52" s="21" t="n">
        <f aca="false">5.6+0.2</f>
        <v>5.8</v>
      </c>
      <c r="G52" s="21" t="n">
        <f aca="false">5.6+0.2</f>
        <v>5.8</v>
      </c>
      <c r="H52" s="22" t="n">
        <f aca="false">1400++50</f>
        <v>1450</v>
      </c>
      <c r="I52" s="22" t="n">
        <f aca="false">1400++50</f>
        <v>1450</v>
      </c>
      <c r="J52" s="22" t="n">
        <f aca="false">1400++50</f>
        <v>1450</v>
      </c>
      <c r="K52" s="22" t="n">
        <f aca="false">1400++50</f>
        <v>1450</v>
      </c>
    </row>
    <row r="53" customFormat="false" ht="16.15" hidden="false" customHeight="false" outlineLevel="0" collapsed="false">
      <c r="A53" s="16" t="s">
        <v>53</v>
      </c>
      <c r="B53" s="20" t="s">
        <v>347</v>
      </c>
      <c r="C53" s="20" t="n">
        <v>300</v>
      </c>
      <c r="D53" s="21" t="n">
        <f aca="false">5.6+0.2</f>
        <v>5.8</v>
      </c>
      <c r="E53" s="21" t="n">
        <f aca="false">5.6+0.2</f>
        <v>5.8</v>
      </c>
      <c r="F53" s="21" t="n">
        <f aca="false">5.6+0.2</f>
        <v>5.8</v>
      </c>
      <c r="G53" s="21" t="n">
        <f aca="false">5.6+0.2</f>
        <v>5.8</v>
      </c>
      <c r="H53" s="22" t="n">
        <f aca="false">1400++50</f>
        <v>1450</v>
      </c>
      <c r="I53" s="22" t="n">
        <f aca="false">1400++50</f>
        <v>1450</v>
      </c>
      <c r="J53" s="22" t="n">
        <f aca="false">1400++50</f>
        <v>1450</v>
      </c>
      <c r="K53" s="22" t="n">
        <f aca="false">1400++50</f>
        <v>1450</v>
      </c>
    </row>
    <row r="54" customFormat="false" ht="16.15" hidden="false" customHeight="false" outlineLevel="0" collapsed="false">
      <c r="A54" s="16" t="s">
        <v>54</v>
      </c>
      <c r="B54" s="20" t="s">
        <v>347</v>
      </c>
      <c r="C54" s="20" t="n">
        <v>300</v>
      </c>
      <c r="D54" s="21" t="n">
        <f aca="false">5.6+0.2</f>
        <v>5.8</v>
      </c>
      <c r="E54" s="21" t="n">
        <f aca="false">5.6+0.2</f>
        <v>5.8</v>
      </c>
      <c r="F54" s="21" t="n">
        <f aca="false">5.6+0.2</f>
        <v>5.8</v>
      </c>
      <c r="G54" s="21" t="n">
        <f aca="false">5.6+0.2</f>
        <v>5.8</v>
      </c>
      <c r="H54" s="22" t="n">
        <f aca="false">1400++50</f>
        <v>1450</v>
      </c>
      <c r="I54" s="22" t="n">
        <f aca="false">1400++50</f>
        <v>1450</v>
      </c>
      <c r="J54" s="22" t="n">
        <f aca="false">1400++50</f>
        <v>1450</v>
      </c>
      <c r="K54" s="22" t="n">
        <f aca="false">1400++50</f>
        <v>1450</v>
      </c>
    </row>
    <row r="55" customFormat="false" ht="16.15" hidden="false" customHeight="false" outlineLevel="0" collapsed="false">
      <c r="A55" s="16" t="s">
        <v>55</v>
      </c>
      <c r="B55" s="20" t="s">
        <v>347</v>
      </c>
      <c r="C55" s="20" t="n">
        <v>300</v>
      </c>
      <c r="D55" s="21" t="n">
        <f aca="false">5.6+0.2</f>
        <v>5.8</v>
      </c>
      <c r="E55" s="21" t="n">
        <f aca="false">5.6+0.2</f>
        <v>5.8</v>
      </c>
      <c r="F55" s="21" t="n">
        <f aca="false">5.6+0.2</f>
        <v>5.8</v>
      </c>
      <c r="G55" s="21" t="n">
        <f aca="false">5.6+0.2</f>
        <v>5.8</v>
      </c>
      <c r="H55" s="22" t="n">
        <f aca="false">1400++50</f>
        <v>1450</v>
      </c>
      <c r="I55" s="22" t="n">
        <f aca="false">1400++50</f>
        <v>1450</v>
      </c>
      <c r="J55" s="22" t="n">
        <f aca="false">1400++50</f>
        <v>1450</v>
      </c>
      <c r="K55" s="22" t="n">
        <f aca="false">1400++50</f>
        <v>1450</v>
      </c>
    </row>
    <row r="56" customFormat="false" ht="16.15" hidden="false" customHeight="false" outlineLevel="0" collapsed="false">
      <c r="A56" s="16" t="s">
        <v>56</v>
      </c>
      <c r="B56" s="20" t="s">
        <v>347</v>
      </c>
      <c r="C56" s="20" t="n">
        <v>300</v>
      </c>
      <c r="D56" s="21" t="n">
        <f aca="false">5.6+0.2</f>
        <v>5.8</v>
      </c>
      <c r="E56" s="21" t="n">
        <f aca="false">5.6+0.2</f>
        <v>5.8</v>
      </c>
      <c r="F56" s="21" t="n">
        <f aca="false">5.6+0.2</f>
        <v>5.8</v>
      </c>
      <c r="G56" s="21" t="n">
        <f aca="false">5.6+0.2</f>
        <v>5.8</v>
      </c>
      <c r="H56" s="22" t="n">
        <f aca="false">1400++50</f>
        <v>1450</v>
      </c>
      <c r="I56" s="22" t="n">
        <f aca="false">1400++50</f>
        <v>1450</v>
      </c>
      <c r="J56" s="22" t="n">
        <f aca="false">1400++50</f>
        <v>1450</v>
      </c>
      <c r="K56" s="22" t="n">
        <f aca="false">1400++50</f>
        <v>1450</v>
      </c>
    </row>
    <row r="57" customFormat="false" ht="16.15" hidden="false" customHeight="false" outlineLevel="0" collapsed="false">
      <c r="A57" s="16" t="s">
        <v>57</v>
      </c>
      <c r="B57" s="20" t="s">
        <v>347</v>
      </c>
      <c r="C57" s="20" t="n">
        <v>300</v>
      </c>
      <c r="D57" s="21" t="n">
        <f aca="false">5.6+0.2</f>
        <v>5.8</v>
      </c>
      <c r="E57" s="21" t="n">
        <f aca="false">5.6+0.2</f>
        <v>5.8</v>
      </c>
      <c r="F57" s="21" t="n">
        <f aca="false">5.6+0.2</f>
        <v>5.8</v>
      </c>
      <c r="G57" s="21" t="n">
        <f aca="false">5.6+0.2</f>
        <v>5.8</v>
      </c>
      <c r="H57" s="22" t="n">
        <f aca="false">1400++50</f>
        <v>1450</v>
      </c>
      <c r="I57" s="22" t="n">
        <f aca="false">1400++50</f>
        <v>1450</v>
      </c>
      <c r="J57" s="22" t="n">
        <f aca="false">1400++50</f>
        <v>1450</v>
      </c>
      <c r="K57" s="22" t="n">
        <f aca="false">1400++50</f>
        <v>1450</v>
      </c>
    </row>
    <row r="58" customFormat="false" ht="16.15" hidden="false" customHeight="false" outlineLevel="0" collapsed="false">
      <c r="A58" s="16" t="s">
        <v>58</v>
      </c>
      <c r="B58" s="20" t="s">
        <v>347</v>
      </c>
      <c r="C58" s="20" t="n">
        <v>300</v>
      </c>
      <c r="D58" s="21" t="n">
        <f aca="false">5.6+0.2</f>
        <v>5.8</v>
      </c>
      <c r="E58" s="21" t="n">
        <f aca="false">5.6+0.2</f>
        <v>5.8</v>
      </c>
      <c r="F58" s="21" t="n">
        <f aca="false">5.6+0.2</f>
        <v>5.8</v>
      </c>
      <c r="G58" s="21" t="n">
        <f aca="false">5.6+0.2</f>
        <v>5.8</v>
      </c>
      <c r="H58" s="22" t="n">
        <f aca="false">1400++50</f>
        <v>1450</v>
      </c>
      <c r="I58" s="22" t="n">
        <f aca="false">1400++50</f>
        <v>1450</v>
      </c>
      <c r="J58" s="22" t="n">
        <f aca="false">1400++50</f>
        <v>1450</v>
      </c>
      <c r="K58" s="22" t="n">
        <f aca="false">1400++50</f>
        <v>1450</v>
      </c>
    </row>
    <row r="59" customFormat="false" ht="16.15" hidden="false" customHeight="false" outlineLevel="0" collapsed="false">
      <c r="A59" s="16" t="s">
        <v>59</v>
      </c>
      <c r="B59" s="20" t="s">
        <v>347</v>
      </c>
      <c r="C59" s="20" t="n">
        <v>300</v>
      </c>
      <c r="D59" s="21" t="n">
        <f aca="false">5.6+0.2</f>
        <v>5.8</v>
      </c>
      <c r="E59" s="21" t="n">
        <f aca="false">5.6+0.2</f>
        <v>5.8</v>
      </c>
      <c r="F59" s="21" t="n">
        <f aca="false">5.6+0.2</f>
        <v>5.8</v>
      </c>
      <c r="G59" s="21" t="n">
        <f aca="false">5.6+0.2</f>
        <v>5.8</v>
      </c>
      <c r="H59" s="22" t="n">
        <f aca="false">1400++50</f>
        <v>1450</v>
      </c>
      <c r="I59" s="22" t="n">
        <f aca="false">1400++50</f>
        <v>1450</v>
      </c>
      <c r="J59" s="22" t="n">
        <f aca="false">1400++50</f>
        <v>1450</v>
      </c>
      <c r="K59" s="22" t="n">
        <f aca="false">1400++50</f>
        <v>1450</v>
      </c>
    </row>
    <row r="60" customFormat="false" ht="16.15" hidden="false" customHeight="false" outlineLevel="0" collapsed="false">
      <c r="A60" s="16" t="s">
        <v>60</v>
      </c>
      <c r="B60" s="20" t="s">
        <v>347</v>
      </c>
      <c r="C60" s="20" t="n">
        <v>300</v>
      </c>
      <c r="D60" s="21" t="n">
        <f aca="false">5.6+0.2</f>
        <v>5.8</v>
      </c>
      <c r="E60" s="21" t="n">
        <f aca="false">5.6+0.2</f>
        <v>5.8</v>
      </c>
      <c r="F60" s="21" t="n">
        <f aca="false">5.6+0.2</f>
        <v>5.8</v>
      </c>
      <c r="G60" s="21" t="n">
        <f aca="false">5.6+0.2</f>
        <v>5.8</v>
      </c>
      <c r="H60" s="22" t="n">
        <f aca="false">1400++50</f>
        <v>1450</v>
      </c>
      <c r="I60" s="22" t="n">
        <f aca="false">1400++50</f>
        <v>1450</v>
      </c>
      <c r="J60" s="22" t="n">
        <f aca="false">1400++50</f>
        <v>1450</v>
      </c>
      <c r="K60" s="22" t="n">
        <f aca="false">1400++50</f>
        <v>1450</v>
      </c>
    </row>
    <row r="61" customFormat="false" ht="16.15" hidden="false" customHeight="false" outlineLevel="0" collapsed="false">
      <c r="A61" s="16" t="s">
        <v>61</v>
      </c>
      <c r="B61" s="20" t="s">
        <v>347</v>
      </c>
      <c r="C61" s="20" t="n">
        <v>300</v>
      </c>
      <c r="D61" s="21" t="n">
        <f aca="false">5.6+0.2</f>
        <v>5.8</v>
      </c>
      <c r="E61" s="21" t="n">
        <f aca="false">5.6+0.2</f>
        <v>5.8</v>
      </c>
      <c r="F61" s="21" t="n">
        <f aca="false">5.6+0.2</f>
        <v>5.8</v>
      </c>
      <c r="G61" s="21" t="n">
        <f aca="false">5.6+0.2</f>
        <v>5.8</v>
      </c>
      <c r="H61" s="22" t="n">
        <f aca="false">1400++50</f>
        <v>1450</v>
      </c>
      <c r="I61" s="22" t="n">
        <f aca="false">1400++50</f>
        <v>1450</v>
      </c>
      <c r="J61" s="22" t="n">
        <f aca="false">1400++50</f>
        <v>1450</v>
      </c>
      <c r="K61" s="22" t="n">
        <f aca="false">1400++50</f>
        <v>1450</v>
      </c>
    </row>
    <row r="62" customFormat="false" ht="16.15" hidden="false" customHeight="false" outlineLevel="0" collapsed="false">
      <c r="A62" s="16" t="s">
        <v>62</v>
      </c>
      <c r="B62" s="20" t="s">
        <v>347</v>
      </c>
      <c r="C62" s="20" t="n">
        <v>300</v>
      </c>
      <c r="D62" s="21" t="n">
        <f aca="false">5.6+0.2</f>
        <v>5.8</v>
      </c>
      <c r="E62" s="21" t="n">
        <f aca="false">5.6+0.2</f>
        <v>5.8</v>
      </c>
      <c r="F62" s="21" t="n">
        <f aca="false">5.6+0.2</f>
        <v>5.8</v>
      </c>
      <c r="G62" s="21" t="n">
        <f aca="false">5.6+0.2</f>
        <v>5.8</v>
      </c>
      <c r="H62" s="22" t="n">
        <f aca="false">1400++50</f>
        <v>1450</v>
      </c>
      <c r="I62" s="22" t="n">
        <f aca="false">1400++50</f>
        <v>1450</v>
      </c>
      <c r="J62" s="22" t="n">
        <f aca="false">1400++50</f>
        <v>1450</v>
      </c>
      <c r="K62" s="22" t="n">
        <f aca="false">1400++50</f>
        <v>1450</v>
      </c>
    </row>
    <row r="63" customFormat="false" ht="16.15" hidden="false" customHeight="false" outlineLevel="0" collapsed="false">
      <c r="A63" s="16" t="s">
        <v>63</v>
      </c>
      <c r="B63" s="20" t="s">
        <v>347</v>
      </c>
      <c r="C63" s="20" t="n">
        <v>300</v>
      </c>
      <c r="D63" s="21" t="n">
        <f aca="false">5.6+0.2</f>
        <v>5.8</v>
      </c>
      <c r="E63" s="21" t="n">
        <f aca="false">5.6+0.2</f>
        <v>5.8</v>
      </c>
      <c r="F63" s="21" t="n">
        <f aca="false">5.6+0.2</f>
        <v>5.8</v>
      </c>
      <c r="G63" s="21" t="n">
        <f aca="false">5.6+0.2</f>
        <v>5.8</v>
      </c>
      <c r="H63" s="22" t="n">
        <f aca="false">1400++50</f>
        <v>1450</v>
      </c>
      <c r="I63" s="22" t="n">
        <f aca="false">1400++50</f>
        <v>1450</v>
      </c>
      <c r="J63" s="22" t="n">
        <f aca="false">1400++50</f>
        <v>1450</v>
      </c>
      <c r="K63" s="22" t="n">
        <f aca="false">1400++50</f>
        <v>1450</v>
      </c>
    </row>
    <row r="64" customFormat="false" ht="16.15" hidden="false" customHeight="false" outlineLevel="0" collapsed="false">
      <c r="A64" s="16" t="s">
        <v>64</v>
      </c>
      <c r="B64" s="20" t="s">
        <v>347</v>
      </c>
      <c r="C64" s="20" t="n">
        <v>300</v>
      </c>
      <c r="D64" s="21" t="n">
        <f aca="false">5.6+0.2</f>
        <v>5.8</v>
      </c>
      <c r="E64" s="21" t="n">
        <f aca="false">5.6+0.2</f>
        <v>5.8</v>
      </c>
      <c r="F64" s="21" t="n">
        <f aca="false">5.6+0.2</f>
        <v>5.8</v>
      </c>
      <c r="G64" s="21" t="n">
        <f aca="false">5.6+0.2</f>
        <v>5.8</v>
      </c>
      <c r="H64" s="22" t="n">
        <f aca="false">1400++50</f>
        <v>1450</v>
      </c>
      <c r="I64" s="22" t="n">
        <f aca="false">1400++50</f>
        <v>1450</v>
      </c>
      <c r="J64" s="22" t="n">
        <f aca="false">1400++50</f>
        <v>1450</v>
      </c>
      <c r="K64" s="22" t="n">
        <f aca="false">1400++50</f>
        <v>1450</v>
      </c>
    </row>
    <row r="65" customFormat="false" ht="16.15" hidden="false" customHeight="false" outlineLevel="0" collapsed="false">
      <c r="A65" s="16" t="s">
        <v>65</v>
      </c>
      <c r="B65" s="20" t="s">
        <v>347</v>
      </c>
      <c r="C65" s="20" t="n">
        <v>300</v>
      </c>
      <c r="D65" s="21" t="n">
        <f aca="false">5.6+0.2</f>
        <v>5.8</v>
      </c>
      <c r="E65" s="21" t="n">
        <f aca="false">5.6+0.2</f>
        <v>5.8</v>
      </c>
      <c r="F65" s="21" t="n">
        <f aca="false">5.6+0.2</f>
        <v>5.8</v>
      </c>
      <c r="G65" s="21" t="n">
        <f aca="false">5.6+0.2</f>
        <v>5.8</v>
      </c>
      <c r="H65" s="22" t="n">
        <f aca="false">1400++50</f>
        <v>1450</v>
      </c>
      <c r="I65" s="22" t="n">
        <f aca="false">1400++50</f>
        <v>1450</v>
      </c>
      <c r="J65" s="22" t="n">
        <f aca="false">1400++50</f>
        <v>1450</v>
      </c>
      <c r="K65" s="22" t="n">
        <f aca="false">1400++50</f>
        <v>1450</v>
      </c>
    </row>
    <row r="66" customFormat="false" ht="16.15" hidden="false" customHeight="false" outlineLevel="0" collapsed="false">
      <c r="A66" s="16" t="s">
        <v>66</v>
      </c>
      <c r="B66" s="20" t="s">
        <v>347</v>
      </c>
      <c r="C66" s="20" t="n">
        <v>300</v>
      </c>
      <c r="D66" s="21" t="n">
        <f aca="false">5.6+0.2</f>
        <v>5.8</v>
      </c>
      <c r="E66" s="21" t="n">
        <f aca="false">5.6+0.2</f>
        <v>5.8</v>
      </c>
      <c r="F66" s="21" t="n">
        <f aca="false">5.6+0.2</f>
        <v>5.8</v>
      </c>
      <c r="G66" s="21" t="n">
        <f aca="false">5.6+0.2</f>
        <v>5.8</v>
      </c>
      <c r="H66" s="22" t="n">
        <f aca="false">1400++50</f>
        <v>1450</v>
      </c>
      <c r="I66" s="22" t="n">
        <f aca="false">1400++50</f>
        <v>1450</v>
      </c>
      <c r="J66" s="22" t="n">
        <f aca="false">1400++50</f>
        <v>1450</v>
      </c>
      <c r="K66" s="22" t="n">
        <f aca="false">1400++50</f>
        <v>1450</v>
      </c>
    </row>
    <row r="67" customFormat="false" ht="16.15" hidden="false" customHeight="false" outlineLevel="0" collapsed="false">
      <c r="A67" s="16" t="s">
        <v>67</v>
      </c>
      <c r="B67" s="20" t="s">
        <v>347</v>
      </c>
      <c r="C67" s="20" t="n">
        <v>300</v>
      </c>
      <c r="D67" s="21" t="n">
        <f aca="false">5.6+0.2</f>
        <v>5.8</v>
      </c>
      <c r="E67" s="21" t="n">
        <f aca="false">5.6+0.2</f>
        <v>5.8</v>
      </c>
      <c r="F67" s="21" t="n">
        <f aca="false">5.6+0.2</f>
        <v>5.8</v>
      </c>
      <c r="G67" s="21" t="n">
        <f aca="false">5.6+0.2</f>
        <v>5.8</v>
      </c>
      <c r="H67" s="22" t="n">
        <f aca="false">1400++50</f>
        <v>1450</v>
      </c>
      <c r="I67" s="22" t="n">
        <f aca="false">1400++50</f>
        <v>1450</v>
      </c>
      <c r="J67" s="22" t="n">
        <f aca="false">1400++50</f>
        <v>1450</v>
      </c>
      <c r="K67" s="22" t="n">
        <f aca="false">1400++50</f>
        <v>1450</v>
      </c>
    </row>
    <row r="68" customFormat="false" ht="16.15" hidden="false" customHeight="false" outlineLevel="0" collapsed="false">
      <c r="A68" s="16" t="s">
        <v>68</v>
      </c>
      <c r="B68" s="20" t="s">
        <v>347</v>
      </c>
      <c r="C68" s="20" t="n">
        <v>300</v>
      </c>
      <c r="D68" s="21" t="n">
        <f aca="false">5.6+0.2</f>
        <v>5.8</v>
      </c>
      <c r="E68" s="21" t="n">
        <f aca="false">5.6+0.2</f>
        <v>5.8</v>
      </c>
      <c r="F68" s="21" t="n">
        <f aca="false">5.6+0.2</f>
        <v>5.8</v>
      </c>
      <c r="G68" s="21" t="n">
        <f aca="false">5.6+0.2</f>
        <v>5.8</v>
      </c>
      <c r="H68" s="22" t="n">
        <f aca="false">1400++50</f>
        <v>1450</v>
      </c>
      <c r="I68" s="22" t="n">
        <f aca="false">1400++50</f>
        <v>1450</v>
      </c>
      <c r="J68" s="22" t="n">
        <f aca="false">1400++50</f>
        <v>1450</v>
      </c>
      <c r="K68" s="22" t="n">
        <f aca="false">1400++50</f>
        <v>1450</v>
      </c>
    </row>
    <row r="69" customFormat="false" ht="16.15" hidden="false" customHeight="false" outlineLevel="0" collapsed="false">
      <c r="A69" s="16" t="s">
        <v>69</v>
      </c>
      <c r="B69" s="20" t="s">
        <v>347</v>
      </c>
      <c r="C69" s="20" t="n">
        <v>300</v>
      </c>
      <c r="D69" s="21" t="n">
        <f aca="false">5.6+0.2</f>
        <v>5.8</v>
      </c>
      <c r="E69" s="21" t="n">
        <f aca="false">5.6+0.2</f>
        <v>5.8</v>
      </c>
      <c r="F69" s="21" t="n">
        <f aca="false">5.6+0.2</f>
        <v>5.8</v>
      </c>
      <c r="G69" s="21" t="n">
        <f aca="false">5.6+0.2</f>
        <v>5.8</v>
      </c>
      <c r="H69" s="22" t="n">
        <f aca="false">1400++50</f>
        <v>1450</v>
      </c>
      <c r="I69" s="22" t="n">
        <f aca="false">1400++50</f>
        <v>1450</v>
      </c>
      <c r="J69" s="22" t="n">
        <f aca="false">1400++50</f>
        <v>1450</v>
      </c>
      <c r="K69" s="22" t="n">
        <f aca="false">1400++50</f>
        <v>1450</v>
      </c>
    </row>
    <row r="70" customFormat="false" ht="16.15" hidden="false" customHeight="false" outlineLevel="0" collapsed="false">
      <c r="A70" s="16" t="s">
        <v>70</v>
      </c>
      <c r="B70" s="20" t="s">
        <v>347</v>
      </c>
      <c r="C70" s="20" t="n">
        <v>300</v>
      </c>
      <c r="D70" s="21" t="n">
        <f aca="false">5.6+0.2</f>
        <v>5.8</v>
      </c>
      <c r="E70" s="21" t="n">
        <f aca="false">5.6+0.2</f>
        <v>5.8</v>
      </c>
      <c r="F70" s="21" t="n">
        <f aca="false">5.6+0.2</f>
        <v>5.8</v>
      </c>
      <c r="G70" s="21" t="n">
        <f aca="false">5.6+0.2</f>
        <v>5.8</v>
      </c>
      <c r="H70" s="22" t="n">
        <f aca="false">1400++50</f>
        <v>1450</v>
      </c>
      <c r="I70" s="22" t="n">
        <f aca="false">1400++50</f>
        <v>1450</v>
      </c>
      <c r="J70" s="22" t="n">
        <f aca="false">1400++50</f>
        <v>1450</v>
      </c>
      <c r="K70" s="22" t="n">
        <f aca="false">1400++50</f>
        <v>1450</v>
      </c>
    </row>
    <row r="71" customFormat="false" ht="16.15" hidden="false" customHeight="false" outlineLevel="0" collapsed="false">
      <c r="A71" s="16" t="s">
        <v>71</v>
      </c>
      <c r="B71" s="20" t="s">
        <v>347</v>
      </c>
      <c r="C71" s="20" t="n">
        <v>300</v>
      </c>
      <c r="D71" s="21" t="n">
        <f aca="false">5.6+0.2</f>
        <v>5.8</v>
      </c>
      <c r="E71" s="21" t="n">
        <f aca="false">5.6+0.2</f>
        <v>5.8</v>
      </c>
      <c r="F71" s="21" t="n">
        <f aca="false">5.6+0.2</f>
        <v>5.8</v>
      </c>
      <c r="G71" s="21" t="n">
        <f aca="false">5.6+0.2</f>
        <v>5.8</v>
      </c>
      <c r="H71" s="22" t="n">
        <f aca="false">1400++50</f>
        <v>1450</v>
      </c>
      <c r="I71" s="22" t="n">
        <f aca="false">1400++50</f>
        <v>1450</v>
      </c>
      <c r="J71" s="22" t="n">
        <f aca="false">1400++50</f>
        <v>1450</v>
      </c>
      <c r="K71" s="22" t="n">
        <f aca="false">1400++50</f>
        <v>1450</v>
      </c>
    </row>
    <row r="72" customFormat="false" ht="16.15" hidden="false" customHeight="false" outlineLevel="0" collapsed="false">
      <c r="A72" s="16" t="s">
        <v>72</v>
      </c>
      <c r="B72" s="20" t="s">
        <v>347</v>
      </c>
      <c r="C72" s="20" t="n">
        <v>300</v>
      </c>
      <c r="D72" s="21" t="n">
        <f aca="false">5.6+0.2</f>
        <v>5.8</v>
      </c>
      <c r="E72" s="21" t="n">
        <f aca="false">5.6+0.2</f>
        <v>5.8</v>
      </c>
      <c r="F72" s="21" t="n">
        <f aca="false">5.6+0.2</f>
        <v>5.8</v>
      </c>
      <c r="G72" s="21" t="n">
        <f aca="false">5.6+0.2</f>
        <v>5.8</v>
      </c>
      <c r="H72" s="22" t="n">
        <f aca="false">1400++50</f>
        <v>1450</v>
      </c>
      <c r="I72" s="22" t="n">
        <f aca="false">1400++50</f>
        <v>1450</v>
      </c>
      <c r="J72" s="22" t="n">
        <f aca="false">1400++50</f>
        <v>1450</v>
      </c>
      <c r="K72" s="22" t="n">
        <f aca="false">1400++50</f>
        <v>1450</v>
      </c>
    </row>
    <row r="73" customFormat="false" ht="16.15" hidden="false" customHeight="false" outlineLevel="0" collapsed="false">
      <c r="A73" s="16" t="s">
        <v>73</v>
      </c>
      <c r="B73" s="20" t="s">
        <v>347</v>
      </c>
      <c r="C73" s="20" t="n">
        <v>300</v>
      </c>
      <c r="D73" s="21" t="n">
        <f aca="false">5.6+0.2</f>
        <v>5.8</v>
      </c>
      <c r="E73" s="21" t="n">
        <f aca="false">5.6+0.2</f>
        <v>5.8</v>
      </c>
      <c r="F73" s="21" t="n">
        <f aca="false">5.6+0.2</f>
        <v>5.8</v>
      </c>
      <c r="G73" s="21" t="n">
        <f aca="false">5.6+0.2</f>
        <v>5.8</v>
      </c>
      <c r="H73" s="22" t="n">
        <f aca="false">1400++50</f>
        <v>1450</v>
      </c>
      <c r="I73" s="22" t="n">
        <f aca="false">1400++50</f>
        <v>1450</v>
      </c>
      <c r="J73" s="22" t="n">
        <f aca="false">1400++50</f>
        <v>1450</v>
      </c>
      <c r="K73" s="22" t="n">
        <f aca="false">1400++50</f>
        <v>1450</v>
      </c>
    </row>
    <row r="74" customFormat="false" ht="16.15" hidden="false" customHeight="false" outlineLevel="0" collapsed="false">
      <c r="A74" s="16" t="s">
        <v>74</v>
      </c>
      <c r="B74" s="20" t="s">
        <v>347</v>
      </c>
      <c r="C74" s="20" t="n">
        <v>300</v>
      </c>
      <c r="D74" s="21" t="n">
        <f aca="false">5.6+0.2</f>
        <v>5.8</v>
      </c>
      <c r="E74" s="21" t="n">
        <f aca="false">5.6+0.2</f>
        <v>5.8</v>
      </c>
      <c r="F74" s="21" t="n">
        <f aca="false">5.6+0.2</f>
        <v>5.8</v>
      </c>
      <c r="G74" s="21" t="n">
        <f aca="false">5.6+0.2</f>
        <v>5.8</v>
      </c>
      <c r="H74" s="22" t="n">
        <f aca="false">1400++50</f>
        <v>1450</v>
      </c>
      <c r="I74" s="22" t="n">
        <f aca="false">1400++50</f>
        <v>1450</v>
      </c>
      <c r="J74" s="22" t="n">
        <f aca="false">1400++50</f>
        <v>1450</v>
      </c>
      <c r="K74" s="22" t="n">
        <f aca="false">1400++50</f>
        <v>1450</v>
      </c>
    </row>
    <row r="75" customFormat="false" ht="16.15" hidden="false" customHeight="false" outlineLevel="0" collapsed="false">
      <c r="A75" s="16" t="s">
        <v>75</v>
      </c>
      <c r="B75" s="20" t="s">
        <v>347</v>
      </c>
      <c r="C75" s="20" t="n">
        <v>300</v>
      </c>
      <c r="D75" s="21" t="n">
        <f aca="false">5.6+0.2</f>
        <v>5.8</v>
      </c>
      <c r="E75" s="21" t="n">
        <f aca="false">5.6+0.2</f>
        <v>5.8</v>
      </c>
      <c r="F75" s="21" t="n">
        <f aca="false">5.6+0.2</f>
        <v>5.8</v>
      </c>
      <c r="G75" s="21" t="n">
        <f aca="false">5.6+0.2</f>
        <v>5.8</v>
      </c>
      <c r="H75" s="22" t="n">
        <f aca="false">1400++50</f>
        <v>1450</v>
      </c>
      <c r="I75" s="22" t="n">
        <f aca="false">1400++50</f>
        <v>1450</v>
      </c>
      <c r="J75" s="22" t="n">
        <f aca="false">1400++50</f>
        <v>1450</v>
      </c>
      <c r="K75" s="22" t="n">
        <f aca="false">1400++50</f>
        <v>1450</v>
      </c>
    </row>
    <row r="76" customFormat="false" ht="16.15" hidden="false" customHeight="false" outlineLevel="0" collapsed="false">
      <c r="A76" s="16" t="s">
        <v>76</v>
      </c>
      <c r="B76" s="20" t="s">
        <v>347</v>
      </c>
      <c r="C76" s="20" t="n">
        <v>300</v>
      </c>
      <c r="D76" s="21" t="n">
        <f aca="false">5.6+0.2</f>
        <v>5.8</v>
      </c>
      <c r="E76" s="21" t="n">
        <f aca="false">5.6+0.2</f>
        <v>5.8</v>
      </c>
      <c r="F76" s="21" t="n">
        <f aca="false">5.6+0.2</f>
        <v>5.8</v>
      </c>
      <c r="G76" s="21" t="n">
        <f aca="false">5.6+0.2</f>
        <v>5.8</v>
      </c>
      <c r="H76" s="22" t="n">
        <f aca="false">1400++50</f>
        <v>1450</v>
      </c>
      <c r="I76" s="22" t="n">
        <f aca="false">1400++50</f>
        <v>1450</v>
      </c>
      <c r="J76" s="22" t="n">
        <f aca="false">1400++50</f>
        <v>1450</v>
      </c>
      <c r="K76" s="22" t="n">
        <f aca="false">1400++50</f>
        <v>1450</v>
      </c>
    </row>
    <row r="77" customFormat="false" ht="16.15" hidden="false" customHeight="false" outlineLevel="0" collapsed="false">
      <c r="A77" s="16" t="s">
        <v>77</v>
      </c>
      <c r="B77" s="20" t="s">
        <v>347</v>
      </c>
      <c r="C77" s="20" t="n">
        <v>300</v>
      </c>
      <c r="D77" s="21" t="n">
        <f aca="false">5.6+0.2</f>
        <v>5.8</v>
      </c>
      <c r="E77" s="21" t="n">
        <f aca="false">5.6+0.2</f>
        <v>5.8</v>
      </c>
      <c r="F77" s="21" t="n">
        <f aca="false">5.6+0.2</f>
        <v>5.8</v>
      </c>
      <c r="G77" s="21" t="n">
        <f aca="false">5.6+0.2</f>
        <v>5.8</v>
      </c>
      <c r="H77" s="22" t="n">
        <f aca="false">1400++50</f>
        <v>1450</v>
      </c>
      <c r="I77" s="22" t="n">
        <f aca="false">1400++50</f>
        <v>1450</v>
      </c>
      <c r="J77" s="22" t="n">
        <f aca="false">1400++50</f>
        <v>1450</v>
      </c>
      <c r="K77" s="22" t="n">
        <f aca="false">1400++50</f>
        <v>1450</v>
      </c>
    </row>
    <row r="78" customFormat="false" ht="16.15" hidden="false" customHeight="false" outlineLevel="0" collapsed="false">
      <c r="A78" s="16" t="s">
        <v>78</v>
      </c>
      <c r="B78" s="20" t="s">
        <v>347</v>
      </c>
      <c r="C78" s="20" t="n">
        <v>300</v>
      </c>
      <c r="D78" s="21" t="n">
        <f aca="false">5.6+0.2</f>
        <v>5.8</v>
      </c>
      <c r="E78" s="21" t="n">
        <f aca="false">5.6+0.2</f>
        <v>5.8</v>
      </c>
      <c r="F78" s="21" t="n">
        <f aca="false">5.6+0.2</f>
        <v>5.8</v>
      </c>
      <c r="G78" s="21" t="n">
        <f aca="false">5.6+0.2</f>
        <v>5.8</v>
      </c>
      <c r="H78" s="22" t="n">
        <f aca="false">1400++50</f>
        <v>1450</v>
      </c>
      <c r="I78" s="22" t="n">
        <f aca="false">1400++50</f>
        <v>1450</v>
      </c>
      <c r="J78" s="22" t="n">
        <f aca="false">1400++50</f>
        <v>1450</v>
      </c>
      <c r="K78" s="22" t="n">
        <f aca="false">1400++50</f>
        <v>1450</v>
      </c>
    </row>
    <row r="79" customFormat="false" ht="16.15" hidden="false" customHeight="false" outlineLevel="0" collapsed="false">
      <c r="A79" s="16" t="s">
        <v>79</v>
      </c>
      <c r="B79" s="20" t="s">
        <v>347</v>
      </c>
      <c r="C79" s="20" t="n">
        <v>300</v>
      </c>
      <c r="D79" s="21" t="n">
        <f aca="false">5.6+0.2</f>
        <v>5.8</v>
      </c>
      <c r="E79" s="21" t="n">
        <f aca="false">5.6+0.2</f>
        <v>5.8</v>
      </c>
      <c r="F79" s="21" t="n">
        <f aca="false">5.6+0.2</f>
        <v>5.8</v>
      </c>
      <c r="G79" s="21" t="n">
        <f aca="false">5.6+0.2</f>
        <v>5.8</v>
      </c>
      <c r="H79" s="22" t="n">
        <f aca="false">1400++50</f>
        <v>1450</v>
      </c>
      <c r="I79" s="22" t="n">
        <f aca="false">1400++50</f>
        <v>1450</v>
      </c>
      <c r="J79" s="22" t="n">
        <f aca="false">1400++50</f>
        <v>1450</v>
      </c>
      <c r="K79" s="22" t="n">
        <f aca="false">1400++50</f>
        <v>1450</v>
      </c>
    </row>
    <row r="80" customFormat="false" ht="16.15" hidden="false" customHeight="false" outlineLevel="0" collapsed="false">
      <c r="A80" s="16" t="s">
        <v>80</v>
      </c>
      <c r="B80" s="20" t="s">
        <v>347</v>
      </c>
      <c r="C80" s="20" t="n">
        <v>300</v>
      </c>
      <c r="D80" s="21" t="n">
        <f aca="false">5.6+0.2</f>
        <v>5.8</v>
      </c>
      <c r="E80" s="21" t="n">
        <f aca="false">5.6+0.2</f>
        <v>5.8</v>
      </c>
      <c r="F80" s="21" t="n">
        <f aca="false">5.6+0.2</f>
        <v>5.8</v>
      </c>
      <c r="G80" s="21" t="n">
        <f aca="false">5.6+0.2</f>
        <v>5.8</v>
      </c>
      <c r="H80" s="22" t="n">
        <f aca="false">1400++50</f>
        <v>1450</v>
      </c>
      <c r="I80" s="22" t="n">
        <f aca="false">1400++50</f>
        <v>1450</v>
      </c>
      <c r="J80" s="22" t="n">
        <f aca="false">1400++50</f>
        <v>1450</v>
      </c>
      <c r="K80" s="22" t="n">
        <f aca="false">1400++50</f>
        <v>1450</v>
      </c>
    </row>
    <row r="81" customFormat="false" ht="16.15" hidden="false" customHeight="false" outlineLevel="0" collapsed="false">
      <c r="A81" s="16" t="s">
        <v>81</v>
      </c>
      <c r="B81" s="20" t="s">
        <v>347</v>
      </c>
      <c r="C81" s="20" t="n">
        <v>300</v>
      </c>
      <c r="D81" s="21" t="n">
        <f aca="false">5.6+0.2</f>
        <v>5.8</v>
      </c>
      <c r="E81" s="21" t="n">
        <f aca="false">5.6+0.2</f>
        <v>5.8</v>
      </c>
      <c r="F81" s="21" t="n">
        <f aca="false">5.6+0.2</f>
        <v>5.8</v>
      </c>
      <c r="G81" s="21" t="n">
        <f aca="false">5.6+0.2</f>
        <v>5.8</v>
      </c>
      <c r="H81" s="22" t="n">
        <f aca="false">1400++50</f>
        <v>1450</v>
      </c>
      <c r="I81" s="22" t="n">
        <f aca="false">1400++50</f>
        <v>1450</v>
      </c>
      <c r="J81" s="22" t="n">
        <f aca="false">1400++50</f>
        <v>1450</v>
      </c>
      <c r="K81" s="22" t="n">
        <f aca="false">1400++50</f>
        <v>1450</v>
      </c>
    </row>
    <row r="82" customFormat="false" ht="16.15" hidden="false" customHeight="false" outlineLevel="0" collapsed="false">
      <c r="A82" s="16" t="s">
        <v>82</v>
      </c>
      <c r="B82" s="20" t="s">
        <v>347</v>
      </c>
      <c r="C82" s="20" t="n">
        <v>300</v>
      </c>
      <c r="D82" s="21" t="n">
        <f aca="false">5.6+0.2</f>
        <v>5.8</v>
      </c>
      <c r="E82" s="21" t="n">
        <f aca="false">5.6+0.2</f>
        <v>5.8</v>
      </c>
      <c r="F82" s="21" t="n">
        <f aca="false">5.6+0.2</f>
        <v>5.8</v>
      </c>
      <c r="G82" s="21" t="n">
        <f aca="false">5.6+0.2</f>
        <v>5.8</v>
      </c>
      <c r="H82" s="22" t="n">
        <f aca="false">1400++50</f>
        <v>1450</v>
      </c>
      <c r="I82" s="22" t="n">
        <f aca="false">1400++50</f>
        <v>1450</v>
      </c>
      <c r="J82" s="22" t="n">
        <f aca="false">1400++50</f>
        <v>1450</v>
      </c>
      <c r="K82" s="22" t="n">
        <f aca="false">1400++50</f>
        <v>1450</v>
      </c>
    </row>
    <row r="83" customFormat="false" ht="16.15" hidden="false" customHeight="false" outlineLevel="0" collapsed="false">
      <c r="A83" s="16" t="s">
        <v>83</v>
      </c>
      <c r="B83" s="20" t="s">
        <v>347</v>
      </c>
      <c r="C83" s="20" t="n">
        <v>300</v>
      </c>
      <c r="D83" s="21" t="n">
        <f aca="false">5.6+0.2</f>
        <v>5.8</v>
      </c>
      <c r="E83" s="21" t="n">
        <f aca="false">5.6+0.2</f>
        <v>5.8</v>
      </c>
      <c r="F83" s="21" t="n">
        <f aca="false">5.6+0.2</f>
        <v>5.8</v>
      </c>
      <c r="G83" s="21" t="n">
        <f aca="false">5.6+0.2</f>
        <v>5.8</v>
      </c>
      <c r="H83" s="22" t="n">
        <f aca="false">1400++50</f>
        <v>1450</v>
      </c>
      <c r="I83" s="22" t="n">
        <f aca="false">1400++50</f>
        <v>1450</v>
      </c>
      <c r="J83" s="22" t="n">
        <f aca="false">1400++50</f>
        <v>1450</v>
      </c>
      <c r="K83" s="22" t="n">
        <f aca="false">1400++50</f>
        <v>1450</v>
      </c>
    </row>
    <row r="84" customFormat="false" ht="16.15" hidden="false" customHeight="false" outlineLevel="0" collapsed="false">
      <c r="A84" s="16" t="s">
        <v>84</v>
      </c>
      <c r="B84" s="20" t="s">
        <v>347</v>
      </c>
      <c r="C84" s="20" t="n">
        <v>300</v>
      </c>
      <c r="D84" s="21" t="n">
        <f aca="false">5.6+0.2</f>
        <v>5.8</v>
      </c>
      <c r="E84" s="21" t="n">
        <f aca="false">5.6+0.2</f>
        <v>5.8</v>
      </c>
      <c r="F84" s="21" t="n">
        <f aca="false">5.6+0.2</f>
        <v>5.8</v>
      </c>
      <c r="G84" s="21" t="n">
        <f aca="false">5.6+0.2</f>
        <v>5.8</v>
      </c>
      <c r="H84" s="22" t="n">
        <f aca="false">1400++50</f>
        <v>1450</v>
      </c>
      <c r="I84" s="22" t="n">
        <f aca="false">1400++50</f>
        <v>1450</v>
      </c>
      <c r="J84" s="22" t="n">
        <f aca="false">1400++50</f>
        <v>1450</v>
      </c>
      <c r="K84" s="22" t="n">
        <f aca="false">1400++50</f>
        <v>1450</v>
      </c>
    </row>
    <row r="85" customFormat="false" ht="16.15" hidden="false" customHeight="false" outlineLevel="0" collapsed="false">
      <c r="A85" s="16" t="s">
        <v>85</v>
      </c>
      <c r="B85" s="20" t="s">
        <v>347</v>
      </c>
      <c r="C85" s="20" t="n">
        <v>300</v>
      </c>
      <c r="D85" s="21" t="n">
        <f aca="false">5.6+0.2</f>
        <v>5.8</v>
      </c>
      <c r="E85" s="21" t="n">
        <f aca="false">5.6+0.2</f>
        <v>5.8</v>
      </c>
      <c r="F85" s="21" t="n">
        <f aca="false">5.6+0.2</f>
        <v>5.8</v>
      </c>
      <c r="G85" s="21" t="n">
        <f aca="false">5.6+0.2</f>
        <v>5.8</v>
      </c>
      <c r="H85" s="22" t="n">
        <f aca="false">1400++50</f>
        <v>1450</v>
      </c>
      <c r="I85" s="22" t="n">
        <f aca="false">1400++50</f>
        <v>1450</v>
      </c>
      <c r="J85" s="22" t="n">
        <f aca="false">1400++50</f>
        <v>1450</v>
      </c>
      <c r="K85" s="22" t="n">
        <f aca="false">1400++50</f>
        <v>1450</v>
      </c>
    </row>
    <row r="86" customFormat="false" ht="16.15" hidden="false" customHeight="false" outlineLevel="0" collapsed="false">
      <c r="A86" s="16" t="s">
        <v>86</v>
      </c>
      <c r="B86" s="20" t="s">
        <v>347</v>
      </c>
      <c r="C86" s="20" t="n">
        <v>300</v>
      </c>
      <c r="D86" s="21" t="n">
        <f aca="false">5.6+0.2</f>
        <v>5.8</v>
      </c>
      <c r="E86" s="21" t="n">
        <f aca="false">5.6+0.2</f>
        <v>5.8</v>
      </c>
      <c r="F86" s="21" t="n">
        <f aca="false">5.6+0.2</f>
        <v>5.8</v>
      </c>
      <c r="G86" s="21" t="n">
        <f aca="false">5.6+0.2</f>
        <v>5.8</v>
      </c>
      <c r="H86" s="22" t="n">
        <f aca="false">1400++50</f>
        <v>1450</v>
      </c>
      <c r="I86" s="22" t="n">
        <f aca="false">1400++50</f>
        <v>1450</v>
      </c>
      <c r="J86" s="22" t="n">
        <f aca="false">1400++50</f>
        <v>1450</v>
      </c>
      <c r="K86" s="22" t="n">
        <f aca="false">1400++50</f>
        <v>1450</v>
      </c>
    </row>
    <row r="87" customFormat="false" ht="16.15" hidden="false" customHeight="false" outlineLevel="0" collapsed="false">
      <c r="A87" s="16" t="s">
        <v>87</v>
      </c>
      <c r="B87" s="20" t="s">
        <v>347</v>
      </c>
      <c r="C87" s="20" t="n">
        <v>300</v>
      </c>
      <c r="D87" s="21" t="n">
        <f aca="false">5.6+0.2</f>
        <v>5.8</v>
      </c>
      <c r="E87" s="21" t="n">
        <f aca="false">5.6+0.2</f>
        <v>5.8</v>
      </c>
      <c r="F87" s="21" t="n">
        <f aca="false">5.6+0.2</f>
        <v>5.8</v>
      </c>
      <c r="G87" s="21" t="n">
        <f aca="false">5.6+0.2</f>
        <v>5.8</v>
      </c>
      <c r="H87" s="22" t="n">
        <f aca="false">1400++50</f>
        <v>1450</v>
      </c>
      <c r="I87" s="22" t="n">
        <f aca="false">1400++50</f>
        <v>1450</v>
      </c>
      <c r="J87" s="22" t="n">
        <f aca="false">1400++50</f>
        <v>1450</v>
      </c>
      <c r="K87" s="22" t="n">
        <f aca="false">1400++50</f>
        <v>1450</v>
      </c>
    </row>
    <row r="88" customFormat="false" ht="16.15" hidden="false" customHeight="false" outlineLevel="0" collapsed="false">
      <c r="A88" s="16" t="s">
        <v>88</v>
      </c>
      <c r="B88" s="20" t="s">
        <v>347</v>
      </c>
      <c r="C88" s="20" t="n">
        <v>300</v>
      </c>
      <c r="D88" s="21" t="n">
        <f aca="false">5.6+0.2</f>
        <v>5.8</v>
      </c>
      <c r="E88" s="21" t="n">
        <f aca="false">5.6+0.2</f>
        <v>5.8</v>
      </c>
      <c r="F88" s="21" t="n">
        <f aca="false">5.6+0.2</f>
        <v>5.8</v>
      </c>
      <c r="G88" s="21" t="n">
        <f aca="false">5.6+0.2</f>
        <v>5.8</v>
      </c>
      <c r="H88" s="22" t="n">
        <f aca="false">1400++50</f>
        <v>1450</v>
      </c>
      <c r="I88" s="22" t="n">
        <f aca="false">1400++50</f>
        <v>1450</v>
      </c>
      <c r="J88" s="22" t="n">
        <f aca="false">1400++50</f>
        <v>1450</v>
      </c>
      <c r="K88" s="22" t="n">
        <f aca="false">1400++50</f>
        <v>1450</v>
      </c>
    </row>
    <row r="89" customFormat="false" ht="16.15" hidden="false" customHeight="false" outlineLevel="0" collapsed="false">
      <c r="A89" s="16" t="s">
        <v>89</v>
      </c>
      <c r="B89" s="20" t="s">
        <v>347</v>
      </c>
      <c r="C89" s="20" t="n">
        <v>300</v>
      </c>
      <c r="D89" s="21" t="n">
        <f aca="false">5.6+0.2</f>
        <v>5.8</v>
      </c>
      <c r="E89" s="21" t="n">
        <f aca="false">5.6+0.2</f>
        <v>5.8</v>
      </c>
      <c r="F89" s="21" t="n">
        <f aca="false">5.6+0.2</f>
        <v>5.8</v>
      </c>
      <c r="G89" s="21" t="n">
        <f aca="false">5.6+0.2</f>
        <v>5.8</v>
      </c>
      <c r="H89" s="22" t="n">
        <f aca="false">1400++50</f>
        <v>1450</v>
      </c>
      <c r="I89" s="22" t="n">
        <f aca="false">1400++50</f>
        <v>1450</v>
      </c>
      <c r="J89" s="22" t="n">
        <f aca="false">1400++50</f>
        <v>1450</v>
      </c>
      <c r="K89" s="22" t="n">
        <f aca="false">1400++50</f>
        <v>1450</v>
      </c>
    </row>
    <row r="90" customFormat="false" ht="16.15" hidden="false" customHeight="false" outlineLevel="0" collapsed="false">
      <c r="A90" s="16" t="s">
        <v>90</v>
      </c>
      <c r="B90" s="20" t="s">
        <v>347</v>
      </c>
      <c r="C90" s="20" t="n">
        <v>300</v>
      </c>
      <c r="D90" s="21" t="n">
        <f aca="false">5.6+0.2</f>
        <v>5.8</v>
      </c>
      <c r="E90" s="21" t="n">
        <f aca="false">5.6+0.2</f>
        <v>5.8</v>
      </c>
      <c r="F90" s="21" t="n">
        <f aca="false">5.6+0.2</f>
        <v>5.8</v>
      </c>
      <c r="G90" s="21" t="n">
        <f aca="false">5.6+0.2</f>
        <v>5.8</v>
      </c>
      <c r="H90" s="22" t="n">
        <f aca="false">1400++50</f>
        <v>1450</v>
      </c>
      <c r="I90" s="22" t="n">
        <f aca="false">1400++50</f>
        <v>1450</v>
      </c>
      <c r="J90" s="22" t="n">
        <f aca="false">1400++50</f>
        <v>1450</v>
      </c>
      <c r="K90" s="22" t="n">
        <f aca="false">1400++50</f>
        <v>1450</v>
      </c>
    </row>
    <row r="91" customFormat="false" ht="16.15" hidden="false" customHeight="false" outlineLevel="0" collapsed="false">
      <c r="A91" s="16" t="s">
        <v>91</v>
      </c>
      <c r="B91" s="20" t="s">
        <v>347</v>
      </c>
      <c r="C91" s="20" t="n">
        <v>300</v>
      </c>
      <c r="D91" s="21" t="n">
        <f aca="false">5.6+0.2</f>
        <v>5.8</v>
      </c>
      <c r="E91" s="21" t="n">
        <f aca="false">5.6+0.2</f>
        <v>5.8</v>
      </c>
      <c r="F91" s="21" t="n">
        <f aca="false">5.6+0.2</f>
        <v>5.8</v>
      </c>
      <c r="G91" s="21" t="n">
        <f aca="false">5.6+0.2</f>
        <v>5.8</v>
      </c>
      <c r="H91" s="22" t="n">
        <f aca="false">1400++50</f>
        <v>1450</v>
      </c>
      <c r="I91" s="22" t="n">
        <f aca="false">1400++50</f>
        <v>1450</v>
      </c>
      <c r="J91" s="22" t="n">
        <f aca="false">1400++50</f>
        <v>1450</v>
      </c>
      <c r="K91" s="22" t="n">
        <f aca="false">1400++50</f>
        <v>1450</v>
      </c>
    </row>
    <row r="92" customFormat="false" ht="16.15" hidden="false" customHeight="false" outlineLevel="0" collapsed="false">
      <c r="A92" s="16" t="s">
        <v>92</v>
      </c>
      <c r="B92" s="20" t="s">
        <v>347</v>
      </c>
      <c r="C92" s="20" t="n">
        <v>300</v>
      </c>
      <c r="D92" s="21" t="n">
        <f aca="false">5.6+0.2</f>
        <v>5.8</v>
      </c>
      <c r="E92" s="21" t="n">
        <f aca="false">5.6+0.2</f>
        <v>5.8</v>
      </c>
      <c r="F92" s="21" t="n">
        <f aca="false">5.6+0.2</f>
        <v>5.8</v>
      </c>
      <c r="G92" s="21" t="n">
        <f aca="false">5.6+0.2</f>
        <v>5.8</v>
      </c>
      <c r="H92" s="22" t="n">
        <f aca="false">1400++50</f>
        <v>1450</v>
      </c>
      <c r="I92" s="22" t="n">
        <f aca="false">1400++50</f>
        <v>1450</v>
      </c>
      <c r="J92" s="22" t="n">
        <f aca="false">1400++50</f>
        <v>1450</v>
      </c>
      <c r="K92" s="22" t="n">
        <f aca="false">1400++50</f>
        <v>1450</v>
      </c>
    </row>
    <row r="93" customFormat="false" ht="16.15" hidden="false" customHeight="false" outlineLevel="0" collapsed="false">
      <c r="A93" s="16" t="s">
        <v>93</v>
      </c>
      <c r="B93" s="20" t="s">
        <v>347</v>
      </c>
      <c r="C93" s="20" t="n">
        <v>300</v>
      </c>
      <c r="D93" s="21" t="n">
        <f aca="false">5.6+0.2</f>
        <v>5.8</v>
      </c>
      <c r="E93" s="21" t="n">
        <f aca="false">5.6+0.2</f>
        <v>5.8</v>
      </c>
      <c r="F93" s="21" t="n">
        <f aca="false">5.6+0.2</f>
        <v>5.8</v>
      </c>
      <c r="G93" s="21" t="n">
        <f aca="false">5.6+0.2</f>
        <v>5.8</v>
      </c>
      <c r="H93" s="22" t="n">
        <f aca="false">1400++50</f>
        <v>1450</v>
      </c>
      <c r="I93" s="22" t="n">
        <f aca="false">1400++50</f>
        <v>1450</v>
      </c>
      <c r="J93" s="22" t="n">
        <f aca="false">1400++50</f>
        <v>1450</v>
      </c>
      <c r="K93" s="22" t="n">
        <f aca="false">1400++50</f>
        <v>1450</v>
      </c>
    </row>
    <row r="94" customFormat="false" ht="16.15" hidden="false" customHeight="false" outlineLevel="0" collapsed="false">
      <c r="A94" s="16" t="s">
        <v>94</v>
      </c>
      <c r="B94" s="20" t="s">
        <v>347</v>
      </c>
      <c r="C94" s="20" t="n">
        <v>300</v>
      </c>
      <c r="D94" s="21" t="n">
        <f aca="false">5.6+0.2</f>
        <v>5.8</v>
      </c>
      <c r="E94" s="21" t="n">
        <f aca="false">5.6+0.2</f>
        <v>5.8</v>
      </c>
      <c r="F94" s="21" t="n">
        <f aca="false">5.6+0.2</f>
        <v>5.8</v>
      </c>
      <c r="G94" s="21" t="n">
        <f aca="false">5.6+0.2</f>
        <v>5.8</v>
      </c>
      <c r="H94" s="22" t="n">
        <f aca="false">1400++50</f>
        <v>1450</v>
      </c>
      <c r="I94" s="22" t="n">
        <f aca="false">1400++50</f>
        <v>1450</v>
      </c>
      <c r="J94" s="22" t="n">
        <f aca="false">1400++50</f>
        <v>1450</v>
      </c>
      <c r="K94" s="22" t="n">
        <f aca="false">1400++50</f>
        <v>1450</v>
      </c>
    </row>
    <row r="95" customFormat="false" ht="16.15" hidden="false" customHeight="false" outlineLevel="0" collapsed="false">
      <c r="A95" s="16" t="s">
        <v>95</v>
      </c>
      <c r="B95" s="20" t="s">
        <v>347</v>
      </c>
      <c r="C95" s="20" t="n">
        <v>300</v>
      </c>
      <c r="D95" s="21" t="n">
        <f aca="false">5.6+0.2</f>
        <v>5.8</v>
      </c>
      <c r="E95" s="21" t="n">
        <f aca="false">5.6+0.2</f>
        <v>5.8</v>
      </c>
      <c r="F95" s="21" t="n">
        <f aca="false">5.6+0.2</f>
        <v>5.8</v>
      </c>
      <c r="G95" s="21" t="n">
        <f aca="false">5.6+0.2</f>
        <v>5.8</v>
      </c>
      <c r="H95" s="22" t="n">
        <f aca="false">1400++50</f>
        <v>1450</v>
      </c>
      <c r="I95" s="22" t="n">
        <f aca="false">1400++50</f>
        <v>1450</v>
      </c>
      <c r="J95" s="22" t="n">
        <f aca="false">1400++50</f>
        <v>1450</v>
      </c>
      <c r="K95" s="22" t="n">
        <f aca="false">1400++50</f>
        <v>1450</v>
      </c>
    </row>
    <row r="96" customFormat="false" ht="16.15" hidden="false" customHeight="false" outlineLevel="0" collapsed="false">
      <c r="A96" s="16" t="s">
        <v>96</v>
      </c>
      <c r="B96" s="20" t="s">
        <v>347</v>
      </c>
      <c r="C96" s="20" t="n">
        <v>300</v>
      </c>
      <c r="D96" s="21" t="n">
        <f aca="false">5.6+0.2</f>
        <v>5.8</v>
      </c>
      <c r="E96" s="21" t="n">
        <f aca="false">5.6+0.2</f>
        <v>5.8</v>
      </c>
      <c r="F96" s="21" t="n">
        <f aca="false">5.6+0.2</f>
        <v>5.8</v>
      </c>
      <c r="G96" s="21" t="n">
        <f aca="false">5.6+0.2</f>
        <v>5.8</v>
      </c>
      <c r="H96" s="22" t="n">
        <f aca="false">1400++50</f>
        <v>1450</v>
      </c>
      <c r="I96" s="22" t="n">
        <f aca="false">1400++50</f>
        <v>1450</v>
      </c>
      <c r="J96" s="22" t="n">
        <f aca="false">1400++50</f>
        <v>1450</v>
      </c>
      <c r="K96" s="22" t="n">
        <f aca="false">1400++50</f>
        <v>1450</v>
      </c>
    </row>
    <row r="97" customFormat="false" ht="16.15" hidden="false" customHeight="false" outlineLevel="0" collapsed="false">
      <c r="A97" s="16" t="s">
        <v>97</v>
      </c>
      <c r="B97" s="20" t="s">
        <v>347</v>
      </c>
      <c r="C97" s="20" t="n">
        <v>300</v>
      </c>
      <c r="D97" s="21" t="n">
        <f aca="false">5.6+0.2</f>
        <v>5.8</v>
      </c>
      <c r="E97" s="21" t="n">
        <f aca="false">5.6+0.2</f>
        <v>5.8</v>
      </c>
      <c r="F97" s="21" t="n">
        <f aca="false">5.6+0.2</f>
        <v>5.8</v>
      </c>
      <c r="G97" s="21" t="n">
        <f aca="false">5.6+0.2</f>
        <v>5.8</v>
      </c>
      <c r="H97" s="22" t="n">
        <f aca="false">1400++50</f>
        <v>1450</v>
      </c>
      <c r="I97" s="22" t="n">
        <f aca="false">1400++50</f>
        <v>1450</v>
      </c>
      <c r="J97" s="22" t="n">
        <f aca="false">1400++50</f>
        <v>1450</v>
      </c>
      <c r="K97" s="22" t="n">
        <f aca="false">1400++50</f>
        <v>1450</v>
      </c>
    </row>
    <row r="98" customFormat="false" ht="16.15" hidden="false" customHeight="false" outlineLevel="0" collapsed="false">
      <c r="A98" s="16" t="s">
        <v>98</v>
      </c>
      <c r="B98" s="20" t="s">
        <v>347</v>
      </c>
      <c r="C98" s="20" t="n">
        <v>300</v>
      </c>
      <c r="D98" s="21" t="n">
        <f aca="false">5.6+0.2</f>
        <v>5.8</v>
      </c>
      <c r="E98" s="21" t="n">
        <f aca="false">5.6+0.2</f>
        <v>5.8</v>
      </c>
      <c r="F98" s="21" t="n">
        <f aca="false">5.6+0.2</f>
        <v>5.8</v>
      </c>
      <c r="G98" s="21" t="n">
        <f aca="false">5.6+0.2</f>
        <v>5.8</v>
      </c>
      <c r="H98" s="22" t="n">
        <f aca="false">1400++50</f>
        <v>1450</v>
      </c>
      <c r="I98" s="22" t="n">
        <f aca="false">1400++50</f>
        <v>1450</v>
      </c>
      <c r="J98" s="22" t="n">
        <f aca="false">1400++50</f>
        <v>1450</v>
      </c>
      <c r="K98" s="22" t="n">
        <f aca="false">1400++50</f>
        <v>1450</v>
      </c>
    </row>
    <row r="99" customFormat="false" ht="16.15" hidden="false" customHeight="false" outlineLevel="0" collapsed="false">
      <c r="A99" s="16" t="s">
        <v>99</v>
      </c>
      <c r="B99" s="20" t="s">
        <v>347</v>
      </c>
      <c r="C99" s="20" t="n">
        <v>300</v>
      </c>
      <c r="D99" s="21" t="n">
        <f aca="false">5.6+0.2</f>
        <v>5.8</v>
      </c>
      <c r="E99" s="21" t="n">
        <f aca="false">5.6+0.2</f>
        <v>5.8</v>
      </c>
      <c r="F99" s="21" t="n">
        <f aca="false">5.6+0.2</f>
        <v>5.8</v>
      </c>
      <c r="G99" s="21" t="n">
        <f aca="false">5.6+0.2</f>
        <v>5.8</v>
      </c>
      <c r="H99" s="22" t="n">
        <f aca="false">1400++50</f>
        <v>1450</v>
      </c>
      <c r="I99" s="22" t="n">
        <f aca="false">1400++50</f>
        <v>1450</v>
      </c>
      <c r="J99" s="22" t="n">
        <f aca="false">1400++50</f>
        <v>1450</v>
      </c>
      <c r="K99" s="22" t="n">
        <f aca="false">1400++50</f>
        <v>1450</v>
      </c>
    </row>
    <row r="100" customFormat="false" ht="16.15" hidden="false" customHeight="false" outlineLevel="0" collapsed="false">
      <c r="A100" s="16" t="s">
        <v>100</v>
      </c>
      <c r="B100" s="20" t="s">
        <v>347</v>
      </c>
      <c r="C100" s="20" t="n">
        <v>300</v>
      </c>
      <c r="D100" s="21" t="n">
        <f aca="false">5.6+0.2</f>
        <v>5.8</v>
      </c>
      <c r="E100" s="21" t="n">
        <f aca="false">5.6+0.2</f>
        <v>5.8</v>
      </c>
      <c r="F100" s="21" t="n">
        <f aca="false">5.6+0.2</f>
        <v>5.8</v>
      </c>
      <c r="G100" s="21" t="n">
        <f aca="false">5.6+0.2</f>
        <v>5.8</v>
      </c>
      <c r="H100" s="22" t="n">
        <f aca="false">1400++50</f>
        <v>1450</v>
      </c>
      <c r="I100" s="22" t="n">
        <f aca="false">1400++50</f>
        <v>1450</v>
      </c>
      <c r="J100" s="22" t="n">
        <f aca="false">1400++50</f>
        <v>1450</v>
      </c>
      <c r="K100" s="22" t="n">
        <f aca="false">1400++50</f>
        <v>1450</v>
      </c>
    </row>
    <row r="101" customFormat="false" ht="16.15" hidden="false" customHeight="false" outlineLevel="0" collapsed="false">
      <c r="A101" s="16" t="s">
        <v>101</v>
      </c>
      <c r="B101" s="20" t="s">
        <v>347</v>
      </c>
      <c r="C101" s="20" t="n">
        <v>300</v>
      </c>
      <c r="D101" s="21" t="n">
        <f aca="false">5.6+0.2</f>
        <v>5.8</v>
      </c>
      <c r="E101" s="21" t="n">
        <f aca="false">5.6+0.2</f>
        <v>5.8</v>
      </c>
      <c r="F101" s="21" t="n">
        <f aca="false">5.6+0.2</f>
        <v>5.8</v>
      </c>
      <c r="G101" s="21" t="n">
        <f aca="false">5.6+0.2</f>
        <v>5.8</v>
      </c>
      <c r="H101" s="22" t="n">
        <f aca="false">1400++50</f>
        <v>1450</v>
      </c>
      <c r="I101" s="22" t="n">
        <f aca="false">1400++50</f>
        <v>1450</v>
      </c>
      <c r="J101" s="22" t="n">
        <f aca="false">1400++50</f>
        <v>1450</v>
      </c>
      <c r="K101" s="22" t="n">
        <f aca="false">1400++50</f>
        <v>1450</v>
      </c>
    </row>
    <row r="102" customFormat="false" ht="16.15" hidden="false" customHeight="false" outlineLevel="0" collapsed="false">
      <c r="A102" s="16" t="s">
        <v>102</v>
      </c>
      <c r="B102" s="20" t="s">
        <v>347</v>
      </c>
      <c r="C102" s="20" t="n">
        <v>300</v>
      </c>
      <c r="D102" s="21" t="n">
        <f aca="false">5.6+0.2</f>
        <v>5.8</v>
      </c>
      <c r="E102" s="21" t="n">
        <f aca="false">5.6+0.2</f>
        <v>5.8</v>
      </c>
      <c r="F102" s="21" t="n">
        <f aca="false">5.6+0.2</f>
        <v>5.8</v>
      </c>
      <c r="G102" s="21" t="n">
        <f aca="false">5.6+0.2</f>
        <v>5.8</v>
      </c>
      <c r="H102" s="22" t="n">
        <f aca="false">1400++50</f>
        <v>1450</v>
      </c>
      <c r="I102" s="22" t="n">
        <f aca="false">1400++50</f>
        <v>1450</v>
      </c>
      <c r="J102" s="22" t="n">
        <f aca="false">1400++50</f>
        <v>1450</v>
      </c>
      <c r="K102" s="22" t="n">
        <f aca="false">1400++50</f>
        <v>1450</v>
      </c>
    </row>
    <row r="103" customFormat="false" ht="16.15" hidden="false" customHeight="false" outlineLevel="0" collapsed="false">
      <c r="A103" s="16" t="s">
        <v>103</v>
      </c>
      <c r="B103" s="20" t="s">
        <v>347</v>
      </c>
      <c r="C103" s="20" t="n">
        <v>300</v>
      </c>
      <c r="D103" s="21" t="n">
        <f aca="false">5.6+0.2</f>
        <v>5.8</v>
      </c>
      <c r="E103" s="21" t="n">
        <f aca="false">5.6+0.2</f>
        <v>5.8</v>
      </c>
      <c r="F103" s="21" t="n">
        <f aca="false">5.6+0.2</f>
        <v>5.8</v>
      </c>
      <c r="G103" s="21" t="n">
        <f aca="false">5.6+0.2</f>
        <v>5.8</v>
      </c>
      <c r="H103" s="22" t="n">
        <f aca="false">1400++50</f>
        <v>1450</v>
      </c>
      <c r="I103" s="22" t="n">
        <f aca="false">1400++50</f>
        <v>1450</v>
      </c>
      <c r="J103" s="22" t="n">
        <f aca="false">1400++50</f>
        <v>1450</v>
      </c>
      <c r="K103" s="22" t="n">
        <f aca="false">1400++50</f>
        <v>1450</v>
      </c>
    </row>
    <row r="104" customFormat="false" ht="16.15" hidden="false" customHeight="false" outlineLevel="0" collapsed="false">
      <c r="A104" s="16" t="s">
        <v>104</v>
      </c>
      <c r="B104" s="20" t="s">
        <v>347</v>
      </c>
      <c r="C104" s="20" t="n">
        <v>300</v>
      </c>
      <c r="D104" s="21" t="n">
        <f aca="false">5.6+0.2</f>
        <v>5.8</v>
      </c>
      <c r="E104" s="21" t="n">
        <f aca="false">5.6+0.2</f>
        <v>5.8</v>
      </c>
      <c r="F104" s="21" t="n">
        <f aca="false">5.6+0.2</f>
        <v>5.8</v>
      </c>
      <c r="G104" s="21" t="n">
        <f aca="false">5.6+0.2</f>
        <v>5.8</v>
      </c>
      <c r="H104" s="22" t="n">
        <f aca="false">1400++50</f>
        <v>1450</v>
      </c>
      <c r="I104" s="22" t="n">
        <f aca="false">1400++50</f>
        <v>1450</v>
      </c>
      <c r="J104" s="22" t="n">
        <f aca="false">1400++50</f>
        <v>1450</v>
      </c>
      <c r="K104" s="22" t="n">
        <f aca="false">1400++50</f>
        <v>1450</v>
      </c>
    </row>
    <row r="105" customFormat="false" ht="16.15" hidden="false" customHeight="false" outlineLevel="0" collapsed="false">
      <c r="A105" s="16" t="s">
        <v>105</v>
      </c>
      <c r="B105" s="20" t="s">
        <v>347</v>
      </c>
      <c r="C105" s="20" t="n">
        <v>300</v>
      </c>
      <c r="D105" s="21" t="n">
        <f aca="false">5.6+0.2</f>
        <v>5.8</v>
      </c>
      <c r="E105" s="21" t="n">
        <f aca="false">5.6+0.2</f>
        <v>5.8</v>
      </c>
      <c r="F105" s="21" t="n">
        <f aca="false">5.6+0.2</f>
        <v>5.8</v>
      </c>
      <c r="G105" s="21" t="n">
        <f aca="false">5.6+0.2</f>
        <v>5.8</v>
      </c>
      <c r="H105" s="22" t="n">
        <f aca="false">1400++50</f>
        <v>1450</v>
      </c>
      <c r="I105" s="22" t="n">
        <f aca="false">1400++50</f>
        <v>1450</v>
      </c>
      <c r="J105" s="22" t="n">
        <f aca="false">1400++50</f>
        <v>1450</v>
      </c>
      <c r="K105" s="22" t="n">
        <f aca="false">1400++50</f>
        <v>1450</v>
      </c>
    </row>
    <row r="106" customFormat="false" ht="16.15" hidden="false" customHeight="false" outlineLevel="0" collapsed="false">
      <c r="A106" s="16" t="s">
        <v>106</v>
      </c>
      <c r="B106" s="20" t="s">
        <v>347</v>
      </c>
      <c r="C106" s="20" t="n">
        <v>300</v>
      </c>
      <c r="D106" s="21" t="n">
        <f aca="false">5.6+0.2</f>
        <v>5.8</v>
      </c>
      <c r="E106" s="21" t="n">
        <f aca="false">5.6+0.2</f>
        <v>5.8</v>
      </c>
      <c r="F106" s="21" t="n">
        <f aca="false">5.6+0.2</f>
        <v>5.8</v>
      </c>
      <c r="G106" s="21" t="n">
        <f aca="false">5.6+0.2</f>
        <v>5.8</v>
      </c>
      <c r="H106" s="22" t="n">
        <f aca="false">1400++50</f>
        <v>1450</v>
      </c>
      <c r="I106" s="22" t="n">
        <f aca="false">1400++50</f>
        <v>1450</v>
      </c>
      <c r="J106" s="22" t="n">
        <f aca="false">1400++50</f>
        <v>1450</v>
      </c>
      <c r="K106" s="22" t="n">
        <f aca="false">1400++50</f>
        <v>1450</v>
      </c>
    </row>
    <row r="107" customFormat="false" ht="16.15" hidden="false" customHeight="false" outlineLevel="0" collapsed="false">
      <c r="A107" s="16" t="s">
        <v>107</v>
      </c>
      <c r="B107" s="20" t="s">
        <v>347</v>
      </c>
      <c r="C107" s="20" t="n">
        <v>300</v>
      </c>
      <c r="D107" s="21" t="n">
        <f aca="false">5.6+0.2</f>
        <v>5.8</v>
      </c>
      <c r="E107" s="21" t="n">
        <f aca="false">5.6+0.2</f>
        <v>5.8</v>
      </c>
      <c r="F107" s="21" t="n">
        <f aca="false">5.6+0.2</f>
        <v>5.8</v>
      </c>
      <c r="G107" s="21" t="n">
        <f aca="false">5.6+0.2</f>
        <v>5.8</v>
      </c>
      <c r="H107" s="22" t="n">
        <f aca="false">1400++50</f>
        <v>1450</v>
      </c>
      <c r="I107" s="22" t="n">
        <f aca="false">1400++50</f>
        <v>1450</v>
      </c>
      <c r="J107" s="22" t="n">
        <f aca="false">1400++50</f>
        <v>1450</v>
      </c>
      <c r="K107" s="22" t="n">
        <f aca="false">1400++50</f>
        <v>1450</v>
      </c>
    </row>
    <row r="108" customFormat="false" ht="16.15" hidden="false" customHeight="false" outlineLevel="0" collapsed="false">
      <c r="A108" s="16" t="s">
        <v>108</v>
      </c>
      <c r="B108" s="20" t="s">
        <v>347</v>
      </c>
      <c r="C108" s="20" t="n">
        <v>300</v>
      </c>
      <c r="D108" s="21" t="n">
        <f aca="false">5.6+0.2</f>
        <v>5.8</v>
      </c>
      <c r="E108" s="21" t="n">
        <f aca="false">5.6+0.2</f>
        <v>5.8</v>
      </c>
      <c r="F108" s="21" t="n">
        <f aca="false">5.6+0.2</f>
        <v>5.8</v>
      </c>
      <c r="G108" s="21" t="n">
        <f aca="false">5.6+0.2</f>
        <v>5.8</v>
      </c>
      <c r="H108" s="22" t="n">
        <f aca="false">1400++50</f>
        <v>1450</v>
      </c>
      <c r="I108" s="22" t="n">
        <f aca="false">1400++50</f>
        <v>1450</v>
      </c>
      <c r="J108" s="22" t="n">
        <f aca="false">1400++50</f>
        <v>1450</v>
      </c>
      <c r="K108" s="22" t="n">
        <f aca="false">1400++50</f>
        <v>1450</v>
      </c>
    </row>
    <row r="109" customFormat="false" ht="16.15" hidden="false" customHeight="false" outlineLevel="0" collapsed="false">
      <c r="A109" s="16" t="s">
        <v>109</v>
      </c>
      <c r="B109" s="20" t="s">
        <v>347</v>
      </c>
      <c r="C109" s="20" t="n">
        <v>300</v>
      </c>
      <c r="D109" s="21" t="n">
        <f aca="false">5.6+0.2</f>
        <v>5.8</v>
      </c>
      <c r="E109" s="21" t="n">
        <f aca="false">5.6+0.2</f>
        <v>5.8</v>
      </c>
      <c r="F109" s="21" t="n">
        <f aca="false">5.6+0.2</f>
        <v>5.8</v>
      </c>
      <c r="G109" s="21" t="n">
        <f aca="false">5.6+0.2</f>
        <v>5.8</v>
      </c>
      <c r="H109" s="22" t="n">
        <f aca="false">1400++50</f>
        <v>1450</v>
      </c>
      <c r="I109" s="22" t="n">
        <f aca="false">1400++50</f>
        <v>1450</v>
      </c>
      <c r="J109" s="22" t="n">
        <f aca="false">1400++50</f>
        <v>1450</v>
      </c>
      <c r="K109" s="22" t="n">
        <f aca="false">1400++50</f>
        <v>1450</v>
      </c>
    </row>
    <row r="110" customFormat="false" ht="16.15" hidden="false" customHeight="false" outlineLevel="0" collapsed="false">
      <c r="A110" s="16" t="s">
        <v>110</v>
      </c>
      <c r="B110" s="20" t="s">
        <v>347</v>
      </c>
      <c r="C110" s="20" t="n">
        <v>300</v>
      </c>
      <c r="D110" s="21" t="n">
        <f aca="false">5.6+0.2</f>
        <v>5.8</v>
      </c>
      <c r="E110" s="21" t="n">
        <f aca="false">5.6+0.2</f>
        <v>5.8</v>
      </c>
      <c r="F110" s="21" t="n">
        <f aca="false">5.6+0.2</f>
        <v>5.8</v>
      </c>
      <c r="G110" s="21" t="n">
        <f aca="false">5.6+0.2</f>
        <v>5.8</v>
      </c>
      <c r="H110" s="22" t="n">
        <f aca="false">1400++50</f>
        <v>1450</v>
      </c>
      <c r="I110" s="22" t="n">
        <f aca="false">1400++50</f>
        <v>1450</v>
      </c>
      <c r="J110" s="22" t="n">
        <f aca="false">1400++50</f>
        <v>1450</v>
      </c>
      <c r="K110" s="22" t="n">
        <f aca="false">1400++50</f>
        <v>1450</v>
      </c>
    </row>
    <row r="111" customFormat="false" ht="16.15" hidden="false" customHeight="false" outlineLevel="0" collapsed="false">
      <c r="A111" s="16" t="s">
        <v>111</v>
      </c>
      <c r="B111" s="20" t="s">
        <v>347</v>
      </c>
      <c r="C111" s="20" t="n">
        <v>300</v>
      </c>
      <c r="D111" s="21" t="n">
        <f aca="false">5.6+0.2</f>
        <v>5.8</v>
      </c>
      <c r="E111" s="21" t="n">
        <f aca="false">5.6+0.2</f>
        <v>5.8</v>
      </c>
      <c r="F111" s="21" t="n">
        <f aca="false">5.6+0.2</f>
        <v>5.8</v>
      </c>
      <c r="G111" s="21" t="n">
        <f aca="false">5.6+0.2</f>
        <v>5.8</v>
      </c>
      <c r="H111" s="22" t="n">
        <f aca="false">1400++50</f>
        <v>1450</v>
      </c>
      <c r="I111" s="22" t="n">
        <f aca="false">1400++50</f>
        <v>1450</v>
      </c>
      <c r="J111" s="22" t="n">
        <f aca="false">1400++50</f>
        <v>1450</v>
      </c>
      <c r="K111" s="22" t="n">
        <f aca="false">1400++50</f>
        <v>1450</v>
      </c>
    </row>
    <row r="112" customFormat="false" ht="16.15" hidden="false" customHeight="false" outlineLevel="0" collapsed="false">
      <c r="A112" s="16" t="s">
        <v>112</v>
      </c>
      <c r="B112" s="20" t="s">
        <v>347</v>
      </c>
      <c r="C112" s="20" t="n">
        <v>300</v>
      </c>
      <c r="D112" s="21" t="n">
        <f aca="false">5.6+0.2</f>
        <v>5.8</v>
      </c>
      <c r="E112" s="21" t="n">
        <f aca="false">5.6+0.2</f>
        <v>5.8</v>
      </c>
      <c r="F112" s="21" t="n">
        <f aca="false">5.6+0.2</f>
        <v>5.8</v>
      </c>
      <c r="G112" s="21" t="n">
        <f aca="false">5.6+0.2</f>
        <v>5.8</v>
      </c>
      <c r="H112" s="22" t="n">
        <f aca="false">1400++50</f>
        <v>1450</v>
      </c>
      <c r="I112" s="22" t="n">
        <f aca="false">1400++50</f>
        <v>1450</v>
      </c>
      <c r="J112" s="22" t="n">
        <f aca="false">1400++50</f>
        <v>1450</v>
      </c>
      <c r="K112" s="22" t="n">
        <f aca="false">1400++50</f>
        <v>1450</v>
      </c>
    </row>
    <row r="113" customFormat="false" ht="16.15" hidden="false" customHeight="false" outlineLevel="0" collapsed="false">
      <c r="A113" s="16" t="s">
        <v>113</v>
      </c>
      <c r="B113" s="20" t="s">
        <v>347</v>
      </c>
      <c r="C113" s="20" t="n">
        <v>300</v>
      </c>
      <c r="D113" s="21" t="n">
        <f aca="false">5.6+0.2</f>
        <v>5.8</v>
      </c>
      <c r="E113" s="21" t="n">
        <f aca="false">5.6+0.2</f>
        <v>5.8</v>
      </c>
      <c r="F113" s="21" t="n">
        <f aca="false">5.6+0.2</f>
        <v>5.8</v>
      </c>
      <c r="G113" s="21" t="n">
        <f aca="false">5.6+0.2</f>
        <v>5.8</v>
      </c>
      <c r="H113" s="22" t="n">
        <f aca="false">1400++50</f>
        <v>1450</v>
      </c>
      <c r="I113" s="22" t="n">
        <f aca="false">1400++50</f>
        <v>1450</v>
      </c>
      <c r="J113" s="22" t="n">
        <f aca="false">1400++50</f>
        <v>1450</v>
      </c>
      <c r="K113" s="22" t="n">
        <f aca="false">1400++50</f>
        <v>1450</v>
      </c>
    </row>
    <row r="114" customFormat="false" ht="16.15" hidden="false" customHeight="false" outlineLevel="0" collapsed="false">
      <c r="A114" s="16" t="s">
        <v>114</v>
      </c>
      <c r="B114" s="20" t="s">
        <v>347</v>
      </c>
      <c r="C114" s="20" t="n">
        <v>300</v>
      </c>
      <c r="D114" s="21" t="n">
        <f aca="false">5.6+0.2</f>
        <v>5.8</v>
      </c>
      <c r="E114" s="21" t="n">
        <f aca="false">5.6+0.2</f>
        <v>5.8</v>
      </c>
      <c r="F114" s="21" t="n">
        <f aca="false">5.6+0.2</f>
        <v>5.8</v>
      </c>
      <c r="G114" s="21" t="n">
        <f aca="false">5.6+0.2</f>
        <v>5.8</v>
      </c>
      <c r="H114" s="22" t="n">
        <f aca="false">1400++50</f>
        <v>1450</v>
      </c>
      <c r="I114" s="22" t="n">
        <f aca="false">1400++50</f>
        <v>1450</v>
      </c>
      <c r="J114" s="22" t="n">
        <f aca="false">1400++50</f>
        <v>1450</v>
      </c>
      <c r="K114" s="22" t="n">
        <f aca="false">1400++50</f>
        <v>1450</v>
      </c>
    </row>
    <row r="115" customFormat="false" ht="16.15" hidden="false" customHeight="false" outlineLevel="0" collapsed="false">
      <c r="A115" s="16" t="s">
        <v>115</v>
      </c>
      <c r="B115" s="20" t="s">
        <v>347</v>
      </c>
      <c r="C115" s="20" t="n">
        <v>300</v>
      </c>
      <c r="D115" s="21" t="n">
        <f aca="false">5.6+0.2</f>
        <v>5.8</v>
      </c>
      <c r="E115" s="21" t="n">
        <f aca="false">5.6+0.2</f>
        <v>5.8</v>
      </c>
      <c r="F115" s="21" t="n">
        <f aca="false">5.6+0.2</f>
        <v>5.8</v>
      </c>
      <c r="G115" s="21" t="n">
        <f aca="false">5.6+0.2</f>
        <v>5.8</v>
      </c>
      <c r="H115" s="22" t="n">
        <f aca="false">1400++50</f>
        <v>1450</v>
      </c>
      <c r="I115" s="22" t="n">
        <f aca="false">1400++50</f>
        <v>1450</v>
      </c>
      <c r="J115" s="22" t="n">
        <f aca="false">1400++50</f>
        <v>1450</v>
      </c>
      <c r="K115" s="22" t="n">
        <f aca="false">1400++50</f>
        <v>1450</v>
      </c>
    </row>
    <row r="116" customFormat="false" ht="16.15" hidden="false" customHeight="false" outlineLevel="0" collapsed="false">
      <c r="A116" s="16" t="s">
        <v>116</v>
      </c>
      <c r="B116" s="20" t="s">
        <v>347</v>
      </c>
      <c r="C116" s="20" t="n">
        <v>300</v>
      </c>
      <c r="D116" s="21" t="n">
        <f aca="false">5.6+0.2</f>
        <v>5.8</v>
      </c>
      <c r="E116" s="21" t="n">
        <f aca="false">5.6+0.2</f>
        <v>5.8</v>
      </c>
      <c r="F116" s="21" t="n">
        <f aca="false">5.6+0.2</f>
        <v>5.8</v>
      </c>
      <c r="G116" s="21" t="n">
        <f aca="false">5.6+0.2</f>
        <v>5.8</v>
      </c>
      <c r="H116" s="22" t="n">
        <f aca="false">1400++50</f>
        <v>1450</v>
      </c>
      <c r="I116" s="22" t="n">
        <f aca="false">1400++50</f>
        <v>1450</v>
      </c>
      <c r="J116" s="22" t="n">
        <f aca="false">1400++50</f>
        <v>1450</v>
      </c>
      <c r="K116" s="22" t="n">
        <f aca="false">1400++50</f>
        <v>1450</v>
      </c>
    </row>
    <row r="117" customFormat="false" ht="16.15" hidden="false" customHeight="false" outlineLevel="0" collapsed="false">
      <c r="A117" s="16" t="s">
        <v>117</v>
      </c>
      <c r="B117" s="20" t="s">
        <v>347</v>
      </c>
      <c r="C117" s="20" t="n">
        <v>300</v>
      </c>
      <c r="D117" s="21" t="n">
        <f aca="false">5.6+0.2</f>
        <v>5.8</v>
      </c>
      <c r="E117" s="21" t="n">
        <f aca="false">5.6+0.2</f>
        <v>5.8</v>
      </c>
      <c r="F117" s="21" t="n">
        <f aca="false">5.6+0.2</f>
        <v>5.8</v>
      </c>
      <c r="G117" s="21" t="n">
        <f aca="false">5.6+0.2</f>
        <v>5.8</v>
      </c>
      <c r="H117" s="22" t="n">
        <f aca="false">1400++50</f>
        <v>1450</v>
      </c>
      <c r="I117" s="22" t="n">
        <f aca="false">1400++50</f>
        <v>1450</v>
      </c>
      <c r="J117" s="22" t="n">
        <f aca="false">1400++50</f>
        <v>1450</v>
      </c>
      <c r="K117" s="22" t="n">
        <f aca="false">1400++50</f>
        <v>1450</v>
      </c>
    </row>
    <row r="118" customFormat="false" ht="16.15" hidden="false" customHeight="false" outlineLevel="0" collapsed="false">
      <c r="A118" s="16" t="s">
        <v>118</v>
      </c>
      <c r="B118" s="20" t="s">
        <v>347</v>
      </c>
      <c r="C118" s="20" t="n">
        <v>300</v>
      </c>
      <c r="D118" s="21" t="n">
        <f aca="false">5.6+0.2</f>
        <v>5.8</v>
      </c>
      <c r="E118" s="21" t="n">
        <f aca="false">5.6+0.2</f>
        <v>5.8</v>
      </c>
      <c r="F118" s="21" t="n">
        <f aca="false">5.6+0.2</f>
        <v>5.8</v>
      </c>
      <c r="G118" s="21" t="n">
        <f aca="false">5.6+0.2</f>
        <v>5.8</v>
      </c>
      <c r="H118" s="22" t="n">
        <f aca="false">1400++50</f>
        <v>1450</v>
      </c>
      <c r="I118" s="22" t="n">
        <f aca="false">1400++50</f>
        <v>1450</v>
      </c>
      <c r="J118" s="22" t="n">
        <f aca="false">1400++50</f>
        <v>1450</v>
      </c>
      <c r="K118" s="22" t="n">
        <f aca="false">1400++50</f>
        <v>1450</v>
      </c>
    </row>
    <row r="119" customFormat="false" ht="16.15" hidden="false" customHeight="false" outlineLevel="0" collapsed="false">
      <c r="A119" s="16" t="s">
        <v>119</v>
      </c>
      <c r="B119" s="20" t="s">
        <v>347</v>
      </c>
      <c r="C119" s="20" t="n">
        <v>300</v>
      </c>
      <c r="D119" s="21" t="n">
        <f aca="false">5.6+0.2</f>
        <v>5.8</v>
      </c>
      <c r="E119" s="21" t="n">
        <f aca="false">5.6+0.2</f>
        <v>5.8</v>
      </c>
      <c r="F119" s="21" t="n">
        <f aca="false">5.6+0.2</f>
        <v>5.8</v>
      </c>
      <c r="G119" s="21" t="n">
        <f aca="false">5.6+0.2</f>
        <v>5.8</v>
      </c>
      <c r="H119" s="22" t="n">
        <f aca="false">1400++50</f>
        <v>1450</v>
      </c>
      <c r="I119" s="22" t="n">
        <f aca="false">1400++50</f>
        <v>1450</v>
      </c>
      <c r="J119" s="22" t="n">
        <f aca="false">1400++50</f>
        <v>1450</v>
      </c>
      <c r="K119" s="22" t="n">
        <f aca="false">1400++50</f>
        <v>1450</v>
      </c>
    </row>
    <row r="120" customFormat="false" ht="16.15" hidden="false" customHeight="false" outlineLevel="0" collapsed="false">
      <c r="A120" s="16" t="s">
        <v>120</v>
      </c>
      <c r="B120" s="20" t="s">
        <v>347</v>
      </c>
      <c r="C120" s="20" t="n">
        <v>300</v>
      </c>
      <c r="D120" s="21" t="n">
        <f aca="false">5.6+0.2</f>
        <v>5.8</v>
      </c>
      <c r="E120" s="21" t="n">
        <f aca="false">5.6+0.2</f>
        <v>5.8</v>
      </c>
      <c r="F120" s="21" t="n">
        <f aca="false">5.6+0.2</f>
        <v>5.8</v>
      </c>
      <c r="G120" s="21" t="n">
        <f aca="false">5.6+0.2</f>
        <v>5.8</v>
      </c>
      <c r="H120" s="22" t="n">
        <f aca="false">1400++50</f>
        <v>1450</v>
      </c>
      <c r="I120" s="22" t="n">
        <f aca="false">1400++50</f>
        <v>1450</v>
      </c>
      <c r="J120" s="22" t="n">
        <f aca="false">1400++50</f>
        <v>1450</v>
      </c>
      <c r="K120" s="22" t="n">
        <f aca="false">1400++50</f>
        <v>1450</v>
      </c>
    </row>
    <row r="121" customFormat="false" ht="16.15" hidden="false" customHeight="false" outlineLevel="0" collapsed="false">
      <c r="A121" s="16" t="s">
        <v>121</v>
      </c>
      <c r="B121" s="20" t="s">
        <v>347</v>
      </c>
      <c r="C121" s="20" t="n">
        <v>300</v>
      </c>
      <c r="D121" s="21" t="n">
        <f aca="false">5.6+0.2</f>
        <v>5.8</v>
      </c>
      <c r="E121" s="21" t="n">
        <f aca="false">5.6+0.2</f>
        <v>5.8</v>
      </c>
      <c r="F121" s="21" t="n">
        <f aca="false">5.6+0.2</f>
        <v>5.8</v>
      </c>
      <c r="G121" s="21" t="n">
        <f aca="false">5.6+0.2</f>
        <v>5.8</v>
      </c>
      <c r="H121" s="22" t="n">
        <f aca="false">1400++50</f>
        <v>1450</v>
      </c>
      <c r="I121" s="22" t="n">
        <f aca="false">1400++50</f>
        <v>1450</v>
      </c>
      <c r="J121" s="22" t="n">
        <f aca="false">1400++50</f>
        <v>1450</v>
      </c>
      <c r="K121" s="22" t="n">
        <f aca="false">1400++50</f>
        <v>1450</v>
      </c>
    </row>
    <row r="122" customFormat="false" ht="16.15" hidden="false" customHeight="false" outlineLevel="0" collapsed="false">
      <c r="A122" s="16" t="s">
        <v>122</v>
      </c>
      <c r="B122" s="20" t="s">
        <v>347</v>
      </c>
      <c r="C122" s="20" t="n">
        <v>300</v>
      </c>
      <c r="D122" s="21" t="n">
        <f aca="false">5.6+0.2</f>
        <v>5.8</v>
      </c>
      <c r="E122" s="21" t="n">
        <f aca="false">5.6+0.2</f>
        <v>5.8</v>
      </c>
      <c r="F122" s="21" t="n">
        <f aca="false">5.6+0.2</f>
        <v>5.8</v>
      </c>
      <c r="G122" s="21" t="n">
        <f aca="false">5.6+0.2</f>
        <v>5.8</v>
      </c>
      <c r="H122" s="22" t="n">
        <f aca="false">1400++50</f>
        <v>1450</v>
      </c>
      <c r="I122" s="22" t="n">
        <f aca="false">1400++50</f>
        <v>1450</v>
      </c>
      <c r="J122" s="22" t="n">
        <f aca="false">1400++50</f>
        <v>1450</v>
      </c>
      <c r="K122" s="22" t="n">
        <f aca="false">1400++50</f>
        <v>1450</v>
      </c>
    </row>
    <row r="123" customFormat="false" ht="16.15" hidden="false" customHeight="false" outlineLevel="0" collapsed="false">
      <c r="A123" s="16" t="s">
        <v>123</v>
      </c>
      <c r="B123" s="20" t="s">
        <v>347</v>
      </c>
      <c r="C123" s="20" t="n">
        <v>300</v>
      </c>
      <c r="D123" s="21" t="n">
        <f aca="false">5.6+0.2</f>
        <v>5.8</v>
      </c>
      <c r="E123" s="21" t="n">
        <f aca="false">5.6+0.2</f>
        <v>5.8</v>
      </c>
      <c r="F123" s="21" t="n">
        <f aca="false">5.6+0.2</f>
        <v>5.8</v>
      </c>
      <c r="G123" s="21" t="n">
        <f aca="false">5.6+0.2</f>
        <v>5.8</v>
      </c>
      <c r="H123" s="22" t="n">
        <f aca="false">1400++50</f>
        <v>1450</v>
      </c>
      <c r="I123" s="22" t="n">
        <f aca="false">1400++50</f>
        <v>1450</v>
      </c>
      <c r="J123" s="22" t="n">
        <f aca="false">1400++50</f>
        <v>1450</v>
      </c>
      <c r="K123" s="22" t="n">
        <f aca="false">1400++50</f>
        <v>1450</v>
      </c>
    </row>
    <row r="124" customFormat="false" ht="16.15" hidden="false" customHeight="false" outlineLevel="0" collapsed="false">
      <c r="A124" s="16" t="s">
        <v>124</v>
      </c>
      <c r="B124" s="20" t="s">
        <v>347</v>
      </c>
      <c r="C124" s="20" t="n">
        <v>300</v>
      </c>
      <c r="D124" s="21" t="n">
        <f aca="false">5.6+0.2</f>
        <v>5.8</v>
      </c>
      <c r="E124" s="21" t="n">
        <f aca="false">5.6+0.2</f>
        <v>5.8</v>
      </c>
      <c r="F124" s="21" t="n">
        <f aca="false">5.6+0.2</f>
        <v>5.8</v>
      </c>
      <c r="G124" s="21" t="n">
        <f aca="false">5.6+0.2</f>
        <v>5.8</v>
      </c>
      <c r="H124" s="22" t="n">
        <f aca="false">1400++50</f>
        <v>1450</v>
      </c>
      <c r="I124" s="22" t="n">
        <f aca="false">1400++50</f>
        <v>1450</v>
      </c>
      <c r="J124" s="22" t="n">
        <f aca="false">1400++50</f>
        <v>1450</v>
      </c>
      <c r="K124" s="22" t="n">
        <f aca="false">1400++50</f>
        <v>1450</v>
      </c>
    </row>
    <row r="125" customFormat="false" ht="16.15" hidden="false" customHeight="false" outlineLevel="0" collapsed="false">
      <c r="A125" s="16" t="s">
        <v>125</v>
      </c>
      <c r="B125" s="20" t="s">
        <v>347</v>
      </c>
      <c r="C125" s="20" t="n">
        <v>300</v>
      </c>
      <c r="D125" s="21" t="n">
        <f aca="false">5.6+0.2</f>
        <v>5.8</v>
      </c>
      <c r="E125" s="21" t="n">
        <f aca="false">5.6+0.2</f>
        <v>5.8</v>
      </c>
      <c r="F125" s="21" t="n">
        <f aca="false">5.6+0.2</f>
        <v>5.8</v>
      </c>
      <c r="G125" s="21" t="n">
        <f aca="false">5.6+0.2</f>
        <v>5.8</v>
      </c>
      <c r="H125" s="22" t="n">
        <f aca="false">1400++50</f>
        <v>1450</v>
      </c>
      <c r="I125" s="22" t="n">
        <f aca="false">1400++50</f>
        <v>1450</v>
      </c>
      <c r="J125" s="22" t="n">
        <f aca="false">1400++50</f>
        <v>1450</v>
      </c>
      <c r="K125" s="22" t="n">
        <f aca="false">1400++50</f>
        <v>1450</v>
      </c>
    </row>
    <row r="126" customFormat="false" ht="16.15" hidden="false" customHeight="false" outlineLevel="0" collapsed="false">
      <c r="A126" s="16" t="s">
        <v>126</v>
      </c>
      <c r="B126" s="20" t="s">
        <v>347</v>
      </c>
      <c r="C126" s="20" t="n">
        <v>300</v>
      </c>
      <c r="D126" s="21" t="n">
        <f aca="false">5.6+0.2</f>
        <v>5.8</v>
      </c>
      <c r="E126" s="21" t="n">
        <f aca="false">5.6+0.2</f>
        <v>5.8</v>
      </c>
      <c r="F126" s="21" t="n">
        <f aca="false">5.6+0.2</f>
        <v>5.8</v>
      </c>
      <c r="G126" s="21" t="n">
        <f aca="false">5.6+0.2</f>
        <v>5.8</v>
      </c>
      <c r="H126" s="22" t="n">
        <f aca="false">1400++50</f>
        <v>1450</v>
      </c>
      <c r="I126" s="22" t="n">
        <f aca="false">1400++50</f>
        <v>1450</v>
      </c>
      <c r="J126" s="22" t="n">
        <f aca="false">1400++50</f>
        <v>1450</v>
      </c>
      <c r="K126" s="22" t="n">
        <f aca="false">1400++50</f>
        <v>1450</v>
      </c>
    </row>
    <row r="127" customFormat="false" ht="16.15" hidden="false" customHeight="false" outlineLevel="0" collapsed="false">
      <c r="A127" s="16" t="s">
        <v>127</v>
      </c>
      <c r="B127" s="20" t="s">
        <v>347</v>
      </c>
      <c r="C127" s="20" t="n">
        <v>300</v>
      </c>
      <c r="D127" s="21" t="n">
        <f aca="false">5.6+0.2</f>
        <v>5.8</v>
      </c>
      <c r="E127" s="21" t="n">
        <f aca="false">5.6+0.2</f>
        <v>5.8</v>
      </c>
      <c r="F127" s="21" t="n">
        <f aca="false">5.6+0.2</f>
        <v>5.8</v>
      </c>
      <c r="G127" s="21" t="n">
        <f aca="false">5.6+0.2</f>
        <v>5.8</v>
      </c>
      <c r="H127" s="22" t="n">
        <f aca="false">1400++50</f>
        <v>1450</v>
      </c>
      <c r="I127" s="22" t="n">
        <f aca="false">1400++50</f>
        <v>1450</v>
      </c>
      <c r="J127" s="22" t="n">
        <f aca="false">1400++50</f>
        <v>1450</v>
      </c>
      <c r="K127" s="22" t="n">
        <f aca="false">1400++50</f>
        <v>1450</v>
      </c>
    </row>
    <row r="128" customFormat="false" ht="16.15" hidden="false" customHeight="false" outlineLevel="0" collapsed="false">
      <c r="A128" s="16" t="s">
        <v>128</v>
      </c>
      <c r="B128" s="20" t="s">
        <v>347</v>
      </c>
      <c r="C128" s="20" t="n">
        <v>300</v>
      </c>
      <c r="D128" s="21" t="n">
        <f aca="false">5.6+0.2</f>
        <v>5.8</v>
      </c>
      <c r="E128" s="21" t="n">
        <f aca="false">5.6+0.2</f>
        <v>5.8</v>
      </c>
      <c r="F128" s="21" t="n">
        <f aca="false">5.6+0.2</f>
        <v>5.8</v>
      </c>
      <c r="G128" s="21" t="n">
        <f aca="false">5.6+0.2</f>
        <v>5.8</v>
      </c>
      <c r="H128" s="22" t="n">
        <f aca="false">1400++50</f>
        <v>1450</v>
      </c>
      <c r="I128" s="22" t="n">
        <f aca="false">1400++50</f>
        <v>1450</v>
      </c>
      <c r="J128" s="22" t="n">
        <f aca="false">1400++50</f>
        <v>1450</v>
      </c>
      <c r="K128" s="22" t="n">
        <f aca="false">1400++50</f>
        <v>1450</v>
      </c>
    </row>
    <row r="129" customFormat="false" ht="16.15" hidden="false" customHeight="false" outlineLevel="0" collapsed="false">
      <c r="A129" s="16" t="s">
        <v>129</v>
      </c>
      <c r="B129" s="20" t="s">
        <v>347</v>
      </c>
      <c r="C129" s="20" t="n">
        <v>300</v>
      </c>
      <c r="D129" s="21" t="n">
        <f aca="false">5.6+0.2</f>
        <v>5.8</v>
      </c>
      <c r="E129" s="21" t="n">
        <f aca="false">5.6+0.2</f>
        <v>5.8</v>
      </c>
      <c r="F129" s="21" t="n">
        <f aca="false">5.6+0.2</f>
        <v>5.8</v>
      </c>
      <c r="G129" s="21" t="n">
        <f aca="false">5.6+0.2</f>
        <v>5.8</v>
      </c>
      <c r="H129" s="22" t="n">
        <f aca="false">1400++50</f>
        <v>1450</v>
      </c>
      <c r="I129" s="22" t="n">
        <f aca="false">1400++50</f>
        <v>1450</v>
      </c>
      <c r="J129" s="22" t="n">
        <f aca="false">1400++50</f>
        <v>1450</v>
      </c>
      <c r="K129" s="22" t="n">
        <f aca="false">1400++50</f>
        <v>1450</v>
      </c>
    </row>
    <row r="130" customFormat="false" ht="16.15" hidden="false" customHeight="false" outlineLevel="0" collapsed="false">
      <c r="A130" s="16" t="s">
        <v>130</v>
      </c>
      <c r="B130" s="20" t="s">
        <v>347</v>
      </c>
      <c r="C130" s="20" t="n">
        <v>300</v>
      </c>
      <c r="D130" s="21" t="n">
        <f aca="false">5.6+0.2</f>
        <v>5.8</v>
      </c>
      <c r="E130" s="21" t="n">
        <f aca="false">5.6+0.2</f>
        <v>5.8</v>
      </c>
      <c r="F130" s="21" t="n">
        <f aca="false">5.6+0.2</f>
        <v>5.8</v>
      </c>
      <c r="G130" s="21" t="n">
        <f aca="false">5.6+0.2</f>
        <v>5.8</v>
      </c>
      <c r="H130" s="22" t="n">
        <f aca="false">1400++50</f>
        <v>1450</v>
      </c>
      <c r="I130" s="22" t="n">
        <f aca="false">1400++50</f>
        <v>1450</v>
      </c>
      <c r="J130" s="22" t="n">
        <f aca="false">1400++50</f>
        <v>1450</v>
      </c>
      <c r="K130" s="22" t="n">
        <f aca="false">1400++50</f>
        <v>1450</v>
      </c>
    </row>
    <row r="131" customFormat="false" ht="16.15" hidden="false" customHeight="false" outlineLevel="0" collapsed="false">
      <c r="A131" s="16" t="s">
        <v>131</v>
      </c>
      <c r="B131" s="20" t="s">
        <v>347</v>
      </c>
      <c r="C131" s="20" t="n">
        <v>300</v>
      </c>
      <c r="D131" s="21" t="n">
        <f aca="false">5.6+0.2</f>
        <v>5.8</v>
      </c>
      <c r="E131" s="21" t="n">
        <f aca="false">5.6+0.2</f>
        <v>5.8</v>
      </c>
      <c r="F131" s="21" t="n">
        <f aca="false">5.6+0.2</f>
        <v>5.8</v>
      </c>
      <c r="G131" s="21" t="n">
        <f aca="false">5.6+0.2</f>
        <v>5.8</v>
      </c>
      <c r="H131" s="22" t="n">
        <f aca="false">1400++50</f>
        <v>1450</v>
      </c>
      <c r="I131" s="22" t="n">
        <f aca="false">1400++50</f>
        <v>1450</v>
      </c>
      <c r="J131" s="22" t="n">
        <f aca="false">1400++50</f>
        <v>1450</v>
      </c>
      <c r="K131" s="22" t="n">
        <f aca="false">1400++50</f>
        <v>1450</v>
      </c>
    </row>
    <row r="132" customFormat="false" ht="16.15" hidden="false" customHeight="false" outlineLevel="0" collapsed="false">
      <c r="A132" s="16" t="s">
        <v>132</v>
      </c>
      <c r="B132" s="20" t="s">
        <v>347</v>
      </c>
      <c r="C132" s="20" t="n">
        <v>300</v>
      </c>
      <c r="D132" s="21" t="n">
        <f aca="false">5.6+0.2</f>
        <v>5.8</v>
      </c>
      <c r="E132" s="21" t="n">
        <f aca="false">5.6+0.2</f>
        <v>5.8</v>
      </c>
      <c r="F132" s="21" t="n">
        <f aca="false">5.6+0.2</f>
        <v>5.8</v>
      </c>
      <c r="G132" s="21" t="n">
        <f aca="false">5.6+0.2</f>
        <v>5.8</v>
      </c>
      <c r="H132" s="22" t="n">
        <f aca="false">1400++50</f>
        <v>1450</v>
      </c>
      <c r="I132" s="22" t="n">
        <f aca="false">1400++50</f>
        <v>1450</v>
      </c>
      <c r="J132" s="22" t="n">
        <f aca="false">1400++50</f>
        <v>1450</v>
      </c>
      <c r="K132" s="22" t="n">
        <f aca="false">1400++50</f>
        <v>1450</v>
      </c>
    </row>
    <row r="133" customFormat="false" ht="16.15" hidden="false" customHeight="false" outlineLevel="0" collapsed="false">
      <c r="A133" s="16" t="s">
        <v>133</v>
      </c>
      <c r="B133" s="20" t="s">
        <v>347</v>
      </c>
      <c r="C133" s="20" t="n">
        <v>300</v>
      </c>
      <c r="D133" s="21" t="n">
        <f aca="false">5.6+0.2</f>
        <v>5.8</v>
      </c>
      <c r="E133" s="21" t="n">
        <f aca="false">5.6+0.2</f>
        <v>5.8</v>
      </c>
      <c r="F133" s="21" t="n">
        <f aca="false">5.6+0.2</f>
        <v>5.8</v>
      </c>
      <c r="G133" s="21" t="n">
        <f aca="false">5.6+0.2</f>
        <v>5.8</v>
      </c>
      <c r="H133" s="22" t="n">
        <f aca="false">1400++50</f>
        <v>1450</v>
      </c>
      <c r="I133" s="22" t="n">
        <f aca="false">1400++50</f>
        <v>1450</v>
      </c>
      <c r="J133" s="22" t="n">
        <f aca="false">1400++50</f>
        <v>1450</v>
      </c>
      <c r="K133" s="22" t="n">
        <f aca="false">1400++50</f>
        <v>1450</v>
      </c>
    </row>
    <row r="134" customFormat="false" ht="16.15" hidden="false" customHeight="false" outlineLevel="0" collapsed="false">
      <c r="A134" s="16" t="s">
        <v>134</v>
      </c>
      <c r="B134" s="20" t="s">
        <v>347</v>
      </c>
      <c r="C134" s="20" t="n">
        <v>300</v>
      </c>
      <c r="D134" s="21" t="n">
        <f aca="false">5.6+0.2</f>
        <v>5.8</v>
      </c>
      <c r="E134" s="21" t="n">
        <f aca="false">5.6+0.2</f>
        <v>5.8</v>
      </c>
      <c r="F134" s="21" t="n">
        <f aca="false">5.6+0.2</f>
        <v>5.8</v>
      </c>
      <c r="G134" s="21" t="n">
        <f aca="false">5.6+0.2</f>
        <v>5.8</v>
      </c>
      <c r="H134" s="22" t="n">
        <f aca="false">1400++50</f>
        <v>1450</v>
      </c>
      <c r="I134" s="22" t="n">
        <f aca="false">1400++50</f>
        <v>1450</v>
      </c>
      <c r="J134" s="22" t="n">
        <f aca="false">1400++50</f>
        <v>1450</v>
      </c>
      <c r="K134" s="22" t="n">
        <f aca="false">1400++50</f>
        <v>1450</v>
      </c>
    </row>
    <row r="135" customFormat="false" ht="16.15" hidden="false" customHeight="false" outlineLevel="0" collapsed="false">
      <c r="A135" s="16" t="s">
        <v>135</v>
      </c>
      <c r="B135" s="20" t="s">
        <v>347</v>
      </c>
      <c r="C135" s="20" t="n">
        <v>300</v>
      </c>
      <c r="D135" s="21" t="n">
        <f aca="false">5.6+0.2</f>
        <v>5.8</v>
      </c>
      <c r="E135" s="21" t="n">
        <f aca="false">5.6+0.2</f>
        <v>5.8</v>
      </c>
      <c r="F135" s="21" t="n">
        <f aca="false">5.6+0.2</f>
        <v>5.8</v>
      </c>
      <c r="G135" s="21" t="n">
        <f aca="false">5.6+0.2</f>
        <v>5.8</v>
      </c>
      <c r="H135" s="22" t="n">
        <f aca="false">1400++50</f>
        <v>1450</v>
      </c>
      <c r="I135" s="22" t="n">
        <f aca="false">1400++50</f>
        <v>1450</v>
      </c>
      <c r="J135" s="22" t="n">
        <f aca="false">1400++50</f>
        <v>1450</v>
      </c>
      <c r="K135" s="22" t="n">
        <f aca="false">1400++50</f>
        <v>1450</v>
      </c>
    </row>
    <row r="136" customFormat="false" ht="16.15" hidden="false" customHeight="false" outlineLevel="0" collapsed="false">
      <c r="A136" s="16" t="s">
        <v>136</v>
      </c>
      <c r="B136" s="20" t="s">
        <v>347</v>
      </c>
      <c r="C136" s="20" t="n">
        <v>300</v>
      </c>
      <c r="D136" s="21" t="n">
        <f aca="false">5.6+0.2</f>
        <v>5.8</v>
      </c>
      <c r="E136" s="21" t="n">
        <f aca="false">5.6+0.2</f>
        <v>5.8</v>
      </c>
      <c r="F136" s="21" t="n">
        <f aca="false">5.6+0.2</f>
        <v>5.8</v>
      </c>
      <c r="G136" s="21" t="n">
        <f aca="false">5.6+0.2</f>
        <v>5.8</v>
      </c>
      <c r="H136" s="22" t="n">
        <f aca="false">1400++50</f>
        <v>1450</v>
      </c>
      <c r="I136" s="22" t="n">
        <f aca="false">1400++50</f>
        <v>1450</v>
      </c>
      <c r="J136" s="22" t="n">
        <f aca="false">1400++50</f>
        <v>1450</v>
      </c>
      <c r="K136" s="22" t="n">
        <f aca="false">1400++50</f>
        <v>1450</v>
      </c>
    </row>
    <row r="137" customFormat="false" ht="16.15" hidden="false" customHeight="false" outlineLevel="0" collapsed="false">
      <c r="A137" s="16" t="s">
        <v>137</v>
      </c>
      <c r="B137" s="20" t="s">
        <v>347</v>
      </c>
      <c r="C137" s="20" t="n">
        <v>300</v>
      </c>
      <c r="D137" s="21" t="n">
        <f aca="false">5.6+0.2</f>
        <v>5.8</v>
      </c>
      <c r="E137" s="21" t="n">
        <f aca="false">5.6+0.2</f>
        <v>5.8</v>
      </c>
      <c r="F137" s="21" t="n">
        <f aca="false">5.6+0.2</f>
        <v>5.8</v>
      </c>
      <c r="G137" s="21" t="n">
        <f aca="false">5.6+0.2</f>
        <v>5.8</v>
      </c>
      <c r="H137" s="22" t="n">
        <f aca="false">1400++50</f>
        <v>1450</v>
      </c>
      <c r="I137" s="22" t="n">
        <f aca="false">1400++50</f>
        <v>1450</v>
      </c>
      <c r="J137" s="22" t="n">
        <f aca="false">1400++50</f>
        <v>1450</v>
      </c>
      <c r="K137" s="22" t="n">
        <f aca="false">1400++50</f>
        <v>1450</v>
      </c>
    </row>
    <row r="138" customFormat="false" ht="16.15" hidden="false" customHeight="false" outlineLevel="0" collapsed="false">
      <c r="A138" s="16" t="s">
        <v>138</v>
      </c>
      <c r="B138" s="20" t="s">
        <v>347</v>
      </c>
      <c r="C138" s="20" t="n">
        <v>300</v>
      </c>
      <c r="D138" s="21" t="n">
        <f aca="false">5.6+0.2</f>
        <v>5.8</v>
      </c>
      <c r="E138" s="21" t="n">
        <f aca="false">5.6+0.2</f>
        <v>5.8</v>
      </c>
      <c r="F138" s="21" t="n">
        <f aca="false">5.6+0.2</f>
        <v>5.8</v>
      </c>
      <c r="G138" s="21" t="n">
        <f aca="false">5.6+0.2</f>
        <v>5.8</v>
      </c>
      <c r="H138" s="22" t="n">
        <f aca="false">1400++50</f>
        <v>1450</v>
      </c>
      <c r="I138" s="22" t="n">
        <f aca="false">1400++50</f>
        <v>1450</v>
      </c>
      <c r="J138" s="22" t="n">
        <f aca="false">1400++50</f>
        <v>1450</v>
      </c>
      <c r="K138" s="22" t="n">
        <f aca="false">1400++50</f>
        <v>1450</v>
      </c>
    </row>
    <row r="139" customFormat="false" ht="16.15" hidden="false" customHeight="false" outlineLevel="0" collapsed="false">
      <c r="A139" s="16" t="s">
        <v>139</v>
      </c>
      <c r="B139" s="20" t="s">
        <v>347</v>
      </c>
      <c r="C139" s="20" t="n">
        <v>300</v>
      </c>
      <c r="D139" s="21" t="n">
        <f aca="false">5.6+0.2</f>
        <v>5.8</v>
      </c>
      <c r="E139" s="21" t="n">
        <f aca="false">5.6+0.2</f>
        <v>5.8</v>
      </c>
      <c r="F139" s="21" t="n">
        <f aca="false">5.6+0.2</f>
        <v>5.8</v>
      </c>
      <c r="G139" s="21" t="n">
        <f aca="false">5.6+0.2</f>
        <v>5.8</v>
      </c>
      <c r="H139" s="22" t="n">
        <f aca="false">1400++50</f>
        <v>1450</v>
      </c>
      <c r="I139" s="22" t="n">
        <f aca="false">1400++50</f>
        <v>1450</v>
      </c>
      <c r="J139" s="22" t="n">
        <f aca="false">1400++50</f>
        <v>1450</v>
      </c>
      <c r="K139" s="22" t="n">
        <f aca="false">1400++50</f>
        <v>1450</v>
      </c>
    </row>
    <row r="140" customFormat="false" ht="16.15" hidden="false" customHeight="false" outlineLevel="0" collapsed="false">
      <c r="A140" s="16" t="s">
        <v>140</v>
      </c>
      <c r="B140" s="20" t="s">
        <v>347</v>
      </c>
      <c r="C140" s="20" t="n">
        <v>300</v>
      </c>
      <c r="D140" s="21" t="n">
        <f aca="false">5.6+0.2</f>
        <v>5.8</v>
      </c>
      <c r="E140" s="21" t="n">
        <f aca="false">5.6+0.2</f>
        <v>5.8</v>
      </c>
      <c r="F140" s="21" t="n">
        <f aca="false">5.6+0.2</f>
        <v>5.8</v>
      </c>
      <c r="G140" s="21" t="n">
        <f aca="false">5.6+0.2</f>
        <v>5.8</v>
      </c>
      <c r="H140" s="22" t="n">
        <f aca="false">1400++50</f>
        <v>1450</v>
      </c>
      <c r="I140" s="22" t="n">
        <f aca="false">1400++50</f>
        <v>1450</v>
      </c>
      <c r="J140" s="22" t="n">
        <f aca="false">1400++50</f>
        <v>1450</v>
      </c>
      <c r="K140" s="22" t="n">
        <f aca="false">1400++50</f>
        <v>1450</v>
      </c>
    </row>
    <row r="141" customFormat="false" ht="16.15" hidden="false" customHeight="false" outlineLevel="0" collapsed="false">
      <c r="A141" s="16" t="s">
        <v>141</v>
      </c>
      <c r="B141" s="20" t="s">
        <v>347</v>
      </c>
      <c r="C141" s="20" t="n">
        <v>300</v>
      </c>
      <c r="D141" s="21" t="n">
        <f aca="false">5.6+0.2</f>
        <v>5.8</v>
      </c>
      <c r="E141" s="21" t="n">
        <f aca="false">5.6+0.2</f>
        <v>5.8</v>
      </c>
      <c r="F141" s="21" t="n">
        <f aca="false">5.6+0.2</f>
        <v>5.8</v>
      </c>
      <c r="G141" s="21" t="n">
        <f aca="false">5.6+0.2</f>
        <v>5.8</v>
      </c>
      <c r="H141" s="22" t="n">
        <f aca="false">1400++50</f>
        <v>1450</v>
      </c>
      <c r="I141" s="22" t="n">
        <f aca="false">1400++50</f>
        <v>1450</v>
      </c>
      <c r="J141" s="22" t="n">
        <f aca="false">1400++50</f>
        <v>1450</v>
      </c>
      <c r="K141" s="22" t="n">
        <f aca="false">1400++50</f>
        <v>1450</v>
      </c>
    </row>
    <row r="142" customFormat="false" ht="16.15" hidden="false" customHeight="false" outlineLevel="0" collapsed="false">
      <c r="A142" s="16" t="s">
        <v>142</v>
      </c>
      <c r="B142" s="20" t="s">
        <v>347</v>
      </c>
      <c r="C142" s="20" t="n">
        <v>300</v>
      </c>
      <c r="D142" s="21" t="n">
        <f aca="false">5.6+0.2</f>
        <v>5.8</v>
      </c>
      <c r="E142" s="21" t="n">
        <f aca="false">5.6+0.2</f>
        <v>5.8</v>
      </c>
      <c r="F142" s="21" t="n">
        <f aca="false">5.6+0.2</f>
        <v>5.8</v>
      </c>
      <c r="G142" s="21" t="n">
        <f aca="false">5.6+0.2</f>
        <v>5.8</v>
      </c>
      <c r="H142" s="22" t="n">
        <f aca="false">1400++50</f>
        <v>1450</v>
      </c>
      <c r="I142" s="22" t="n">
        <f aca="false">1400++50</f>
        <v>1450</v>
      </c>
      <c r="J142" s="22" t="n">
        <f aca="false">1400++50</f>
        <v>1450</v>
      </c>
      <c r="K142" s="22" t="n">
        <f aca="false">1400++50</f>
        <v>1450</v>
      </c>
    </row>
    <row r="143" customFormat="false" ht="16.15" hidden="false" customHeight="false" outlineLevel="0" collapsed="false">
      <c r="A143" s="16" t="s">
        <v>143</v>
      </c>
      <c r="B143" s="20" t="s">
        <v>347</v>
      </c>
      <c r="C143" s="20" t="n">
        <v>300</v>
      </c>
      <c r="D143" s="21" t="n">
        <f aca="false">5.6+0.2</f>
        <v>5.8</v>
      </c>
      <c r="E143" s="21" t="n">
        <f aca="false">5.6+0.2</f>
        <v>5.8</v>
      </c>
      <c r="F143" s="21" t="n">
        <f aca="false">5.6+0.2</f>
        <v>5.8</v>
      </c>
      <c r="G143" s="21" t="n">
        <f aca="false">5.6+0.2</f>
        <v>5.8</v>
      </c>
      <c r="H143" s="22" t="n">
        <f aca="false">1400++50</f>
        <v>1450</v>
      </c>
      <c r="I143" s="22" t="n">
        <f aca="false">1400++50</f>
        <v>1450</v>
      </c>
      <c r="J143" s="22" t="n">
        <f aca="false">1400++50</f>
        <v>1450</v>
      </c>
      <c r="K143" s="22" t="n">
        <f aca="false">1400++50</f>
        <v>1450</v>
      </c>
    </row>
    <row r="144" customFormat="false" ht="16.15" hidden="false" customHeight="false" outlineLevel="0" collapsed="false">
      <c r="A144" s="16" t="s">
        <v>144</v>
      </c>
      <c r="B144" s="20" t="s">
        <v>347</v>
      </c>
      <c r="C144" s="20" t="n">
        <v>300</v>
      </c>
      <c r="D144" s="21" t="n">
        <f aca="false">5.6+0.2</f>
        <v>5.8</v>
      </c>
      <c r="E144" s="21" t="n">
        <f aca="false">5.6+0.2</f>
        <v>5.8</v>
      </c>
      <c r="F144" s="21" t="n">
        <f aca="false">5.6+0.2</f>
        <v>5.8</v>
      </c>
      <c r="G144" s="21" t="n">
        <f aca="false">5.6+0.2</f>
        <v>5.8</v>
      </c>
      <c r="H144" s="22" t="n">
        <f aca="false">1400++50</f>
        <v>1450</v>
      </c>
      <c r="I144" s="22" t="n">
        <f aca="false">1400++50</f>
        <v>1450</v>
      </c>
      <c r="J144" s="22" t="n">
        <f aca="false">1400++50</f>
        <v>1450</v>
      </c>
      <c r="K144" s="22" t="n">
        <f aca="false">1400++50</f>
        <v>1450</v>
      </c>
    </row>
    <row r="145" customFormat="false" ht="16.15" hidden="false" customHeight="false" outlineLevel="0" collapsed="false">
      <c r="A145" s="16" t="s">
        <v>145</v>
      </c>
      <c r="B145" s="20" t="s">
        <v>347</v>
      </c>
      <c r="C145" s="20" t="n">
        <v>300</v>
      </c>
      <c r="D145" s="21" t="n">
        <f aca="false">5.6+0.2</f>
        <v>5.8</v>
      </c>
      <c r="E145" s="21" t="n">
        <f aca="false">5.6+0.2</f>
        <v>5.8</v>
      </c>
      <c r="F145" s="21" t="n">
        <f aca="false">5.6+0.2</f>
        <v>5.8</v>
      </c>
      <c r="G145" s="21" t="n">
        <f aca="false">5.6+0.2</f>
        <v>5.8</v>
      </c>
      <c r="H145" s="22" t="n">
        <f aca="false">1400++50</f>
        <v>1450</v>
      </c>
      <c r="I145" s="22" t="n">
        <f aca="false">1400++50</f>
        <v>1450</v>
      </c>
      <c r="J145" s="22" t="n">
        <f aca="false">1400++50</f>
        <v>1450</v>
      </c>
      <c r="K145" s="22" t="n">
        <f aca="false">1400++50</f>
        <v>1450</v>
      </c>
    </row>
    <row r="146" customFormat="false" ht="16.15" hidden="false" customHeight="false" outlineLevel="0" collapsed="false">
      <c r="A146" s="16" t="s">
        <v>146</v>
      </c>
      <c r="B146" s="20" t="s">
        <v>347</v>
      </c>
      <c r="C146" s="20" t="n">
        <v>300</v>
      </c>
      <c r="D146" s="21" t="n">
        <f aca="false">5.6+0.2</f>
        <v>5.8</v>
      </c>
      <c r="E146" s="21" t="n">
        <f aca="false">5.6+0.2</f>
        <v>5.8</v>
      </c>
      <c r="F146" s="21" t="n">
        <f aca="false">5.6+0.2</f>
        <v>5.8</v>
      </c>
      <c r="G146" s="21" t="n">
        <f aca="false">5.6+0.2</f>
        <v>5.8</v>
      </c>
      <c r="H146" s="22" t="n">
        <f aca="false">1400++50</f>
        <v>1450</v>
      </c>
      <c r="I146" s="22" t="n">
        <f aca="false">1400++50</f>
        <v>1450</v>
      </c>
      <c r="J146" s="22" t="n">
        <f aca="false">1400++50</f>
        <v>1450</v>
      </c>
      <c r="K146" s="22" t="n">
        <f aca="false">1400++50</f>
        <v>1450</v>
      </c>
    </row>
    <row r="147" customFormat="false" ht="16.15" hidden="false" customHeight="false" outlineLevel="0" collapsed="false">
      <c r="A147" s="16" t="s">
        <v>147</v>
      </c>
      <c r="B147" s="20" t="s">
        <v>347</v>
      </c>
      <c r="C147" s="20" t="n">
        <v>300</v>
      </c>
      <c r="D147" s="21" t="n">
        <f aca="false">5.6+0.2</f>
        <v>5.8</v>
      </c>
      <c r="E147" s="21" t="n">
        <f aca="false">5.6+0.2</f>
        <v>5.8</v>
      </c>
      <c r="F147" s="21" t="n">
        <f aca="false">5.6+0.2</f>
        <v>5.8</v>
      </c>
      <c r="G147" s="21" t="n">
        <f aca="false">5.6+0.2</f>
        <v>5.8</v>
      </c>
      <c r="H147" s="22" t="n">
        <f aca="false">1400++50</f>
        <v>1450</v>
      </c>
      <c r="I147" s="22" t="n">
        <f aca="false">1400++50</f>
        <v>1450</v>
      </c>
      <c r="J147" s="22" t="n">
        <f aca="false">1400++50</f>
        <v>1450</v>
      </c>
      <c r="K147" s="22" t="n">
        <f aca="false">1400++50</f>
        <v>1450</v>
      </c>
    </row>
    <row r="148" customFormat="false" ht="16.15" hidden="false" customHeight="false" outlineLevel="0" collapsed="false">
      <c r="A148" s="16" t="s">
        <v>148</v>
      </c>
      <c r="B148" s="20" t="s">
        <v>347</v>
      </c>
      <c r="C148" s="20" t="n">
        <v>300</v>
      </c>
      <c r="D148" s="21" t="n">
        <f aca="false">5.6+0.2</f>
        <v>5.8</v>
      </c>
      <c r="E148" s="21" t="n">
        <f aca="false">5.6+0.2</f>
        <v>5.8</v>
      </c>
      <c r="F148" s="21" t="n">
        <f aca="false">5.6+0.2</f>
        <v>5.8</v>
      </c>
      <c r="G148" s="21" t="n">
        <f aca="false">5.6+0.2</f>
        <v>5.8</v>
      </c>
      <c r="H148" s="22" t="n">
        <f aca="false">1400++50</f>
        <v>1450</v>
      </c>
      <c r="I148" s="22" t="n">
        <f aca="false">1400++50</f>
        <v>1450</v>
      </c>
      <c r="J148" s="22" t="n">
        <f aca="false">1400++50</f>
        <v>1450</v>
      </c>
      <c r="K148" s="22" t="n">
        <f aca="false">1400++50</f>
        <v>1450</v>
      </c>
    </row>
    <row r="149" customFormat="false" ht="16.15" hidden="false" customHeight="false" outlineLevel="0" collapsed="false">
      <c r="A149" s="16" t="s">
        <v>149</v>
      </c>
      <c r="B149" s="20" t="s">
        <v>347</v>
      </c>
      <c r="C149" s="20" t="n">
        <v>300</v>
      </c>
      <c r="D149" s="21" t="n">
        <f aca="false">5.6+0.2</f>
        <v>5.8</v>
      </c>
      <c r="E149" s="21" t="n">
        <f aca="false">5.6+0.2</f>
        <v>5.8</v>
      </c>
      <c r="F149" s="21" t="n">
        <f aca="false">5.6+0.2</f>
        <v>5.8</v>
      </c>
      <c r="G149" s="21" t="n">
        <f aca="false">5.6+0.2</f>
        <v>5.8</v>
      </c>
      <c r="H149" s="22" t="n">
        <f aca="false">1400++50</f>
        <v>1450</v>
      </c>
      <c r="I149" s="22" t="n">
        <f aca="false">1400++50</f>
        <v>1450</v>
      </c>
      <c r="J149" s="22" t="n">
        <f aca="false">1400++50</f>
        <v>1450</v>
      </c>
      <c r="K149" s="22" t="n">
        <f aca="false">1400++50</f>
        <v>1450</v>
      </c>
    </row>
    <row r="150" customFormat="false" ht="16.15" hidden="false" customHeight="false" outlineLevel="0" collapsed="false">
      <c r="A150" s="16" t="s">
        <v>150</v>
      </c>
      <c r="B150" s="20" t="s">
        <v>347</v>
      </c>
      <c r="C150" s="20" t="n">
        <v>300</v>
      </c>
      <c r="D150" s="21" t="n">
        <f aca="false">5.6+0.2</f>
        <v>5.8</v>
      </c>
      <c r="E150" s="21" t="n">
        <f aca="false">5.6+0.2</f>
        <v>5.8</v>
      </c>
      <c r="F150" s="21" t="n">
        <f aca="false">5.6+0.2</f>
        <v>5.8</v>
      </c>
      <c r="G150" s="21" t="n">
        <f aca="false">5.6+0.2</f>
        <v>5.8</v>
      </c>
      <c r="H150" s="22" t="n">
        <f aca="false">1400++50</f>
        <v>1450</v>
      </c>
      <c r="I150" s="22" t="n">
        <f aca="false">1400++50</f>
        <v>1450</v>
      </c>
      <c r="J150" s="22" t="n">
        <f aca="false">1400++50</f>
        <v>1450</v>
      </c>
      <c r="K150" s="22" t="n">
        <f aca="false">1400++50</f>
        <v>1450</v>
      </c>
    </row>
    <row r="151" customFormat="false" ht="16.15" hidden="false" customHeight="false" outlineLevel="0" collapsed="false">
      <c r="A151" s="16" t="s">
        <v>151</v>
      </c>
      <c r="B151" s="20" t="s">
        <v>347</v>
      </c>
      <c r="C151" s="20" t="n">
        <v>300</v>
      </c>
      <c r="D151" s="21" t="n">
        <f aca="false">5.6+0.2</f>
        <v>5.8</v>
      </c>
      <c r="E151" s="21" t="n">
        <f aca="false">5.6+0.2</f>
        <v>5.8</v>
      </c>
      <c r="F151" s="21" t="n">
        <f aca="false">5.6+0.2</f>
        <v>5.8</v>
      </c>
      <c r="G151" s="21" t="n">
        <f aca="false">5.6+0.2</f>
        <v>5.8</v>
      </c>
      <c r="H151" s="22" t="n">
        <f aca="false">1400++50</f>
        <v>1450</v>
      </c>
      <c r="I151" s="22" t="n">
        <f aca="false">1400++50</f>
        <v>1450</v>
      </c>
      <c r="J151" s="22" t="n">
        <f aca="false">1400++50</f>
        <v>1450</v>
      </c>
      <c r="K151" s="22" t="n">
        <f aca="false">1400++50</f>
        <v>1450</v>
      </c>
    </row>
    <row r="152" customFormat="false" ht="16.15" hidden="false" customHeight="false" outlineLevel="0" collapsed="false">
      <c r="A152" s="16" t="s">
        <v>152</v>
      </c>
      <c r="B152" s="20" t="s">
        <v>347</v>
      </c>
      <c r="C152" s="20" t="n">
        <v>300</v>
      </c>
      <c r="D152" s="21" t="n">
        <f aca="false">5.6+0.2</f>
        <v>5.8</v>
      </c>
      <c r="E152" s="21" t="n">
        <f aca="false">5.6+0.2</f>
        <v>5.8</v>
      </c>
      <c r="F152" s="21" t="n">
        <f aca="false">5.6+0.2</f>
        <v>5.8</v>
      </c>
      <c r="G152" s="21" t="n">
        <f aca="false">5.6+0.2</f>
        <v>5.8</v>
      </c>
      <c r="H152" s="22" t="n">
        <f aca="false">1400++50</f>
        <v>1450</v>
      </c>
      <c r="I152" s="22" t="n">
        <f aca="false">1400++50</f>
        <v>1450</v>
      </c>
      <c r="J152" s="22" t="n">
        <f aca="false">1400++50</f>
        <v>1450</v>
      </c>
      <c r="K152" s="22" t="n">
        <f aca="false">1400++50</f>
        <v>1450</v>
      </c>
    </row>
    <row r="153" customFormat="false" ht="16.15" hidden="false" customHeight="false" outlineLevel="0" collapsed="false">
      <c r="A153" s="16" t="s">
        <v>153</v>
      </c>
      <c r="B153" s="20" t="s">
        <v>347</v>
      </c>
      <c r="C153" s="20" t="n">
        <v>300</v>
      </c>
      <c r="D153" s="21" t="n">
        <f aca="false">5.6+0.2</f>
        <v>5.8</v>
      </c>
      <c r="E153" s="21" t="n">
        <f aca="false">5.6+0.2</f>
        <v>5.8</v>
      </c>
      <c r="F153" s="21" t="n">
        <f aca="false">5.6+0.2</f>
        <v>5.8</v>
      </c>
      <c r="G153" s="21" t="n">
        <f aca="false">5.6+0.2</f>
        <v>5.8</v>
      </c>
      <c r="H153" s="22" t="n">
        <f aca="false">1400++50</f>
        <v>1450</v>
      </c>
      <c r="I153" s="22" t="n">
        <f aca="false">1400++50</f>
        <v>1450</v>
      </c>
      <c r="J153" s="22" t="n">
        <f aca="false">1400++50</f>
        <v>1450</v>
      </c>
      <c r="K153" s="22" t="n">
        <f aca="false">1400++50</f>
        <v>1450</v>
      </c>
    </row>
    <row r="154" customFormat="false" ht="16.15" hidden="false" customHeight="false" outlineLevel="0" collapsed="false">
      <c r="A154" s="16" t="s">
        <v>154</v>
      </c>
      <c r="B154" s="20" t="s">
        <v>347</v>
      </c>
      <c r="C154" s="20" t="n">
        <v>300</v>
      </c>
      <c r="D154" s="21" t="n">
        <f aca="false">5.6+0.2</f>
        <v>5.8</v>
      </c>
      <c r="E154" s="21" t="n">
        <f aca="false">5.6+0.2</f>
        <v>5.8</v>
      </c>
      <c r="F154" s="21" t="n">
        <f aca="false">5.6+0.2</f>
        <v>5.8</v>
      </c>
      <c r="G154" s="21" t="n">
        <f aca="false">5.6+0.2</f>
        <v>5.8</v>
      </c>
      <c r="H154" s="22" t="n">
        <f aca="false">1400++50</f>
        <v>1450</v>
      </c>
      <c r="I154" s="22" t="n">
        <f aca="false">1400++50</f>
        <v>1450</v>
      </c>
      <c r="J154" s="22" t="n">
        <f aca="false">1400++50</f>
        <v>1450</v>
      </c>
      <c r="K154" s="22" t="n">
        <f aca="false">1400++50</f>
        <v>1450</v>
      </c>
    </row>
    <row r="155" customFormat="false" ht="16.15" hidden="false" customHeight="false" outlineLevel="0" collapsed="false">
      <c r="A155" s="16" t="s">
        <v>155</v>
      </c>
      <c r="B155" s="20" t="s">
        <v>347</v>
      </c>
      <c r="C155" s="20" t="n">
        <v>300</v>
      </c>
      <c r="D155" s="21" t="n">
        <f aca="false">5.6+0.2</f>
        <v>5.8</v>
      </c>
      <c r="E155" s="21" t="n">
        <f aca="false">5.6+0.2</f>
        <v>5.8</v>
      </c>
      <c r="F155" s="21" t="n">
        <f aca="false">5.6+0.2</f>
        <v>5.8</v>
      </c>
      <c r="G155" s="21" t="n">
        <f aca="false">5.6+0.2</f>
        <v>5.8</v>
      </c>
      <c r="H155" s="22" t="n">
        <f aca="false">1400++50</f>
        <v>1450</v>
      </c>
      <c r="I155" s="22" t="n">
        <f aca="false">1400++50</f>
        <v>1450</v>
      </c>
      <c r="J155" s="22" t="n">
        <f aca="false">1400++50</f>
        <v>1450</v>
      </c>
      <c r="K155" s="22" t="n">
        <f aca="false">1400++50</f>
        <v>1450</v>
      </c>
    </row>
    <row r="156" customFormat="false" ht="16.15" hidden="false" customHeight="false" outlineLevel="0" collapsed="false">
      <c r="A156" s="16" t="s">
        <v>156</v>
      </c>
      <c r="B156" s="20" t="s">
        <v>347</v>
      </c>
      <c r="C156" s="20" t="n">
        <v>300</v>
      </c>
      <c r="D156" s="21" t="n">
        <f aca="false">5.6+0.2</f>
        <v>5.8</v>
      </c>
      <c r="E156" s="21" t="n">
        <f aca="false">5.6+0.2</f>
        <v>5.8</v>
      </c>
      <c r="F156" s="21" t="n">
        <f aca="false">5.6+0.2</f>
        <v>5.8</v>
      </c>
      <c r="G156" s="21" t="n">
        <f aca="false">5.6+0.2</f>
        <v>5.8</v>
      </c>
      <c r="H156" s="22" t="n">
        <f aca="false">1400++50</f>
        <v>1450</v>
      </c>
      <c r="I156" s="22" t="n">
        <f aca="false">1400++50</f>
        <v>1450</v>
      </c>
      <c r="J156" s="22" t="n">
        <f aca="false">1400++50</f>
        <v>1450</v>
      </c>
      <c r="K156" s="22" t="n">
        <f aca="false">1400++50</f>
        <v>1450</v>
      </c>
    </row>
    <row r="157" customFormat="false" ht="16.15" hidden="false" customHeight="false" outlineLevel="0" collapsed="false">
      <c r="A157" s="16" t="s">
        <v>157</v>
      </c>
      <c r="B157" s="20" t="s">
        <v>347</v>
      </c>
      <c r="C157" s="20" t="n">
        <v>300</v>
      </c>
      <c r="D157" s="21" t="n">
        <f aca="false">5.6+0.2</f>
        <v>5.8</v>
      </c>
      <c r="E157" s="21" t="n">
        <f aca="false">5.6+0.2</f>
        <v>5.8</v>
      </c>
      <c r="F157" s="21" t="n">
        <f aca="false">5.6+0.2</f>
        <v>5.8</v>
      </c>
      <c r="G157" s="21" t="n">
        <f aca="false">5.6+0.2</f>
        <v>5.8</v>
      </c>
      <c r="H157" s="22" t="n">
        <f aca="false">1400++50</f>
        <v>1450</v>
      </c>
      <c r="I157" s="22" t="n">
        <f aca="false">1400++50</f>
        <v>1450</v>
      </c>
      <c r="J157" s="22" t="n">
        <f aca="false">1400++50</f>
        <v>1450</v>
      </c>
      <c r="K157" s="22" t="n">
        <f aca="false">1400++50</f>
        <v>1450</v>
      </c>
    </row>
    <row r="158" customFormat="false" ht="16.15" hidden="false" customHeight="false" outlineLevel="0" collapsed="false">
      <c r="A158" s="16" t="s">
        <v>158</v>
      </c>
      <c r="B158" s="20" t="s">
        <v>347</v>
      </c>
      <c r="C158" s="20" t="n">
        <v>300</v>
      </c>
      <c r="D158" s="21" t="n">
        <f aca="false">5.6+0.2</f>
        <v>5.8</v>
      </c>
      <c r="E158" s="21" t="n">
        <f aca="false">5.6+0.2</f>
        <v>5.8</v>
      </c>
      <c r="F158" s="21" t="n">
        <f aca="false">5.6+0.2</f>
        <v>5.8</v>
      </c>
      <c r="G158" s="21" t="n">
        <f aca="false">5.6+0.2</f>
        <v>5.8</v>
      </c>
      <c r="H158" s="22" t="n">
        <f aca="false">1400++50</f>
        <v>1450</v>
      </c>
      <c r="I158" s="22" t="n">
        <f aca="false">1400++50</f>
        <v>1450</v>
      </c>
      <c r="J158" s="22" t="n">
        <f aca="false">1400++50</f>
        <v>1450</v>
      </c>
      <c r="K158" s="22" t="n">
        <f aca="false">1400++50</f>
        <v>1450</v>
      </c>
    </row>
    <row r="159" customFormat="false" ht="16.15" hidden="false" customHeight="false" outlineLevel="0" collapsed="false">
      <c r="A159" s="16" t="s">
        <v>159</v>
      </c>
      <c r="B159" s="20" t="s">
        <v>347</v>
      </c>
      <c r="C159" s="20" t="n">
        <v>300</v>
      </c>
      <c r="D159" s="21" t="n">
        <f aca="false">5.6+0.2</f>
        <v>5.8</v>
      </c>
      <c r="E159" s="21" t="n">
        <f aca="false">5.6+0.2</f>
        <v>5.8</v>
      </c>
      <c r="F159" s="21" t="n">
        <f aca="false">5.6+0.2</f>
        <v>5.8</v>
      </c>
      <c r="G159" s="21" t="n">
        <f aca="false">5.6+0.2</f>
        <v>5.8</v>
      </c>
      <c r="H159" s="22" t="n">
        <f aca="false">1400++50</f>
        <v>1450</v>
      </c>
      <c r="I159" s="22" t="n">
        <f aca="false">1400++50</f>
        <v>1450</v>
      </c>
      <c r="J159" s="22" t="n">
        <f aca="false">1400++50</f>
        <v>1450</v>
      </c>
      <c r="K159" s="22" t="n">
        <f aca="false">1400++50</f>
        <v>1450</v>
      </c>
    </row>
    <row r="160" customFormat="false" ht="16.15" hidden="false" customHeight="false" outlineLevel="0" collapsed="false">
      <c r="A160" s="16" t="s">
        <v>160</v>
      </c>
      <c r="B160" s="20" t="s">
        <v>347</v>
      </c>
      <c r="C160" s="20" t="n">
        <v>300</v>
      </c>
      <c r="D160" s="21" t="n">
        <f aca="false">5.6+0.2</f>
        <v>5.8</v>
      </c>
      <c r="E160" s="21" t="n">
        <f aca="false">5.6+0.2</f>
        <v>5.8</v>
      </c>
      <c r="F160" s="21" t="n">
        <f aca="false">5.6+0.2</f>
        <v>5.8</v>
      </c>
      <c r="G160" s="21" t="n">
        <f aca="false">5.6+0.2</f>
        <v>5.8</v>
      </c>
      <c r="H160" s="22" t="n">
        <f aca="false">1400++50</f>
        <v>1450</v>
      </c>
      <c r="I160" s="22" t="n">
        <f aca="false">1400++50</f>
        <v>1450</v>
      </c>
      <c r="J160" s="22" t="n">
        <f aca="false">1400++50</f>
        <v>1450</v>
      </c>
      <c r="K160" s="22" t="n">
        <f aca="false">1400++50</f>
        <v>1450</v>
      </c>
    </row>
    <row r="161" customFormat="false" ht="16.15" hidden="false" customHeight="false" outlineLevel="0" collapsed="false">
      <c r="A161" s="16" t="s">
        <v>161</v>
      </c>
      <c r="B161" s="20" t="s">
        <v>347</v>
      </c>
      <c r="C161" s="20" t="n">
        <v>300</v>
      </c>
      <c r="D161" s="21" t="n">
        <f aca="false">5.6+0.2</f>
        <v>5.8</v>
      </c>
      <c r="E161" s="21" t="n">
        <f aca="false">5.6+0.2</f>
        <v>5.8</v>
      </c>
      <c r="F161" s="21" t="n">
        <f aca="false">5.6+0.2</f>
        <v>5.8</v>
      </c>
      <c r="G161" s="21" t="n">
        <f aca="false">5.6+0.2</f>
        <v>5.8</v>
      </c>
      <c r="H161" s="22" t="n">
        <f aca="false">1400++50</f>
        <v>1450</v>
      </c>
      <c r="I161" s="22" t="n">
        <f aca="false">1400++50</f>
        <v>1450</v>
      </c>
      <c r="J161" s="22" t="n">
        <f aca="false">1400++50</f>
        <v>1450</v>
      </c>
      <c r="K161" s="22" t="n">
        <f aca="false">1400++50</f>
        <v>1450</v>
      </c>
    </row>
    <row r="162" customFormat="false" ht="16.15" hidden="false" customHeight="false" outlineLevel="0" collapsed="false">
      <c r="A162" s="16" t="s">
        <v>162</v>
      </c>
      <c r="B162" s="20" t="s">
        <v>347</v>
      </c>
      <c r="C162" s="20" t="n">
        <v>300</v>
      </c>
      <c r="D162" s="21" t="n">
        <f aca="false">5.6+0.2</f>
        <v>5.8</v>
      </c>
      <c r="E162" s="21" t="n">
        <f aca="false">5.6+0.2</f>
        <v>5.8</v>
      </c>
      <c r="F162" s="21" t="n">
        <f aca="false">5.6+0.2</f>
        <v>5.8</v>
      </c>
      <c r="G162" s="21" t="n">
        <f aca="false">5.6+0.2</f>
        <v>5.8</v>
      </c>
      <c r="H162" s="22" t="n">
        <f aca="false">1400++50</f>
        <v>1450</v>
      </c>
      <c r="I162" s="22" t="n">
        <f aca="false">1400++50</f>
        <v>1450</v>
      </c>
      <c r="J162" s="22" t="n">
        <f aca="false">1400++50</f>
        <v>1450</v>
      </c>
      <c r="K162" s="22" t="n">
        <f aca="false">1400++50</f>
        <v>1450</v>
      </c>
    </row>
    <row r="163" customFormat="false" ht="16.15" hidden="false" customHeight="false" outlineLevel="0" collapsed="false">
      <c r="A163" s="16" t="s">
        <v>163</v>
      </c>
      <c r="B163" s="20" t="s">
        <v>347</v>
      </c>
      <c r="C163" s="20" t="n">
        <v>300</v>
      </c>
      <c r="D163" s="21" t="n">
        <f aca="false">5.6+0.2</f>
        <v>5.8</v>
      </c>
      <c r="E163" s="21" t="n">
        <f aca="false">5.6+0.2</f>
        <v>5.8</v>
      </c>
      <c r="F163" s="21" t="n">
        <f aca="false">5.6+0.2</f>
        <v>5.8</v>
      </c>
      <c r="G163" s="21" t="n">
        <f aca="false">5.6+0.2</f>
        <v>5.8</v>
      </c>
      <c r="H163" s="22" t="n">
        <f aca="false">1400++50</f>
        <v>1450</v>
      </c>
      <c r="I163" s="22" t="n">
        <f aca="false">1400++50</f>
        <v>1450</v>
      </c>
      <c r="J163" s="22" t="n">
        <f aca="false">1400++50</f>
        <v>1450</v>
      </c>
      <c r="K163" s="22" t="n">
        <f aca="false">1400++50</f>
        <v>1450</v>
      </c>
    </row>
    <row r="164" customFormat="false" ht="16.15" hidden="false" customHeight="false" outlineLevel="0" collapsed="false">
      <c r="A164" s="16" t="s">
        <v>164</v>
      </c>
      <c r="B164" s="20" t="s">
        <v>347</v>
      </c>
      <c r="C164" s="20" t="n">
        <v>300</v>
      </c>
      <c r="D164" s="21" t="n">
        <f aca="false">5.6+0.2</f>
        <v>5.8</v>
      </c>
      <c r="E164" s="21" t="n">
        <f aca="false">5.6+0.2</f>
        <v>5.8</v>
      </c>
      <c r="F164" s="21" t="n">
        <f aca="false">5.6+0.2</f>
        <v>5.8</v>
      </c>
      <c r="G164" s="21" t="n">
        <f aca="false">5.6+0.2</f>
        <v>5.8</v>
      </c>
      <c r="H164" s="22" t="n">
        <f aca="false">1400++50</f>
        <v>1450</v>
      </c>
      <c r="I164" s="22" t="n">
        <f aca="false">1400++50</f>
        <v>1450</v>
      </c>
      <c r="J164" s="22" t="n">
        <f aca="false">1400++50</f>
        <v>1450</v>
      </c>
      <c r="K164" s="22" t="n">
        <f aca="false">1400++50</f>
        <v>1450</v>
      </c>
    </row>
    <row r="165" customFormat="false" ht="16.15" hidden="false" customHeight="false" outlineLevel="0" collapsed="false">
      <c r="A165" s="16" t="s">
        <v>165</v>
      </c>
      <c r="B165" s="20" t="s">
        <v>347</v>
      </c>
      <c r="C165" s="20" t="n">
        <v>300</v>
      </c>
      <c r="D165" s="21" t="n">
        <f aca="false">5.6+0.2</f>
        <v>5.8</v>
      </c>
      <c r="E165" s="21" t="n">
        <f aca="false">5.6+0.2</f>
        <v>5.8</v>
      </c>
      <c r="F165" s="21" t="n">
        <f aca="false">5.6+0.2</f>
        <v>5.8</v>
      </c>
      <c r="G165" s="21" t="n">
        <f aca="false">5.6+0.2</f>
        <v>5.8</v>
      </c>
      <c r="H165" s="22" t="n">
        <f aca="false">1400++50</f>
        <v>1450</v>
      </c>
      <c r="I165" s="22" t="n">
        <f aca="false">1400++50</f>
        <v>1450</v>
      </c>
      <c r="J165" s="22" t="n">
        <f aca="false">1400++50</f>
        <v>1450</v>
      </c>
      <c r="K165" s="22" t="n">
        <f aca="false">1400++50</f>
        <v>1450</v>
      </c>
    </row>
    <row r="166" customFormat="false" ht="16.15" hidden="false" customHeight="false" outlineLevel="0" collapsed="false">
      <c r="A166" s="16" t="s">
        <v>166</v>
      </c>
      <c r="B166" s="20" t="s">
        <v>347</v>
      </c>
      <c r="C166" s="20" t="n">
        <v>300</v>
      </c>
      <c r="D166" s="21" t="n">
        <f aca="false">5.6+0.2</f>
        <v>5.8</v>
      </c>
      <c r="E166" s="21" t="n">
        <f aca="false">5.6+0.2</f>
        <v>5.8</v>
      </c>
      <c r="F166" s="21" t="n">
        <f aca="false">5.6+0.2</f>
        <v>5.8</v>
      </c>
      <c r="G166" s="21" t="n">
        <f aca="false">5.6+0.2</f>
        <v>5.8</v>
      </c>
      <c r="H166" s="22" t="n">
        <f aca="false">1400++50</f>
        <v>1450</v>
      </c>
      <c r="I166" s="22" t="n">
        <f aca="false">1400++50</f>
        <v>1450</v>
      </c>
      <c r="J166" s="22" t="n">
        <f aca="false">1400++50</f>
        <v>1450</v>
      </c>
      <c r="K166" s="22" t="n">
        <f aca="false">1400++50</f>
        <v>1450</v>
      </c>
    </row>
    <row r="167" customFormat="false" ht="16.15" hidden="false" customHeight="false" outlineLevel="0" collapsed="false">
      <c r="A167" s="16" t="s">
        <v>167</v>
      </c>
      <c r="B167" s="20" t="s">
        <v>347</v>
      </c>
      <c r="C167" s="20" t="n">
        <v>300</v>
      </c>
      <c r="D167" s="21" t="n">
        <f aca="false">5.6+0.2</f>
        <v>5.8</v>
      </c>
      <c r="E167" s="21" t="n">
        <f aca="false">5.6+0.2</f>
        <v>5.8</v>
      </c>
      <c r="F167" s="21" t="n">
        <f aca="false">5.6+0.2</f>
        <v>5.8</v>
      </c>
      <c r="G167" s="21" t="n">
        <f aca="false">5.6+0.2</f>
        <v>5.8</v>
      </c>
      <c r="H167" s="22" t="n">
        <f aca="false">1400++50</f>
        <v>1450</v>
      </c>
      <c r="I167" s="22" t="n">
        <f aca="false">1400++50</f>
        <v>1450</v>
      </c>
      <c r="J167" s="22" t="n">
        <f aca="false">1400++50</f>
        <v>1450</v>
      </c>
      <c r="K167" s="22" t="n">
        <f aca="false">1400++50</f>
        <v>1450</v>
      </c>
    </row>
    <row r="168" customFormat="false" ht="16.15" hidden="false" customHeight="false" outlineLevel="0" collapsed="false">
      <c r="A168" s="16" t="s">
        <v>168</v>
      </c>
      <c r="B168" s="20" t="s">
        <v>347</v>
      </c>
      <c r="C168" s="20" t="n">
        <v>300</v>
      </c>
      <c r="D168" s="21" t="n">
        <f aca="false">5.6+0.2</f>
        <v>5.8</v>
      </c>
      <c r="E168" s="21" t="n">
        <f aca="false">5.6+0.2</f>
        <v>5.8</v>
      </c>
      <c r="F168" s="21" t="n">
        <f aca="false">5.6+0.2</f>
        <v>5.8</v>
      </c>
      <c r="G168" s="21" t="n">
        <f aca="false">5.6+0.2</f>
        <v>5.8</v>
      </c>
      <c r="H168" s="22" t="n">
        <f aca="false">1400++50</f>
        <v>1450</v>
      </c>
      <c r="I168" s="22" t="n">
        <f aca="false">1400++50</f>
        <v>1450</v>
      </c>
      <c r="J168" s="22" t="n">
        <f aca="false">1400++50</f>
        <v>1450</v>
      </c>
      <c r="K168" s="22" t="n">
        <f aca="false">1400++50</f>
        <v>1450</v>
      </c>
    </row>
    <row r="169" customFormat="false" ht="16.15" hidden="false" customHeight="false" outlineLevel="0" collapsed="false">
      <c r="A169" s="16" t="s">
        <v>169</v>
      </c>
      <c r="B169" s="20" t="s">
        <v>347</v>
      </c>
      <c r="C169" s="20" t="n">
        <v>300</v>
      </c>
      <c r="D169" s="21" t="n">
        <f aca="false">5.6+0.2</f>
        <v>5.8</v>
      </c>
      <c r="E169" s="21" t="n">
        <f aca="false">5.6+0.2</f>
        <v>5.8</v>
      </c>
      <c r="F169" s="21" t="n">
        <f aca="false">5.6+0.2</f>
        <v>5.8</v>
      </c>
      <c r="G169" s="21" t="n">
        <f aca="false">5.6+0.2</f>
        <v>5.8</v>
      </c>
      <c r="H169" s="22" t="n">
        <f aca="false">1400++50</f>
        <v>1450</v>
      </c>
      <c r="I169" s="22" t="n">
        <f aca="false">1400++50</f>
        <v>1450</v>
      </c>
      <c r="J169" s="22" t="n">
        <f aca="false">1400++50</f>
        <v>1450</v>
      </c>
      <c r="K169" s="22" t="n">
        <f aca="false">1400++50</f>
        <v>1450</v>
      </c>
    </row>
    <row r="170" customFormat="false" ht="16.15" hidden="false" customHeight="false" outlineLevel="0" collapsed="false">
      <c r="A170" s="16" t="s">
        <v>170</v>
      </c>
      <c r="B170" s="20" t="s">
        <v>347</v>
      </c>
      <c r="C170" s="20" t="n">
        <v>300</v>
      </c>
      <c r="D170" s="21" t="n">
        <f aca="false">5.6+0.2</f>
        <v>5.8</v>
      </c>
      <c r="E170" s="21" t="n">
        <f aca="false">5.6+0.2</f>
        <v>5.8</v>
      </c>
      <c r="F170" s="21" t="n">
        <f aca="false">5.6+0.2</f>
        <v>5.8</v>
      </c>
      <c r="G170" s="21" t="n">
        <f aca="false">5.6+0.2</f>
        <v>5.8</v>
      </c>
      <c r="H170" s="22" t="n">
        <f aca="false">1400++50</f>
        <v>1450</v>
      </c>
      <c r="I170" s="22" t="n">
        <f aca="false">1400++50</f>
        <v>1450</v>
      </c>
      <c r="J170" s="22" t="n">
        <f aca="false">1400++50</f>
        <v>1450</v>
      </c>
      <c r="K170" s="22" t="n">
        <f aca="false">1400++50</f>
        <v>1450</v>
      </c>
    </row>
    <row r="171" customFormat="false" ht="16.15" hidden="false" customHeight="false" outlineLevel="0" collapsed="false">
      <c r="A171" s="16" t="s">
        <v>171</v>
      </c>
      <c r="B171" s="20" t="s">
        <v>347</v>
      </c>
      <c r="C171" s="20" t="n">
        <v>300</v>
      </c>
      <c r="D171" s="21" t="n">
        <f aca="false">5.6+0.2</f>
        <v>5.8</v>
      </c>
      <c r="E171" s="21" t="n">
        <f aca="false">5.6+0.2</f>
        <v>5.8</v>
      </c>
      <c r="F171" s="21" t="n">
        <f aca="false">5.6+0.2</f>
        <v>5.8</v>
      </c>
      <c r="G171" s="21" t="n">
        <f aca="false">5.6+0.2</f>
        <v>5.8</v>
      </c>
      <c r="H171" s="22" t="n">
        <f aca="false">1400++50</f>
        <v>1450</v>
      </c>
      <c r="I171" s="22" t="n">
        <f aca="false">1400++50</f>
        <v>1450</v>
      </c>
      <c r="J171" s="22" t="n">
        <f aca="false">1400++50</f>
        <v>1450</v>
      </c>
      <c r="K171" s="22" t="n">
        <f aca="false">1400++50</f>
        <v>1450</v>
      </c>
    </row>
    <row r="172" customFormat="false" ht="16.15" hidden="false" customHeight="false" outlineLevel="0" collapsed="false">
      <c r="A172" s="16" t="s">
        <v>93</v>
      </c>
      <c r="B172" s="20" t="s">
        <v>347</v>
      </c>
      <c r="C172" s="20" t="n">
        <v>300</v>
      </c>
      <c r="D172" s="21" t="n">
        <f aca="false">5.6+0.2</f>
        <v>5.8</v>
      </c>
      <c r="E172" s="21" t="n">
        <f aca="false">5.6+0.2</f>
        <v>5.8</v>
      </c>
      <c r="F172" s="21" t="n">
        <f aca="false">5.6+0.2</f>
        <v>5.8</v>
      </c>
      <c r="G172" s="21" t="n">
        <f aca="false">5.6+0.2</f>
        <v>5.8</v>
      </c>
      <c r="H172" s="22" t="n">
        <f aca="false">1400++50</f>
        <v>1450</v>
      </c>
      <c r="I172" s="22" t="n">
        <f aca="false">1400++50</f>
        <v>1450</v>
      </c>
      <c r="J172" s="22" t="n">
        <f aca="false">1400++50</f>
        <v>1450</v>
      </c>
      <c r="K172" s="22" t="n">
        <f aca="false">1400++50</f>
        <v>1450</v>
      </c>
    </row>
    <row r="173" customFormat="false" ht="16.15" hidden="false" customHeight="false" outlineLevel="0" collapsed="false">
      <c r="A173" s="16" t="s">
        <v>172</v>
      </c>
      <c r="B173" s="20" t="s">
        <v>347</v>
      </c>
      <c r="C173" s="20" t="n">
        <v>300</v>
      </c>
      <c r="D173" s="21" t="n">
        <f aca="false">5.6+0.2</f>
        <v>5.8</v>
      </c>
      <c r="E173" s="21" t="n">
        <f aca="false">5.6+0.2</f>
        <v>5.8</v>
      </c>
      <c r="F173" s="21" t="n">
        <f aca="false">5.6+0.2</f>
        <v>5.8</v>
      </c>
      <c r="G173" s="21" t="n">
        <f aca="false">5.6+0.2</f>
        <v>5.8</v>
      </c>
      <c r="H173" s="22" t="n">
        <f aca="false">1400++50</f>
        <v>1450</v>
      </c>
      <c r="I173" s="22" t="n">
        <f aca="false">1400++50</f>
        <v>1450</v>
      </c>
      <c r="J173" s="22" t="n">
        <f aca="false">1400++50</f>
        <v>1450</v>
      </c>
      <c r="K173" s="22" t="n">
        <f aca="false">1400++50</f>
        <v>1450</v>
      </c>
    </row>
    <row r="174" customFormat="false" ht="16.15" hidden="false" customHeight="false" outlineLevel="0" collapsed="false">
      <c r="A174" s="16" t="s">
        <v>173</v>
      </c>
      <c r="B174" s="20" t="s">
        <v>347</v>
      </c>
      <c r="C174" s="20" t="n">
        <v>300</v>
      </c>
      <c r="D174" s="21" t="n">
        <f aca="false">5.6+0.2</f>
        <v>5.8</v>
      </c>
      <c r="E174" s="21" t="n">
        <f aca="false">5.6+0.2</f>
        <v>5.8</v>
      </c>
      <c r="F174" s="21" t="n">
        <f aca="false">5.6+0.2</f>
        <v>5.8</v>
      </c>
      <c r="G174" s="21" t="n">
        <f aca="false">5.6+0.2</f>
        <v>5.8</v>
      </c>
      <c r="H174" s="22" t="n">
        <f aca="false">1400++50</f>
        <v>1450</v>
      </c>
      <c r="I174" s="22" t="n">
        <f aca="false">1400++50</f>
        <v>1450</v>
      </c>
      <c r="J174" s="22" t="n">
        <f aca="false">1400++50</f>
        <v>1450</v>
      </c>
      <c r="K174" s="22" t="n">
        <f aca="false">1400++50</f>
        <v>1450</v>
      </c>
    </row>
    <row r="175" customFormat="false" ht="16.15" hidden="false" customHeight="false" outlineLevel="0" collapsed="false">
      <c r="A175" s="16" t="s">
        <v>174</v>
      </c>
      <c r="B175" s="20" t="s">
        <v>347</v>
      </c>
      <c r="C175" s="20" t="n">
        <v>300</v>
      </c>
      <c r="D175" s="21" t="n">
        <f aca="false">5.6+0.2</f>
        <v>5.8</v>
      </c>
      <c r="E175" s="21" t="n">
        <f aca="false">5.6+0.2</f>
        <v>5.8</v>
      </c>
      <c r="F175" s="21" t="n">
        <f aca="false">5.6+0.2</f>
        <v>5.8</v>
      </c>
      <c r="G175" s="21" t="n">
        <f aca="false">5.6+0.2</f>
        <v>5.8</v>
      </c>
      <c r="H175" s="22" t="n">
        <f aca="false">1400++50</f>
        <v>1450</v>
      </c>
      <c r="I175" s="22" t="n">
        <f aca="false">1400++50</f>
        <v>1450</v>
      </c>
      <c r="J175" s="22" t="n">
        <f aca="false">1400++50</f>
        <v>1450</v>
      </c>
      <c r="K175" s="22" t="n">
        <f aca="false">1400++50</f>
        <v>1450</v>
      </c>
    </row>
    <row r="176" customFormat="false" ht="16.15" hidden="false" customHeight="false" outlineLevel="0" collapsed="false">
      <c r="A176" s="16" t="s">
        <v>175</v>
      </c>
      <c r="B176" s="20" t="s">
        <v>347</v>
      </c>
      <c r="C176" s="20" t="n">
        <v>300</v>
      </c>
      <c r="D176" s="21" t="n">
        <f aca="false">5.6+0.2</f>
        <v>5.8</v>
      </c>
      <c r="E176" s="21" t="n">
        <f aca="false">5.6+0.2</f>
        <v>5.8</v>
      </c>
      <c r="F176" s="21" t="n">
        <f aca="false">5.6+0.2</f>
        <v>5.8</v>
      </c>
      <c r="G176" s="21" t="n">
        <f aca="false">5.6+0.2</f>
        <v>5.8</v>
      </c>
      <c r="H176" s="22" t="n">
        <f aca="false">1400++50</f>
        <v>1450</v>
      </c>
      <c r="I176" s="22" t="n">
        <f aca="false">1400++50</f>
        <v>1450</v>
      </c>
      <c r="J176" s="22" t="n">
        <f aca="false">1400++50</f>
        <v>1450</v>
      </c>
      <c r="K176" s="22" t="n">
        <f aca="false">1400++50</f>
        <v>1450</v>
      </c>
    </row>
    <row r="177" customFormat="false" ht="16.15" hidden="false" customHeight="false" outlineLevel="0" collapsed="false">
      <c r="A177" s="16" t="s">
        <v>176</v>
      </c>
      <c r="B177" s="20" t="s">
        <v>347</v>
      </c>
      <c r="C177" s="20" t="n">
        <v>300</v>
      </c>
      <c r="D177" s="21" t="n">
        <f aca="false">5.6+0.2</f>
        <v>5.8</v>
      </c>
      <c r="E177" s="21" t="n">
        <f aca="false">5.6+0.2</f>
        <v>5.8</v>
      </c>
      <c r="F177" s="21" t="n">
        <f aca="false">5.6+0.2</f>
        <v>5.8</v>
      </c>
      <c r="G177" s="21" t="n">
        <f aca="false">5.6+0.2</f>
        <v>5.8</v>
      </c>
      <c r="H177" s="22" t="n">
        <f aca="false">1400++50</f>
        <v>1450</v>
      </c>
      <c r="I177" s="22" t="n">
        <f aca="false">1400++50</f>
        <v>1450</v>
      </c>
      <c r="J177" s="22" t="n">
        <f aca="false">1400++50</f>
        <v>1450</v>
      </c>
      <c r="K177" s="22" t="n">
        <f aca="false">1400++50</f>
        <v>1450</v>
      </c>
    </row>
    <row r="178" customFormat="false" ht="16.15" hidden="false" customHeight="false" outlineLevel="0" collapsed="false">
      <c r="A178" s="16" t="s">
        <v>177</v>
      </c>
      <c r="B178" s="20" t="s">
        <v>347</v>
      </c>
      <c r="C178" s="20" t="n">
        <v>300</v>
      </c>
      <c r="D178" s="21" t="n">
        <f aca="false">5.6+0.2</f>
        <v>5.8</v>
      </c>
      <c r="E178" s="21" t="n">
        <f aca="false">5.6+0.2</f>
        <v>5.8</v>
      </c>
      <c r="F178" s="21" t="n">
        <f aca="false">5.6+0.2</f>
        <v>5.8</v>
      </c>
      <c r="G178" s="21" t="n">
        <f aca="false">5.6+0.2</f>
        <v>5.8</v>
      </c>
      <c r="H178" s="22" t="n">
        <f aca="false">1400++50</f>
        <v>1450</v>
      </c>
      <c r="I178" s="22" t="n">
        <f aca="false">1400++50</f>
        <v>1450</v>
      </c>
      <c r="J178" s="22" t="n">
        <f aca="false">1400++50</f>
        <v>1450</v>
      </c>
      <c r="K178" s="22" t="n">
        <f aca="false">1400++50</f>
        <v>1450</v>
      </c>
    </row>
    <row r="179" customFormat="false" ht="16.15" hidden="false" customHeight="false" outlineLevel="0" collapsed="false">
      <c r="A179" s="16" t="s">
        <v>178</v>
      </c>
      <c r="B179" s="20" t="s">
        <v>347</v>
      </c>
      <c r="C179" s="20" t="n">
        <v>300</v>
      </c>
      <c r="D179" s="21" t="n">
        <f aca="false">5.6+0.2</f>
        <v>5.8</v>
      </c>
      <c r="E179" s="21" t="n">
        <f aca="false">5.6+0.2</f>
        <v>5.8</v>
      </c>
      <c r="F179" s="21" t="n">
        <f aca="false">5.6+0.2</f>
        <v>5.8</v>
      </c>
      <c r="G179" s="21" t="n">
        <f aca="false">5.6+0.2</f>
        <v>5.8</v>
      </c>
      <c r="H179" s="22" t="n">
        <f aca="false">1400++50</f>
        <v>1450</v>
      </c>
      <c r="I179" s="22" t="n">
        <f aca="false">1400++50</f>
        <v>1450</v>
      </c>
      <c r="J179" s="22" t="n">
        <f aca="false">1400++50</f>
        <v>1450</v>
      </c>
      <c r="K179" s="22" t="n">
        <f aca="false">1400++50</f>
        <v>1450</v>
      </c>
    </row>
    <row r="180" customFormat="false" ht="16.15" hidden="false" customHeight="false" outlineLevel="0" collapsed="false">
      <c r="A180" s="16" t="s">
        <v>179</v>
      </c>
      <c r="B180" s="20" t="s">
        <v>347</v>
      </c>
      <c r="C180" s="20" t="n">
        <v>300</v>
      </c>
      <c r="D180" s="21" t="n">
        <f aca="false">5.6+0.2</f>
        <v>5.8</v>
      </c>
      <c r="E180" s="21" t="n">
        <f aca="false">5.6+0.2</f>
        <v>5.8</v>
      </c>
      <c r="F180" s="21" t="n">
        <f aca="false">5.6+0.2</f>
        <v>5.8</v>
      </c>
      <c r="G180" s="21" t="n">
        <f aca="false">5.6+0.2</f>
        <v>5.8</v>
      </c>
      <c r="H180" s="22" t="n">
        <f aca="false">1400++50</f>
        <v>1450</v>
      </c>
      <c r="I180" s="22" t="n">
        <f aca="false">1400++50</f>
        <v>1450</v>
      </c>
      <c r="J180" s="22" t="n">
        <f aca="false">1400++50</f>
        <v>1450</v>
      </c>
      <c r="K180" s="22" t="n">
        <f aca="false">1400++50</f>
        <v>1450</v>
      </c>
    </row>
    <row r="181" customFormat="false" ht="16.15" hidden="false" customHeight="false" outlineLevel="0" collapsed="false">
      <c r="A181" s="16" t="s">
        <v>180</v>
      </c>
      <c r="B181" s="20" t="s">
        <v>347</v>
      </c>
      <c r="C181" s="20" t="n">
        <v>300</v>
      </c>
      <c r="D181" s="21" t="n">
        <f aca="false">5.6+0.2</f>
        <v>5.8</v>
      </c>
      <c r="E181" s="21" t="n">
        <f aca="false">5.6+0.2</f>
        <v>5.8</v>
      </c>
      <c r="F181" s="21" t="n">
        <f aca="false">5.6+0.2</f>
        <v>5.8</v>
      </c>
      <c r="G181" s="21" t="n">
        <f aca="false">5.6+0.2</f>
        <v>5.8</v>
      </c>
      <c r="H181" s="22" t="n">
        <f aca="false">1400++50</f>
        <v>1450</v>
      </c>
      <c r="I181" s="22" t="n">
        <f aca="false">1400++50</f>
        <v>1450</v>
      </c>
      <c r="J181" s="22" t="n">
        <f aca="false">1400++50</f>
        <v>1450</v>
      </c>
      <c r="K181" s="22" t="n">
        <f aca="false">1400++50</f>
        <v>1450</v>
      </c>
    </row>
    <row r="182" customFormat="false" ht="16.15" hidden="false" customHeight="false" outlineLevel="0" collapsed="false">
      <c r="A182" s="16" t="s">
        <v>181</v>
      </c>
      <c r="B182" s="20" t="s">
        <v>347</v>
      </c>
      <c r="C182" s="20" t="n">
        <v>300</v>
      </c>
      <c r="D182" s="21" t="n">
        <f aca="false">5.6+0.2</f>
        <v>5.8</v>
      </c>
      <c r="E182" s="21" t="n">
        <f aca="false">5.6+0.2</f>
        <v>5.8</v>
      </c>
      <c r="F182" s="21" t="n">
        <f aca="false">5.6+0.2</f>
        <v>5.8</v>
      </c>
      <c r="G182" s="21" t="n">
        <f aca="false">5.6+0.2</f>
        <v>5.8</v>
      </c>
      <c r="H182" s="22" t="n">
        <f aca="false">1400++50</f>
        <v>1450</v>
      </c>
      <c r="I182" s="22" t="n">
        <f aca="false">1400++50</f>
        <v>1450</v>
      </c>
      <c r="J182" s="22" t="n">
        <f aca="false">1400++50</f>
        <v>1450</v>
      </c>
      <c r="K182" s="22" t="n">
        <f aca="false">1400++50</f>
        <v>1450</v>
      </c>
    </row>
    <row r="183" customFormat="false" ht="16.15" hidden="false" customHeight="false" outlineLevel="0" collapsed="false">
      <c r="A183" s="16" t="s">
        <v>182</v>
      </c>
      <c r="B183" s="20" t="s">
        <v>347</v>
      </c>
      <c r="C183" s="20" t="n">
        <v>300</v>
      </c>
      <c r="D183" s="21" t="n">
        <f aca="false">5.6+0.2</f>
        <v>5.8</v>
      </c>
      <c r="E183" s="21" t="n">
        <f aca="false">5.6+0.2</f>
        <v>5.8</v>
      </c>
      <c r="F183" s="21" t="n">
        <f aca="false">5.6+0.2</f>
        <v>5.8</v>
      </c>
      <c r="G183" s="21" t="n">
        <f aca="false">5.6+0.2</f>
        <v>5.8</v>
      </c>
      <c r="H183" s="22" t="n">
        <f aca="false">1400++50</f>
        <v>1450</v>
      </c>
      <c r="I183" s="22" t="n">
        <f aca="false">1400++50</f>
        <v>1450</v>
      </c>
      <c r="J183" s="22" t="n">
        <f aca="false">1400++50</f>
        <v>1450</v>
      </c>
      <c r="K183" s="22" t="n">
        <f aca="false">1400++50</f>
        <v>1450</v>
      </c>
    </row>
    <row r="184" customFormat="false" ht="16.15" hidden="false" customHeight="false" outlineLevel="0" collapsed="false">
      <c r="A184" s="16" t="s">
        <v>183</v>
      </c>
      <c r="B184" s="20" t="s">
        <v>347</v>
      </c>
      <c r="C184" s="20" t="n">
        <v>300</v>
      </c>
      <c r="D184" s="21" t="n">
        <f aca="false">5.6+0.2</f>
        <v>5.8</v>
      </c>
      <c r="E184" s="21" t="n">
        <f aca="false">5.6+0.2</f>
        <v>5.8</v>
      </c>
      <c r="F184" s="21" t="n">
        <f aca="false">5.6+0.2</f>
        <v>5.8</v>
      </c>
      <c r="G184" s="21" t="n">
        <f aca="false">5.6+0.2</f>
        <v>5.8</v>
      </c>
      <c r="H184" s="22" t="n">
        <f aca="false">1400++50</f>
        <v>1450</v>
      </c>
      <c r="I184" s="22" t="n">
        <f aca="false">1400++50</f>
        <v>1450</v>
      </c>
      <c r="J184" s="22" t="n">
        <f aca="false">1400++50</f>
        <v>1450</v>
      </c>
      <c r="K184" s="22" t="n">
        <f aca="false">1400++50</f>
        <v>1450</v>
      </c>
    </row>
    <row r="185" customFormat="false" ht="16.15" hidden="false" customHeight="false" outlineLevel="0" collapsed="false">
      <c r="A185" s="16" t="s">
        <v>184</v>
      </c>
      <c r="B185" s="20" t="s">
        <v>347</v>
      </c>
      <c r="C185" s="20" t="n">
        <v>300</v>
      </c>
      <c r="D185" s="21" t="n">
        <f aca="false">5.6+0.2</f>
        <v>5.8</v>
      </c>
      <c r="E185" s="21" t="n">
        <f aca="false">5.6+0.2</f>
        <v>5.8</v>
      </c>
      <c r="F185" s="21" t="n">
        <f aca="false">5.6+0.2</f>
        <v>5.8</v>
      </c>
      <c r="G185" s="21" t="n">
        <f aca="false">5.6+0.2</f>
        <v>5.8</v>
      </c>
      <c r="H185" s="22" t="n">
        <f aca="false">1400++50</f>
        <v>1450</v>
      </c>
      <c r="I185" s="22" t="n">
        <f aca="false">1400++50</f>
        <v>1450</v>
      </c>
      <c r="J185" s="22" t="n">
        <f aca="false">1400++50</f>
        <v>1450</v>
      </c>
      <c r="K185" s="22" t="n">
        <f aca="false">1400++50</f>
        <v>1450</v>
      </c>
    </row>
    <row r="186" customFormat="false" ht="16.15" hidden="false" customHeight="false" outlineLevel="0" collapsed="false">
      <c r="A186" s="16" t="s">
        <v>185</v>
      </c>
      <c r="B186" s="20" t="s">
        <v>347</v>
      </c>
      <c r="C186" s="20" t="n">
        <v>300</v>
      </c>
      <c r="D186" s="21" t="n">
        <f aca="false">5.6+0.2</f>
        <v>5.8</v>
      </c>
      <c r="E186" s="21" t="n">
        <f aca="false">5.6+0.2</f>
        <v>5.8</v>
      </c>
      <c r="F186" s="21" t="n">
        <f aca="false">5.6+0.2</f>
        <v>5.8</v>
      </c>
      <c r="G186" s="21" t="n">
        <f aca="false">5.6+0.2</f>
        <v>5.8</v>
      </c>
      <c r="H186" s="22" t="n">
        <f aca="false">1400++50</f>
        <v>1450</v>
      </c>
      <c r="I186" s="22" t="n">
        <f aca="false">1400++50</f>
        <v>1450</v>
      </c>
      <c r="J186" s="22" t="n">
        <f aca="false">1400++50</f>
        <v>1450</v>
      </c>
      <c r="K186" s="22" t="n">
        <f aca="false">1400++50</f>
        <v>1450</v>
      </c>
    </row>
    <row r="187" customFormat="false" ht="16.15" hidden="false" customHeight="false" outlineLevel="0" collapsed="false">
      <c r="A187" s="16" t="s">
        <v>186</v>
      </c>
      <c r="B187" s="20" t="s">
        <v>347</v>
      </c>
      <c r="C187" s="20" t="n">
        <v>300</v>
      </c>
      <c r="D187" s="21" t="n">
        <f aca="false">5.6+0.2</f>
        <v>5.8</v>
      </c>
      <c r="E187" s="21" t="n">
        <f aca="false">5.6+0.2</f>
        <v>5.8</v>
      </c>
      <c r="F187" s="21" t="n">
        <f aca="false">5.6+0.2</f>
        <v>5.8</v>
      </c>
      <c r="G187" s="21" t="n">
        <f aca="false">5.6+0.2</f>
        <v>5.8</v>
      </c>
      <c r="H187" s="22" t="n">
        <f aca="false">1400++50</f>
        <v>1450</v>
      </c>
      <c r="I187" s="22" t="n">
        <f aca="false">1400++50</f>
        <v>1450</v>
      </c>
      <c r="J187" s="22" t="n">
        <f aca="false">1400++50</f>
        <v>1450</v>
      </c>
      <c r="K187" s="22" t="n">
        <f aca="false">1400++50</f>
        <v>1450</v>
      </c>
    </row>
    <row r="188" customFormat="false" ht="16.15" hidden="false" customHeight="false" outlineLevel="0" collapsed="false">
      <c r="A188" s="16" t="s">
        <v>187</v>
      </c>
      <c r="B188" s="20" t="s">
        <v>347</v>
      </c>
      <c r="C188" s="20" t="n">
        <v>300</v>
      </c>
      <c r="D188" s="21" t="n">
        <f aca="false">5.6+0.2</f>
        <v>5.8</v>
      </c>
      <c r="E188" s="21" t="n">
        <f aca="false">5.6+0.2</f>
        <v>5.8</v>
      </c>
      <c r="F188" s="21" t="n">
        <f aca="false">5.6+0.2</f>
        <v>5.8</v>
      </c>
      <c r="G188" s="21" t="n">
        <f aca="false">5.6+0.2</f>
        <v>5.8</v>
      </c>
      <c r="H188" s="22" t="n">
        <f aca="false">1400++50</f>
        <v>1450</v>
      </c>
      <c r="I188" s="22" t="n">
        <f aca="false">1400++50</f>
        <v>1450</v>
      </c>
      <c r="J188" s="22" t="n">
        <f aca="false">1400++50</f>
        <v>1450</v>
      </c>
      <c r="K188" s="22" t="n">
        <f aca="false">1400++50</f>
        <v>1450</v>
      </c>
    </row>
    <row r="189" customFormat="false" ht="16.15" hidden="false" customHeight="false" outlineLevel="0" collapsed="false">
      <c r="A189" s="16" t="s">
        <v>188</v>
      </c>
      <c r="B189" s="20" t="s">
        <v>347</v>
      </c>
      <c r="C189" s="20" t="n">
        <v>300</v>
      </c>
      <c r="D189" s="21" t="n">
        <f aca="false">5.6+0.2</f>
        <v>5.8</v>
      </c>
      <c r="E189" s="21" t="n">
        <f aca="false">5.6+0.2</f>
        <v>5.8</v>
      </c>
      <c r="F189" s="21" t="n">
        <f aca="false">5.6+0.2</f>
        <v>5.8</v>
      </c>
      <c r="G189" s="21" t="n">
        <f aca="false">5.6+0.2</f>
        <v>5.8</v>
      </c>
      <c r="H189" s="22" t="n">
        <f aca="false">1400++50</f>
        <v>1450</v>
      </c>
      <c r="I189" s="22" t="n">
        <f aca="false">1400++50</f>
        <v>1450</v>
      </c>
      <c r="J189" s="22" t="n">
        <f aca="false">1400++50</f>
        <v>1450</v>
      </c>
      <c r="K189" s="22" t="n">
        <f aca="false">1400++50</f>
        <v>1450</v>
      </c>
    </row>
    <row r="190" customFormat="false" ht="16.15" hidden="false" customHeight="false" outlineLevel="0" collapsed="false">
      <c r="A190" s="16" t="s">
        <v>189</v>
      </c>
      <c r="B190" s="20" t="s">
        <v>347</v>
      </c>
      <c r="C190" s="20" t="n">
        <v>300</v>
      </c>
      <c r="D190" s="21" t="n">
        <f aca="false">5.6+0.2</f>
        <v>5.8</v>
      </c>
      <c r="E190" s="21" t="n">
        <f aca="false">5.6+0.2</f>
        <v>5.8</v>
      </c>
      <c r="F190" s="21" t="n">
        <f aca="false">5.6+0.2</f>
        <v>5.8</v>
      </c>
      <c r="G190" s="21" t="n">
        <f aca="false">5.6+0.2</f>
        <v>5.8</v>
      </c>
      <c r="H190" s="22" t="n">
        <f aca="false">1400++50</f>
        <v>1450</v>
      </c>
      <c r="I190" s="22" t="n">
        <f aca="false">1400++50</f>
        <v>1450</v>
      </c>
      <c r="J190" s="22" t="n">
        <f aca="false">1400++50</f>
        <v>1450</v>
      </c>
      <c r="K190" s="22" t="n">
        <f aca="false">1400++50</f>
        <v>1450</v>
      </c>
    </row>
    <row r="191" customFormat="false" ht="16.15" hidden="false" customHeight="false" outlineLevel="0" collapsed="false">
      <c r="A191" s="16" t="s">
        <v>190</v>
      </c>
      <c r="B191" s="20" t="s">
        <v>347</v>
      </c>
      <c r="C191" s="20" t="n">
        <v>300</v>
      </c>
      <c r="D191" s="21" t="n">
        <f aca="false">5.6+0.2</f>
        <v>5.8</v>
      </c>
      <c r="E191" s="21" t="n">
        <f aca="false">5.6+0.2</f>
        <v>5.8</v>
      </c>
      <c r="F191" s="21" t="n">
        <f aca="false">5.6+0.2</f>
        <v>5.8</v>
      </c>
      <c r="G191" s="21" t="n">
        <f aca="false">5.6+0.2</f>
        <v>5.8</v>
      </c>
      <c r="H191" s="22" t="n">
        <f aca="false">1400++50</f>
        <v>1450</v>
      </c>
      <c r="I191" s="22" t="n">
        <f aca="false">1400++50</f>
        <v>1450</v>
      </c>
      <c r="J191" s="22" t="n">
        <f aca="false">1400++50</f>
        <v>1450</v>
      </c>
      <c r="K191" s="22" t="n">
        <f aca="false">1400++50</f>
        <v>1450</v>
      </c>
    </row>
    <row r="192" customFormat="false" ht="16.15" hidden="false" customHeight="false" outlineLevel="0" collapsed="false">
      <c r="A192" s="16" t="s">
        <v>191</v>
      </c>
      <c r="B192" s="20" t="s">
        <v>347</v>
      </c>
      <c r="C192" s="20" t="n">
        <v>300</v>
      </c>
      <c r="D192" s="21" t="n">
        <f aca="false">5.6+0.2</f>
        <v>5.8</v>
      </c>
      <c r="E192" s="21" t="n">
        <f aca="false">5.6+0.2</f>
        <v>5.8</v>
      </c>
      <c r="F192" s="21" t="n">
        <f aca="false">5.6+0.2</f>
        <v>5.8</v>
      </c>
      <c r="G192" s="21" t="n">
        <f aca="false">5.6+0.2</f>
        <v>5.8</v>
      </c>
      <c r="H192" s="22" t="n">
        <f aca="false">1400++50</f>
        <v>1450</v>
      </c>
      <c r="I192" s="22" t="n">
        <f aca="false">1400++50</f>
        <v>1450</v>
      </c>
      <c r="J192" s="22" t="n">
        <f aca="false">1400++50</f>
        <v>1450</v>
      </c>
      <c r="K192" s="22" t="n">
        <f aca="false">1400++50</f>
        <v>1450</v>
      </c>
    </row>
    <row r="193" customFormat="false" ht="16.15" hidden="false" customHeight="false" outlineLevel="0" collapsed="false">
      <c r="A193" s="16" t="s">
        <v>192</v>
      </c>
      <c r="B193" s="20" t="s">
        <v>347</v>
      </c>
      <c r="C193" s="20" t="n">
        <v>300</v>
      </c>
      <c r="D193" s="21" t="n">
        <f aca="false">5.6+0.2</f>
        <v>5.8</v>
      </c>
      <c r="E193" s="21" t="n">
        <f aca="false">5.6+0.2</f>
        <v>5.8</v>
      </c>
      <c r="F193" s="21" t="n">
        <f aca="false">5.6+0.2</f>
        <v>5.8</v>
      </c>
      <c r="G193" s="21" t="n">
        <f aca="false">5.6+0.2</f>
        <v>5.8</v>
      </c>
      <c r="H193" s="22" t="n">
        <f aca="false">1400++50</f>
        <v>1450</v>
      </c>
      <c r="I193" s="22" t="n">
        <f aca="false">1400++50</f>
        <v>1450</v>
      </c>
      <c r="J193" s="22" t="n">
        <f aca="false">1400++50</f>
        <v>1450</v>
      </c>
      <c r="K193" s="22" t="n">
        <f aca="false">1400++50</f>
        <v>1450</v>
      </c>
    </row>
    <row r="194" customFormat="false" ht="16.15" hidden="false" customHeight="false" outlineLevel="0" collapsed="false">
      <c r="A194" s="16" t="s">
        <v>193</v>
      </c>
      <c r="B194" s="20" t="s">
        <v>347</v>
      </c>
      <c r="C194" s="20" t="n">
        <v>300</v>
      </c>
      <c r="D194" s="21" t="n">
        <f aca="false">5.6+0.2</f>
        <v>5.8</v>
      </c>
      <c r="E194" s="21" t="n">
        <f aca="false">5.6+0.2</f>
        <v>5.8</v>
      </c>
      <c r="F194" s="21" t="n">
        <f aca="false">5.6+0.2</f>
        <v>5.8</v>
      </c>
      <c r="G194" s="21" t="n">
        <f aca="false">5.6+0.2</f>
        <v>5.8</v>
      </c>
      <c r="H194" s="22" t="n">
        <f aca="false">1400++50</f>
        <v>1450</v>
      </c>
      <c r="I194" s="22" t="n">
        <f aca="false">1400++50</f>
        <v>1450</v>
      </c>
      <c r="J194" s="22" t="n">
        <f aca="false">1400++50</f>
        <v>1450</v>
      </c>
      <c r="K194" s="22" t="n">
        <f aca="false">1400++50</f>
        <v>1450</v>
      </c>
    </row>
    <row r="195" customFormat="false" ht="16.15" hidden="false" customHeight="false" outlineLevel="0" collapsed="false">
      <c r="A195" s="16" t="s">
        <v>194</v>
      </c>
      <c r="B195" s="20" t="s">
        <v>347</v>
      </c>
      <c r="C195" s="20" t="n">
        <v>300</v>
      </c>
      <c r="D195" s="21" t="n">
        <f aca="false">5.6+0.2</f>
        <v>5.8</v>
      </c>
      <c r="E195" s="21" t="n">
        <f aca="false">5.6+0.2</f>
        <v>5.8</v>
      </c>
      <c r="F195" s="21" t="n">
        <f aca="false">5.6+0.2</f>
        <v>5.8</v>
      </c>
      <c r="G195" s="21" t="n">
        <f aca="false">5.6+0.2</f>
        <v>5.8</v>
      </c>
      <c r="H195" s="22" t="n">
        <f aca="false">1400++50</f>
        <v>1450</v>
      </c>
      <c r="I195" s="22" t="n">
        <f aca="false">1400++50</f>
        <v>1450</v>
      </c>
      <c r="J195" s="22" t="n">
        <f aca="false">1400++50</f>
        <v>1450</v>
      </c>
      <c r="K195" s="22" t="n">
        <f aca="false">1400++50</f>
        <v>1450</v>
      </c>
    </row>
    <row r="196" customFormat="false" ht="16.15" hidden="false" customHeight="false" outlineLevel="0" collapsed="false">
      <c r="A196" s="16" t="s">
        <v>195</v>
      </c>
      <c r="B196" s="20" t="s">
        <v>347</v>
      </c>
      <c r="C196" s="20" t="n">
        <v>300</v>
      </c>
      <c r="D196" s="21" t="n">
        <f aca="false">5.6+0.2</f>
        <v>5.8</v>
      </c>
      <c r="E196" s="21" t="n">
        <f aca="false">5.6+0.2</f>
        <v>5.8</v>
      </c>
      <c r="F196" s="21" t="n">
        <f aca="false">5.6+0.2</f>
        <v>5.8</v>
      </c>
      <c r="G196" s="21" t="n">
        <f aca="false">5.6+0.2</f>
        <v>5.8</v>
      </c>
      <c r="H196" s="22" t="n">
        <f aca="false">1400++50</f>
        <v>1450</v>
      </c>
      <c r="I196" s="22" t="n">
        <f aca="false">1400++50</f>
        <v>1450</v>
      </c>
      <c r="J196" s="22" t="n">
        <f aca="false">1400++50</f>
        <v>1450</v>
      </c>
      <c r="K196" s="22" t="n">
        <f aca="false">1400++50</f>
        <v>1450</v>
      </c>
    </row>
    <row r="197" customFormat="false" ht="16.15" hidden="false" customHeight="false" outlineLevel="0" collapsed="false">
      <c r="A197" s="16" t="s">
        <v>196</v>
      </c>
      <c r="B197" s="20" t="s">
        <v>347</v>
      </c>
      <c r="C197" s="20" t="n">
        <v>300</v>
      </c>
      <c r="D197" s="21" t="n">
        <f aca="false">5.6+0.2</f>
        <v>5.8</v>
      </c>
      <c r="E197" s="21" t="n">
        <f aca="false">5.6+0.2</f>
        <v>5.8</v>
      </c>
      <c r="F197" s="21" t="n">
        <f aca="false">5.6+0.2</f>
        <v>5.8</v>
      </c>
      <c r="G197" s="21" t="n">
        <f aca="false">5.6+0.2</f>
        <v>5.8</v>
      </c>
      <c r="H197" s="22" t="n">
        <f aca="false">1400++50</f>
        <v>1450</v>
      </c>
      <c r="I197" s="22" t="n">
        <f aca="false">1400++50</f>
        <v>1450</v>
      </c>
      <c r="J197" s="22" t="n">
        <f aca="false">1400++50</f>
        <v>1450</v>
      </c>
      <c r="K197" s="22" t="n">
        <f aca="false">1400++50</f>
        <v>1450</v>
      </c>
    </row>
    <row r="198" customFormat="false" ht="16.15" hidden="false" customHeight="false" outlineLevel="0" collapsed="false">
      <c r="A198" s="16" t="s">
        <v>197</v>
      </c>
      <c r="B198" s="20" t="s">
        <v>347</v>
      </c>
      <c r="C198" s="20" t="n">
        <v>300</v>
      </c>
      <c r="D198" s="21" t="n">
        <f aca="false">5.6+0.2</f>
        <v>5.8</v>
      </c>
      <c r="E198" s="21" t="n">
        <f aca="false">5.6+0.2</f>
        <v>5.8</v>
      </c>
      <c r="F198" s="21" t="n">
        <f aca="false">5.6+0.2</f>
        <v>5.8</v>
      </c>
      <c r="G198" s="21" t="n">
        <f aca="false">5.6+0.2</f>
        <v>5.8</v>
      </c>
      <c r="H198" s="22" t="n">
        <f aca="false">1400++50</f>
        <v>1450</v>
      </c>
      <c r="I198" s="22" t="n">
        <f aca="false">1400++50</f>
        <v>1450</v>
      </c>
      <c r="J198" s="22" t="n">
        <f aca="false">1400++50</f>
        <v>1450</v>
      </c>
      <c r="K198" s="22" t="n">
        <f aca="false">1400++50</f>
        <v>1450</v>
      </c>
    </row>
    <row r="199" customFormat="false" ht="16.15" hidden="false" customHeight="false" outlineLevel="0" collapsed="false">
      <c r="A199" s="16" t="s">
        <v>198</v>
      </c>
      <c r="B199" s="20" t="s">
        <v>347</v>
      </c>
      <c r="C199" s="20" t="n">
        <v>300</v>
      </c>
      <c r="D199" s="21" t="n">
        <f aca="false">5.6+0.2</f>
        <v>5.8</v>
      </c>
      <c r="E199" s="21" t="n">
        <f aca="false">5.6+0.2</f>
        <v>5.8</v>
      </c>
      <c r="F199" s="21" t="n">
        <f aca="false">5.6+0.2</f>
        <v>5.8</v>
      </c>
      <c r="G199" s="21" t="n">
        <f aca="false">5.6+0.2</f>
        <v>5.8</v>
      </c>
      <c r="H199" s="22" t="n">
        <f aca="false">1400++50</f>
        <v>1450</v>
      </c>
      <c r="I199" s="22" t="n">
        <f aca="false">1400++50</f>
        <v>1450</v>
      </c>
      <c r="J199" s="22" t="n">
        <f aca="false">1400++50</f>
        <v>1450</v>
      </c>
      <c r="K199" s="22" t="n">
        <f aca="false">1400++50</f>
        <v>1450</v>
      </c>
    </row>
    <row r="200" customFormat="false" ht="16.15" hidden="false" customHeight="false" outlineLevel="0" collapsed="false">
      <c r="A200" s="16" t="s">
        <v>199</v>
      </c>
      <c r="B200" s="20" t="s">
        <v>347</v>
      </c>
      <c r="C200" s="20" t="n">
        <v>300</v>
      </c>
      <c r="D200" s="21" t="n">
        <f aca="false">5.6+0.2</f>
        <v>5.8</v>
      </c>
      <c r="E200" s="21" t="n">
        <f aca="false">5.6+0.2</f>
        <v>5.8</v>
      </c>
      <c r="F200" s="21" t="n">
        <f aca="false">5.6+0.2</f>
        <v>5.8</v>
      </c>
      <c r="G200" s="21" t="n">
        <f aca="false">5.6+0.2</f>
        <v>5.8</v>
      </c>
      <c r="H200" s="22" t="n">
        <f aca="false">1400++50</f>
        <v>1450</v>
      </c>
      <c r="I200" s="22" t="n">
        <f aca="false">1400++50</f>
        <v>1450</v>
      </c>
      <c r="J200" s="22" t="n">
        <f aca="false">1400++50</f>
        <v>1450</v>
      </c>
      <c r="K200" s="22" t="n">
        <f aca="false">1400++50</f>
        <v>1450</v>
      </c>
    </row>
    <row r="201" customFormat="false" ht="16.15" hidden="false" customHeight="false" outlineLevel="0" collapsed="false">
      <c r="A201" s="16" t="s">
        <v>200</v>
      </c>
      <c r="B201" s="20" t="s">
        <v>347</v>
      </c>
      <c r="C201" s="20" t="n">
        <v>300</v>
      </c>
      <c r="D201" s="21" t="n">
        <f aca="false">5.6+0.2</f>
        <v>5.8</v>
      </c>
      <c r="E201" s="21" t="n">
        <f aca="false">5.6+0.2</f>
        <v>5.8</v>
      </c>
      <c r="F201" s="21" t="n">
        <f aca="false">5.6+0.2</f>
        <v>5.8</v>
      </c>
      <c r="G201" s="21" t="n">
        <f aca="false">5.6+0.2</f>
        <v>5.8</v>
      </c>
      <c r="H201" s="22" t="n">
        <f aca="false">1400++50</f>
        <v>1450</v>
      </c>
      <c r="I201" s="22" t="n">
        <f aca="false">1400++50</f>
        <v>1450</v>
      </c>
      <c r="J201" s="22" t="n">
        <f aca="false">1400++50</f>
        <v>1450</v>
      </c>
      <c r="K201" s="22" t="n">
        <f aca="false">1400++50</f>
        <v>1450</v>
      </c>
    </row>
    <row r="202" customFormat="false" ht="16.15" hidden="false" customHeight="false" outlineLevel="0" collapsed="false">
      <c r="A202" s="16" t="s">
        <v>201</v>
      </c>
      <c r="B202" s="20" t="s">
        <v>347</v>
      </c>
      <c r="C202" s="20" t="n">
        <v>300</v>
      </c>
      <c r="D202" s="21" t="n">
        <f aca="false">5.6+0.2</f>
        <v>5.8</v>
      </c>
      <c r="E202" s="21" t="n">
        <f aca="false">5.6+0.2</f>
        <v>5.8</v>
      </c>
      <c r="F202" s="21" t="n">
        <f aca="false">5.6+0.2</f>
        <v>5.8</v>
      </c>
      <c r="G202" s="21" t="n">
        <f aca="false">5.6+0.2</f>
        <v>5.8</v>
      </c>
      <c r="H202" s="22" t="n">
        <f aca="false">1400++50</f>
        <v>1450</v>
      </c>
      <c r="I202" s="22" t="n">
        <f aca="false">1400++50</f>
        <v>1450</v>
      </c>
      <c r="J202" s="22" t="n">
        <f aca="false">1400++50</f>
        <v>1450</v>
      </c>
      <c r="K202" s="22" t="n">
        <f aca="false">1400++50</f>
        <v>1450</v>
      </c>
    </row>
    <row r="203" customFormat="false" ht="16.15" hidden="false" customHeight="false" outlineLevel="0" collapsed="false">
      <c r="A203" s="16" t="s">
        <v>202</v>
      </c>
      <c r="B203" s="20" t="s">
        <v>347</v>
      </c>
      <c r="C203" s="20" t="n">
        <v>300</v>
      </c>
      <c r="D203" s="21" t="n">
        <f aca="false">5.6+0.2</f>
        <v>5.8</v>
      </c>
      <c r="E203" s="21" t="n">
        <f aca="false">5.6+0.2</f>
        <v>5.8</v>
      </c>
      <c r="F203" s="21" t="n">
        <f aca="false">5.6+0.2</f>
        <v>5.8</v>
      </c>
      <c r="G203" s="21" t="n">
        <f aca="false">5.6+0.2</f>
        <v>5.8</v>
      </c>
      <c r="H203" s="22" t="n">
        <f aca="false">1400++50</f>
        <v>1450</v>
      </c>
      <c r="I203" s="22" t="n">
        <f aca="false">1400++50</f>
        <v>1450</v>
      </c>
      <c r="J203" s="22" t="n">
        <f aca="false">1400++50</f>
        <v>1450</v>
      </c>
      <c r="K203" s="22" t="n">
        <f aca="false">1400++50</f>
        <v>1450</v>
      </c>
    </row>
    <row r="204" customFormat="false" ht="16.15" hidden="false" customHeight="false" outlineLevel="0" collapsed="false">
      <c r="A204" s="16" t="s">
        <v>203</v>
      </c>
      <c r="B204" s="20" t="s">
        <v>347</v>
      </c>
      <c r="C204" s="20" t="n">
        <v>300</v>
      </c>
      <c r="D204" s="21" t="n">
        <f aca="false">5.6+0.2</f>
        <v>5.8</v>
      </c>
      <c r="E204" s="21" t="n">
        <f aca="false">5.6+0.2</f>
        <v>5.8</v>
      </c>
      <c r="F204" s="21" t="n">
        <f aca="false">5.6+0.2</f>
        <v>5.8</v>
      </c>
      <c r="G204" s="21" t="n">
        <f aca="false">5.6+0.2</f>
        <v>5.8</v>
      </c>
      <c r="H204" s="22" t="n">
        <f aca="false">1400++50</f>
        <v>1450</v>
      </c>
      <c r="I204" s="22" t="n">
        <f aca="false">1400++50</f>
        <v>1450</v>
      </c>
      <c r="J204" s="22" t="n">
        <f aca="false">1400++50</f>
        <v>1450</v>
      </c>
      <c r="K204" s="22" t="n">
        <f aca="false">1400++50</f>
        <v>1450</v>
      </c>
    </row>
    <row r="205" customFormat="false" ht="16.15" hidden="false" customHeight="false" outlineLevel="0" collapsed="false">
      <c r="A205" s="16" t="s">
        <v>204</v>
      </c>
      <c r="B205" s="20" t="s">
        <v>347</v>
      </c>
      <c r="C205" s="20" t="n">
        <v>300</v>
      </c>
      <c r="D205" s="21" t="n">
        <f aca="false">5.6+0.2</f>
        <v>5.8</v>
      </c>
      <c r="E205" s="21" t="n">
        <f aca="false">5.6+0.2</f>
        <v>5.8</v>
      </c>
      <c r="F205" s="21" t="n">
        <f aca="false">5.6+0.2</f>
        <v>5.8</v>
      </c>
      <c r="G205" s="21" t="n">
        <f aca="false">5.6+0.2</f>
        <v>5.8</v>
      </c>
      <c r="H205" s="22" t="n">
        <f aca="false">1400++50</f>
        <v>1450</v>
      </c>
      <c r="I205" s="22" t="n">
        <f aca="false">1400++50</f>
        <v>1450</v>
      </c>
      <c r="J205" s="22" t="n">
        <f aca="false">1400++50</f>
        <v>1450</v>
      </c>
      <c r="K205" s="22" t="n">
        <f aca="false">1400++50</f>
        <v>1450</v>
      </c>
    </row>
    <row r="206" customFormat="false" ht="16.15" hidden="false" customHeight="false" outlineLevel="0" collapsed="false">
      <c r="A206" s="16" t="s">
        <v>205</v>
      </c>
      <c r="B206" s="20" t="s">
        <v>347</v>
      </c>
      <c r="C206" s="20" t="n">
        <v>300</v>
      </c>
      <c r="D206" s="21" t="n">
        <f aca="false">5.6+0.2</f>
        <v>5.8</v>
      </c>
      <c r="E206" s="21" t="n">
        <f aca="false">5.6+0.2</f>
        <v>5.8</v>
      </c>
      <c r="F206" s="21" t="n">
        <f aca="false">5.6+0.2</f>
        <v>5.8</v>
      </c>
      <c r="G206" s="21" t="n">
        <f aca="false">5.6+0.2</f>
        <v>5.8</v>
      </c>
      <c r="H206" s="22" t="n">
        <f aca="false">1400++50</f>
        <v>1450</v>
      </c>
      <c r="I206" s="22" t="n">
        <f aca="false">1400++50</f>
        <v>1450</v>
      </c>
      <c r="J206" s="22" t="n">
        <f aca="false">1400++50</f>
        <v>1450</v>
      </c>
      <c r="K206" s="22" t="n">
        <f aca="false">1400++50</f>
        <v>1450</v>
      </c>
    </row>
    <row r="207" customFormat="false" ht="16.15" hidden="false" customHeight="false" outlineLevel="0" collapsed="false">
      <c r="A207" s="16" t="s">
        <v>206</v>
      </c>
      <c r="B207" s="20" t="s">
        <v>347</v>
      </c>
      <c r="C207" s="20" t="n">
        <v>300</v>
      </c>
      <c r="D207" s="21" t="n">
        <f aca="false">5.6+0.2</f>
        <v>5.8</v>
      </c>
      <c r="E207" s="21" t="n">
        <f aca="false">5.6+0.2</f>
        <v>5.8</v>
      </c>
      <c r="F207" s="21" t="n">
        <f aca="false">5.6+0.2</f>
        <v>5.8</v>
      </c>
      <c r="G207" s="21" t="n">
        <f aca="false">5.6+0.2</f>
        <v>5.8</v>
      </c>
      <c r="H207" s="22" t="n">
        <f aca="false">1400++50</f>
        <v>1450</v>
      </c>
      <c r="I207" s="22" t="n">
        <f aca="false">1400++50</f>
        <v>1450</v>
      </c>
      <c r="J207" s="22" t="n">
        <f aca="false">1400++50</f>
        <v>1450</v>
      </c>
      <c r="K207" s="22" t="n">
        <f aca="false">1400++50</f>
        <v>1450</v>
      </c>
    </row>
    <row r="208" customFormat="false" ht="16.15" hidden="false" customHeight="false" outlineLevel="0" collapsed="false">
      <c r="A208" s="16" t="s">
        <v>207</v>
      </c>
      <c r="B208" s="20" t="s">
        <v>347</v>
      </c>
      <c r="C208" s="20" t="n">
        <v>300</v>
      </c>
      <c r="D208" s="21" t="n">
        <f aca="false">5.6+0.2</f>
        <v>5.8</v>
      </c>
      <c r="E208" s="21" t="n">
        <f aca="false">5.6+0.2</f>
        <v>5.8</v>
      </c>
      <c r="F208" s="21" t="n">
        <f aca="false">5.6+0.2</f>
        <v>5.8</v>
      </c>
      <c r="G208" s="21" t="n">
        <f aca="false">5.6+0.2</f>
        <v>5.8</v>
      </c>
      <c r="H208" s="22" t="n">
        <f aca="false">1400++50</f>
        <v>1450</v>
      </c>
      <c r="I208" s="22" t="n">
        <f aca="false">1400++50</f>
        <v>1450</v>
      </c>
      <c r="J208" s="22" t="n">
        <f aca="false">1400++50</f>
        <v>1450</v>
      </c>
      <c r="K208" s="22" t="n">
        <f aca="false">1400++50</f>
        <v>1450</v>
      </c>
    </row>
    <row r="209" customFormat="false" ht="16.15" hidden="false" customHeight="false" outlineLevel="0" collapsed="false">
      <c r="A209" s="16" t="s">
        <v>208</v>
      </c>
      <c r="B209" s="20" t="s">
        <v>347</v>
      </c>
      <c r="C209" s="20" t="n">
        <v>300</v>
      </c>
      <c r="D209" s="21" t="n">
        <f aca="false">5.6+0.2</f>
        <v>5.8</v>
      </c>
      <c r="E209" s="21" t="n">
        <f aca="false">5.6+0.2</f>
        <v>5.8</v>
      </c>
      <c r="F209" s="21" t="n">
        <f aca="false">5.6+0.2</f>
        <v>5.8</v>
      </c>
      <c r="G209" s="21" t="n">
        <f aca="false">5.6+0.2</f>
        <v>5.8</v>
      </c>
      <c r="H209" s="22" t="n">
        <f aca="false">1400++50</f>
        <v>1450</v>
      </c>
      <c r="I209" s="22" t="n">
        <f aca="false">1400++50</f>
        <v>1450</v>
      </c>
      <c r="J209" s="22" t="n">
        <f aca="false">1400++50</f>
        <v>1450</v>
      </c>
      <c r="K209" s="22" t="n">
        <f aca="false">1400++50</f>
        <v>1450</v>
      </c>
    </row>
    <row r="210" customFormat="false" ht="16.15" hidden="false" customHeight="false" outlineLevel="0" collapsed="false">
      <c r="A210" s="16" t="s">
        <v>209</v>
      </c>
      <c r="B210" s="20" t="s">
        <v>347</v>
      </c>
      <c r="C210" s="20" t="n">
        <v>300</v>
      </c>
      <c r="D210" s="21" t="n">
        <f aca="false">5.6+0.2</f>
        <v>5.8</v>
      </c>
      <c r="E210" s="21" t="n">
        <f aca="false">5.6+0.2</f>
        <v>5.8</v>
      </c>
      <c r="F210" s="21" t="n">
        <f aca="false">5.6+0.2</f>
        <v>5.8</v>
      </c>
      <c r="G210" s="21" t="n">
        <f aca="false">5.6+0.2</f>
        <v>5.8</v>
      </c>
      <c r="H210" s="22" t="n">
        <f aca="false">1400++50</f>
        <v>1450</v>
      </c>
      <c r="I210" s="22" t="n">
        <f aca="false">1400++50</f>
        <v>1450</v>
      </c>
      <c r="J210" s="22" t="n">
        <f aca="false">1400++50</f>
        <v>1450</v>
      </c>
      <c r="K210" s="22" t="n">
        <f aca="false">1400++50</f>
        <v>1450</v>
      </c>
    </row>
    <row r="211" customFormat="false" ht="16.15" hidden="false" customHeight="false" outlineLevel="0" collapsed="false">
      <c r="A211" s="16" t="s">
        <v>210</v>
      </c>
      <c r="B211" s="20" t="s">
        <v>347</v>
      </c>
      <c r="C211" s="20" t="n">
        <v>300</v>
      </c>
      <c r="D211" s="21" t="n">
        <f aca="false">5.6+0.2</f>
        <v>5.8</v>
      </c>
      <c r="E211" s="21" t="n">
        <f aca="false">5.6+0.2</f>
        <v>5.8</v>
      </c>
      <c r="F211" s="21" t="n">
        <f aca="false">5.6+0.2</f>
        <v>5.8</v>
      </c>
      <c r="G211" s="21" t="n">
        <f aca="false">5.6+0.2</f>
        <v>5.8</v>
      </c>
      <c r="H211" s="22" t="n">
        <f aca="false">1400++50</f>
        <v>1450</v>
      </c>
      <c r="I211" s="22" t="n">
        <f aca="false">1400++50</f>
        <v>1450</v>
      </c>
      <c r="J211" s="22" t="n">
        <f aca="false">1400++50</f>
        <v>1450</v>
      </c>
      <c r="K211" s="22" t="n">
        <f aca="false">1400++50</f>
        <v>1450</v>
      </c>
    </row>
    <row r="212" customFormat="false" ht="16.15" hidden="false" customHeight="false" outlineLevel="0" collapsed="false">
      <c r="A212" s="16" t="s">
        <v>211</v>
      </c>
      <c r="B212" s="20" t="s">
        <v>347</v>
      </c>
      <c r="C212" s="20" t="n">
        <v>300</v>
      </c>
      <c r="D212" s="21" t="n">
        <f aca="false">5.6+0.2</f>
        <v>5.8</v>
      </c>
      <c r="E212" s="21" t="n">
        <f aca="false">5.6+0.2</f>
        <v>5.8</v>
      </c>
      <c r="F212" s="21" t="n">
        <f aca="false">5.6+0.2</f>
        <v>5.8</v>
      </c>
      <c r="G212" s="21" t="n">
        <f aca="false">5.6+0.2</f>
        <v>5.8</v>
      </c>
      <c r="H212" s="22" t="n">
        <f aca="false">1400++50</f>
        <v>1450</v>
      </c>
      <c r="I212" s="22" t="n">
        <f aca="false">1400++50</f>
        <v>1450</v>
      </c>
      <c r="J212" s="22" t="n">
        <f aca="false">1400++50</f>
        <v>1450</v>
      </c>
      <c r="K212" s="22" t="n">
        <f aca="false">1400++50</f>
        <v>1450</v>
      </c>
    </row>
    <row r="213" customFormat="false" ht="16.15" hidden="false" customHeight="false" outlineLevel="0" collapsed="false">
      <c r="A213" s="16" t="s">
        <v>212</v>
      </c>
      <c r="B213" s="20" t="s">
        <v>347</v>
      </c>
      <c r="C213" s="20" t="n">
        <v>300</v>
      </c>
      <c r="D213" s="21" t="n">
        <f aca="false">5.6+0.2</f>
        <v>5.8</v>
      </c>
      <c r="E213" s="21" t="n">
        <f aca="false">5.6+0.2</f>
        <v>5.8</v>
      </c>
      <c r="F213" s="21" t="n">
        <f aca="false">5.6+0.2</f>
        <v>5.8</v>
      </c>
      <c r="G213" s="21" t="n">
        <f aca="false">5.6+0.2</f>
        <v>5.8</v>
      </c>
      <c r="H213" s="22" t="n">
        <f aca="false">1400++50</f>
        <v>1450</v>
      </c>
      <c r="I213" s="22" t="n">
        <f aca="false">1400++50</f>
        <v>1450</v>
      </c>
      <c r="J213" s="22" t="n">
        <f aca="false">1400++50</f>
        <v>1450</v>
      </c>
      <c r="K213" s="22" t="n">
        <f aca="false">1400++50</f>
        <v>1450</v>
      </c>
    </row>
    <row r="214" customFormat="false" ht="16.15" hidden="false" customHeight="false" outlineLevel="0" collapsed="false">
      <c r="A214" s="16" t="s">
        <v>213</v>
      </c>
      <c r="B214" s="20" t="s">
        <v>347</v>
      </c>
      <c r="C214" s="20" t="n">
        <v>300</v>
      </c>
      <c r="D214" s="21" t="n">
        <f aca="false">5.6+0.2</f>
        <v>5.8</v>
      </c>
      <c r="E214" s="21" t="n">
        <f aca="false">5.6+0.2</f>
        <v>5.8</v>
      </c>
      <c r="F214" s="21" t="n">
        <f aca="false">5.6+0.2</f>
        <v>5.8</v>
      </c>
      <c r="G214" s="21" t="n">
        <f aca="false">5.6+0.2</f>
        <v>5.8</v>
      </c>
      <c r="H214" s="22" t="n">
        <f aca="false">1400++50</f>
        <v>1450</v>
      </c>
      <c r="I214" s="22" t="n">
        <f aca="false">1400++50</f>
        <v>1450</v>
      </c>
      <c r="J214" s="22" t="n">
        <f aca="false">1400++50</f>
        <v>1450</v>
      </c>
      <c r="K214" s="22" t="n">
        <f aca="false">1400++50</f>
        <v>1450</v>
      </c>
    </row>
    <row r="215" customFormat="false" ht="16.15" hidden="false" customHeight="false" outlineLevel="0" collapsed="false">
      <c r="A215" s="16" t="s">
        <v>214</v>
      </c>
      <c r="B215" s="20" t="s">
        <v>347</v>
      </c>
      <c r="C215" s="20" t="n">
        <v>300</v>
      </c>
      <c r="D215" s="21" t="n">
        <f aca="false">5.6+0.2</f>
        <v>5.8</v>
      </c>
      <c r="E215" s="21" t="n">
        <f aca="false">5.6+0.2</f>
        <v>5.8</v>
      </c>
      <c r="F215" s="21" t="n">
        <f aca="false">5.6+0.2</f>
        <v>5.8</v>
      </c>
      <c r="G215" s="21" t="n">
        <f aca="false">5.6+0.2</f>
        <v>5.8</v>
      </c>
      <c r="H215" s="22" t="n">
        <f aca="false">1400++50</f>
        <v>1450</v>
      </c>
      <c r="I215" s="22" t="n">
        <f aca="false">1400++50</f>
        <v>1450</v>
      </c>
      <c r="J215" s="22" t="n">
        <f aca="false">1400++50</f>
        <v>1450</v>
      </c>
      <c r="K215" s="22" t="n">
        <f aca="false">1400++50</f>
        <v>1450</v>
      </c>
    </row>
    <row r="216" customFormat="false" ht="16.15" hidden="false" customHeight="false" outlineLevel="0" collapsed="false">
      <c r="A216" s="16" t="s">
        <v>215</v>
      </c>
      <c r="B216" s="20" t="s">
        <v>347</v>
      </c>
      <c r="C216" s="20" t="n">
        <v>300</v>
      </c>
      <c r="D216" s="21" t="n">
        <f aca="false">5.6+0.2</f>
        <v>5.8</v>
      </c>
      <c r="E216" s="21" t="n">
        <f aca="false">5.6+0.2</f>
        <v>5.8</v>
      </c>
      <c r="F216" s="21" t="n">
        <f aca="false">5.6+0.2</f>
        <v>5.8</v>
      </c>
      <c r="G216" s="21" t="n">
        <f aca="false">5.6+0.2</f>
        <v>5.8</v>
      </c>
      <c r="H216" s="22" t="n">
        <f aca="false">1400++50</f>
        <v>1450</v>
      </c>
      <c r="I216" s="22" t="n">
        <f aca="false">1400++50</f>
        <v>1450</v>
      </c>
      <c r="J216" s="22" t="n">
        <f aca="false">1400++50</f>
        <v>1450</v>
      </c>
      <c r="K216" s="22" t="n">
        <f aca="false">1400++50</f>
        <v>1450</v>
      </c>
    </row>
    <row r="217" customFormat="false" ht="16.15" hidden="false" customHeight="false" outlineLevel="0" collapsed="false">
      <c r="A217" s="16" t="s">
        <v>216</v>
      </c>
      <c r="B217" s="20" t="s">
        <v>347</v>
      </c>
      <c r="C217" s="20" t="n">
        <v>300</v>
      </c>
      <c r="D217" s="21" t="n">
        <f aca="false">5.6+0.2</f>
        <v>5.8</v>
      </c>
      <c r="E217" s="21" t="n">
        <f aca="false">5.6+0.2</f>
        <v>5.8</v>
      </c>
      <c r="F217" s="21" t="n">
        <f aca="false">5.6+0.2</f>
        <v>5.8</v>
      </c>
      <c r="G217" s="21" t="n">
        <f aca="false">5.6+0.2</f>
        <v>5.8</v>
      </c>
      <c r="H217" s="22" t="n">
        <f aca="false">1400++50</f>
        <v>1450</v>
      </c>
      <c r="I217" s="22" t="n">
        <f aca="false">1400++50</f>
        <v>1450</v>
      </c>
      <c r="J217" s="22" t="n">
        <f aca="false">1400++50</f>
        <v>1450</v>
      </c>
      <c r="K217" s="22" t="n">
        <f aca="false">1400++50</f>
        <v>1450</v>
      </c>
    </row>
    <row r="218" customFormat="false" ht="16.15" hidden="false" customHeight="false" outlineLevel="0" collapsed="false">
      <c r="A218" s="16" t="s">
        <v>217</v>
      </c>
      <c r="B218" s="20" t="s">
        <v>347</v>
      </c>
      <c r="C218" s="20" t="n">
        <v>300</v>
      </c>
      <c r="D218" s="21" t="n">
        <f aca="false">5.6+0.2</f>
        <v>5.8</v>
      </c>
      <c r="E218" s="21" t="n">
        <f aca="false">5.6+0.2</f>
        <v>5.8</v>
      </c>
      <c r="F218" s="21" t="n">
        <f aca="false">5.6+0.2</f>
        <v>5.8</v>
      </c>
      <c r="G218" s="21" t="n">
        <f aca="false">5.6+0.2</f>
        <v>5.8</v>
      </c>
      <c r="H218" s="22" t="n">
        <f aca="false">1400++50</f>
        <v>1450</v>
      </c>
      <c r="I218" s="22" t="n">
        <f aca="false">1400++50</f>
        <v>1450</v>
      </c>
      <c r="J218" s="22" t="n">
        <f aca="false">1400++50</f>
        <v>1450</v>
      </c>
      <c r="K218" s="22" t="n">
        <f aca="false">1400++50</f>
        <v>1450</v>
      </c>
    </row>
    <row r="219" customFormat="false" ht="16.15" hidden="false" customHeight="false" outlineLevel="0" collapsed="false">
      <c r="A219" s="16" t="s">
        <v>218</v>
      </c>
      <c r="B219" s="20" t="s">
        <v>347</v>
      </c>
      <c r="C219" s="20" t="n">
        <v>300</v>
      </c>
      <c r="D219" s="21" t="n">
        <f aca="false">5.6+0.2</f>
        <v>5.8</v>
      </c>
      <c r="E219" s="21" t="n">
        <f aca="false">5.6+0.2</f>
        <v>5.8</v>
      </c>
      <c r="F219" s="21" t="n">
        <f aca="false">5.6+0.2</f>
        <v>5.8</v>
      </c>
      <c r="G219" s="21" t="n">
        <f aca="false">5.6+0.2</f>
        <v>5.8</v>
      </c>
      <c r="H219" s="22" t="n">
        <f aca="false">1400++50</f>
        <v>1450</v>
      </c>
      <c r="I219" s="22" t="n">
        <f aca="false">1400++50</f>
        <v>1450</v>
      </c>
      <c r="J219" s="22" t="n">
        <f aca="false">1400++50</f>
        <v>1450</v>
      </c>
      <c r="K219" s="22" t="n">
        <f aca="false">1400++50</f>
        <v>1450</v>
      </c>
    </row>
    <row r="220" customFormat="false" ht="16.15" hidden="false" customHeight="false" outlineLevel="0" collapsed="false">
      <c r="A220" s="16" t="s">
        <v>219</v>
      </c>
      <c r="B220" s="20" t="s">
        <v>347</v>
      </c>
      <c r="C220" s="20" t="n">
        <v>300</v>
      </c>
      <c r="D220" s="21" t="n">
        <f aca="false">5.6+0.2</f>
        <v>5.8</v>
      </c>
      <c r="E220" s="21" t="n">
        <f aca="false">5.6+0.2</f>
        <v>5.8</v>
      </c>
      <c r="F220" s="21" t="n">
        <f aca="false">5.6+0.2</f>
        <v>5.8</v>
      </c>
      <c r="G220" s="21" t="n">
        <f aca="false">5.6+0.2</f>
        <v>5.8</v>
      </c>
      <c r="H220" s="22" t="n">
        <f aca="false">1400++50</f>
        <v>1450</v>
      </c>
      <c r="I220" s="22" t="n">
        <f aca="false">1400++50</f>
        <v>1450</v>
      </c>
      <c r="J220" s="22" t="n">
        <f aca="false">1400++50</f>
        <v>1450</v>
      </c>
      <c r="K220" s="22" t="n">
        <f aca="false">1400++50</f>
        <v>1450</v>
      </c>
    </row>
    <row r="221" customFormat="false" ht="16.15" hidden="false" customHeight="false" outlineLevel="0" collapsed="false">
      <c r="A221" s="16" t="s">
        <v>220</v>
      </c>
      <c r="B221" s="20" t="s">
        <v>347</v>
      </c>
      <c r="C221" s="20" t="n">
        <v>300</v>
      </c>
      <c r="D221" s="21" t="n">
        <f aca="false">5.6+0.2</f>
        <v>5.8</v>
      </c>
      <c r="E221" s="21" t="n">
        <f aca="false">5.6+0.2</f>
        <v>5.8</v>
      </c>
      <c r="F221" s="21" t="n">
        <f aca="false">5.6+0.2</f>
        <v>5.8</v>
      </c>
      <c r="G221" s="21" t="n">
        <f aca="false">5.6+0.2</f>
        <v>5.8</v>
      </c>
      <c r="H221" s="22" t="n">
        <f aca="false">1400++50</f>
        <v>1450</v>
      </c>
      <c r="I221" s="22" t="n">
        <f aca="false">1400++50</f>
        <v>1450</v>
      </c>
      <c r="J221" s="22" t="n">
        <f aca="false">1400++50</f>
        <v>1450</v>
      </c>
      <c r="K221" s="22" t="n">
        <f aca="false">1400++50</f>
        <v>1450</v>
      </c>
    </row>
    <row r="222" customFormat="false" ht="16.15" hidden="false" customHeight="false" outlineLevel="0" collapsed="false">
      <c r="A222" s="16" t="s">
        <v>221</v>
      </c>
      <c r="B222" s="20" t="s">
        <v>347</v>
      </c>
      <c r="C222" s="20" t="n">
        <v>300</v>
      </c>
      <c r="D222" s="21" t="n">
        <f aca="false">5.6+0.2</f>
        <v>5.8</v>
      </c>
      <c r="E222" s="21" t="n">
        <f aca="false">5.6+0.2</f>
        <v>5.8</v>
      </c>
      <c r="F222" s="21" t="n">
        <f aca="false">5.6+0.2</f>
        <v>5.8</v>
      </c>
      <c r="G222" s="21" t="n">
        <f aca="false">5.6+0.2</f>
        <v>5.8</v>
      </c>
      <c r="H222" s="22" t="n">
        <f aca="false">1400++50</f>
        <v>1450</v>
      </c>
      <c r="I222" s="22" t="n">
        <f aca="false">1400++50</f>
        <v>1450</v>
      </c>
      <c r="J222" s="22" t="n">
        <f aca="false">1400++50</f>
        <v>1450</v>
      </c>
      <c r="K222" s="22" t="n">
        <f aca="false">1400++50</f>
        <v>1450</v>
      </c>
    </row>
    <row r="223" customFormat="false" ht="16.15" hidden="false" customHeight="false" outlineLevel="0" collapsed="false">
      <c r="A223" s="16" t="s">
        <v>222</v>
      </c>
      <c r="B223" s="20" t="s">
        <v>347</v>
      </c>
      <c r="C223" s="20" t="n">
        <v>300</v>
      </c>
      <c r="D223" s="21" t="n">
        <f aca="false">5.6+0.2</f>
        <v>5.8</v>
      </c>
      <c r="E223" s="21" t="n">
        <f aca="false">5.6+0.2</f>
        <v>5.8</v>
      </c>
      <c r="F223" s="21" t="n">
        <f aca="false">5.6+0.2</f>
        <v>5.8</v>
      </c>
      <c r="G223" s="21" t="n">
        <f aca="false">5.6+0.2</f>
        <v>5.8</v>
      </c>
      <c r="H223" s="22" t="n">
        <f aca="false">1400++50</f>
        <v>1450</v>
      </c>
      <c r="I223" s="22" t="n">
        <f aca="false">1400++50</f>
        <v>1450</v>
      </c>
      <c r="J223" s="22" t="n">
        <f aca="false">1400++50</f>
        <v>1450</v>
      </c>
      <c r="K223" s="22" t="n">
        <f aca="false">1400++50</f>
        <v>1450</v>
      </c>
    </row>
    <row r="224" customFormat="false" ht="16.15" hidden="false" customHeight="false" outlineLevel="0" collapsed="false">
      <c r="A224" s="16" t="s">
        <v>223</v>
      </c>
      <c r="B224" s="20" t="s">
        <v>347</v>
      </c>
      <c r="C224" s="20" t="n">
        <v>300</v>
      </c>
      <c r="D224" s="21" t="n">
        <f aca="false">5.6+0.2</f>
        <v>5.8</v>
      </c>
      <c r="E224" s="21" t="n">
        <f aca="false">5.6+0.2</f>
        <v>5.8</v>
      </c>
      <c r="F224" s="21" t="n">
        <f aca="false">5.6+0.2</f>
        <v>5.8</v>
      </c>
      <c r="G224" s="21" t="n">
        <f aca="false">5.6+0.2</f>
        <v>5.8</v>
      </c>
      <c r="H224" s="22" t="n">
        <f aca="false">1400++50</f>
        <v>1450</v>
      </c>
      <c r="I224" s="22" t="n">
        <f aca="false">1400++50</f>
        <v>1450</v>
      </c>
      <c r="J224" s="22" t="n">
        <f aca="false">1400++50</f>
        <v>1450</v>
      </c>
      <c r="K224" s="22" t="n">
        <f aca="false">1400++50</f>
        <v>1450</v>
      </c>
    </row>
    <row r="225" customFormat="false" ht="16.15" hidden="false" customHeight="false" outlineLevel="0" collapsed="false">
      <c r="A225" s="16" t="s">
        <v>224</v>
      </c>
      <c r="B225" s="20" t="s">
        <v>347</v>
      </c>
      <c r="C225" s="20" t="n">
        <v>300</v>
      </c>
      <c r="D225" s="21" t="n">
        <f aca="false">5.6+0.2</f>
        <v>5.8</v>
      </c>
      <c r="E225" s="21" t="n">
        <f aca="false">5.6+0.2</f>
        <v>5.8</v>
      </c>
      <c r="F225" s="21" t="n">
        <f aca="false">5.6+0.2</f>
        <v>5.8</v>
      </c>
      <c r="G225" s="21" t="n">
        <f aca="false">5.6+0.2</f>
        <v>5.8</v>
      </c>
      <c r="H225" s="22" t="n">
        <f aca="false">1400++50</f>
        <v>1450</v>
      </c>
      <c r="I225" s="22" t="n">
        <f aca="false">1400++50</f>
        <v>1450</v>
      </c>
      <c r="J225" s="22" t="n">
        <f aca="false">1400++50</f>
        <v>1450</v>
      </c>
      <c r="K225" s="22" t="n">
        <f aca="false">1400++50</f>
        <v>1450</v>
      </c>
    </row>
    <row r="226" customFormat="false" ht="16.15" hidden="false" customHeight="false" outlineLevel="0" collapsed="false">
      <c r="A226" s="16" t="s">
        <v>225</v>
      </c>
      <c r="B226" s="20" t="s">
        <v>347</v>
      </c>
      <c r="C226" s="20" t="n">
        <v>300</v>
      </c>
      <c r="D226" s="21" t="n">
        <f aca="false">5.6+0.2</f>
        <v>5.8</v>
      </c>
      <c r="E226" s="21" t="n">
        <f aca="false">5.6+0.2</f>
        <v>5.8</v>
      </c>
      <c r="F226" s="21" t="n">
        <f aca="false">5.6+0.2</f>
        <v>5.8</v>
      </c>
      <c r="G226" s="21" t="n">
        <f aca="false">5.6+0.2</f>
        <v>5.8</v>
      </c>
      <c r="H226" s="22" t="n">
        <f aca="false">1400++50</f>
        <v>1450</v>
      </c>
      <c r="I226" s="22" t="n">
        <f aca="false">1400++50</f>
        <v>1450</v>
      </c>
      <c r="J226" s="22" t="n">
        <f aca="false">1400++50</f>
        <v>1450</v>
      </c>
      <c r="K226" s="22" t="n">
        <f aca="false">1400++50</f>
        <v>1450</v>
      </c>
    </row>
    <row r="227" customFormat="false" ht="16.15" hidden="false" customHeight="false" outlineLevel="0" collapsed="false">
      <c r="A227" s="16" t="s">
        <v>226</v>
      </c>
      <c r="B227" s="20" t="s">
        <v>347</v>
      </c>
      <c r="C227" s="20" t="n">
        <v>300</v>
      </c>
      <c r="D227" s="21" t="n">
        <f aca="false">5.6+0.2</f>
        <v>5.8</v>
      </c>
      <c r="E227" s="21" t="n">
        <f aca="false">5.6+0.2</f>
        <v>5.8</v>
      </c>
      <c r="F227" s="21" t="n">
        <f aca="false">5.6+0.2</f>
        <v>5.8</v>
      </c>
      <c r="G227" s="21" t="n">
        <f aca="false">5.6+0.2</f>
        <v>5.8</v>
      </c>
      <c r="H227" s="22" t="n">
        <f aca="false">1400++50</f>
        <v>1450</v>
      </c>
      <c r="I227" s="22" t="n">
        <f aca="false">1400++50</f>
        <v>1450</v>
      </c>
      <c r="J227" s="22" t="n">
        <f aca="false">1400++50</f>
        <v>1450</v>
      </c>
      <c r="K227" s="22" t="n">
        <f aca="false">1400++50</f>
        <v>1450</v>
      </c>
    </row>
    <row r="228" customFormat="false" ht="16.15" hidden="false" customHeight="false" outlineLevel="0" collapsed="false">
      <c r="A228" s="16" t="s">
        <v>227</v>
      </c>
      <c r="B228" s="20" t="s">
        <v>347</v>
      </c>
      <c r="C228" s="20" t="n">
        <v>300</v>
      </c>
      <c r="D228" s="21" t="n">
        <f aca="false">5.6+0.2</f>
        <v>5.8</v>
      </c>
      <c r="E228" s="21" t="n">
        <f aca="false">5.6+0.2</f>
        <v>5.8</v>
      </c>
      <c r="F228" s="21" t="n">
        <f aca="false">5.6+0.2</f>
        <v>5.8</v>
      </c>
      <c r="G228" s="21" t="n">
        <f aca="false">5.6+0.2</f>
        <v>5.8</v>
      </c>
      <c r="H228" s="22" t="n">
        <f aca="false">1400++50</f>
        <v>1450</v>
      </c>
      <c r="I228" s="22" t="n">
        <f aca="false">1400++50</f>
        <v>1450</v>
      </c>
      <c r="J228" s="22" t="n">
        <f aca="false">1400++50</f>
        <v>1450</v>
      </c>
      <c r="K228" s="22" t="n">
        <f aca="false">1400++50</f>
        <v>1450</v>
      </c>
    </row>
    <row r="229" customFormat="false" ht="16.15" hidden="false" customHeight="false" outlineLevel="0" collapsed="false">
      <c r="A229" s="16" t="s">
        <v>228</v>
      </c>
      <c r="B229" s="20" t="s">
        <v>347</v>
      </c>
      <c r="C229" s="20" t="n">
        <v>300</v>
      </c>
      <c r="D229" s="21" t="n">
        <f aca="false">5.6+0.2</f>
        <v>5.8</v>
      </c>
      <c r="E229" s="21" t="n">
        <f aca="false">5.6+0.2</f>
        <v>5.8</v>
      </c>
      <c r="F229" s="21" t="n">
        <f aca="false">5.6+0.2</f>
        <v>5.8</v>
      </c>
      <c r="G229" s="21" t="n">
        <f aca="false">5.6+0.2</f>
        <v>5.8</v>
      </c>
      <c r="H229" s="22" t="n">
        <f aca="false">1400++50</f>
        <v>1450</v>
      </c>
      <c r="I229" s="22" t="n">
        <f aca="false">1400++50</f>
        <v>1450</v>
      </c>
      <c r="J229" s="22" t="n">
        <f aca="false">1400++50</f>
        <v>1450</v>
      </c>
      <c r="K229" s="22" t="n">
        <f aca="false">1400++50</f>
        <v>1450</v>
      </c>
    </row>
    <row r="230" customFormat="false" ht="16.15" hidden="false" customHeight="false" outlineLevel="0" collapsed="false">
      <c r="A230" s="16" t="s">
        <v>229</v>
      </c>
      <c r="B230" s="20" t="s">
        <v>347</v>
      </c>
      <c r="C230" s="20" t="n">
        <v>300</v>
      </c>
      <c r="D230" s="21" t="n">
        <f aca="false">5.6+0.2</f>
        <v>5.8</v>
      </c>
      <c r="E230" s="21" t="n">
        <f aca="false">5.6+0.2</f>
        <v>5.8</v>
      </c>
      <c r="F230" s="21" t="n">
        <f aca="false">5.6+0.2</f>
        <v>5.8</v>
      </c>
      <c r="G230" s="21" t="n">
        <f aca="false">5.6+0.2</f>
        <v>5.8</v>
      </c>
      <c r="H230" s="22" t="n">
        <f aca="false">1400++50</f>
        <v>1450</v>
      </c>
      <c r="I230" s="22" t="n">
        <f aca="false">1400++50</f>
        <v>1450</v>
      </c>
      <c r="J230" s="22" t="n">
        <f aca="false">1400++50</f>
        <v>1450</v>
      </c>
      <c r="K230" s="22" t="n">
        <f aca="false">1400++50</f>
        <v>1450</v>
      </c>
    </row>
    <row r="231" customFormat="false" ht="16.15" hidden="false" customHeight="false" outlineLevel="0" collapsed="false">
      <c r="A231" s="16" t="s">
        <v>230</v>
      </c>
      <c r="B231" s="20" t="s">
        <v>347</v>
      </c>
      <c r="C231" s="20" t="n">
        <v>300</v>
      </c>
      <c r="D231" s="21" t="n">
        <f aca="false">5.6+0.2</f>
        <v>5.8</v>
      </c>
      <c r="E231" s="21" t="n">
        <f aca="false">5.6+0.2</f>
        <v>5.8</v>
      </c>
      <c r="F231" s="21" t="n">
        <f aca="false">5.6+0.2</f>
        <v>5.8</v>
      </c>
      <c r="G231" s="21" t="n">
        <f aca="false">5.6+0.2</f>
        <v>5.8</v>
      </c>
      <c r="H231" s="22" t="n">
        <f aca="false">1400++50</f>
        <v>1450</v>
      </c>
      <c r="I231" s="22" t="n">
        <f aca="false">1400++50</f>
        <v>1450</v>
      </c>
      <c r="J231" s="22" t="n">
        <f aca="false">1400++50</f>
        <v>1450</v>
      </c>
      <c r="K231" s="22" t="n">
        <f aca="false">1400++50</f>
        <v>1450</v>
      </c>
    </row>
    <row r="232" customFormat="false" ht="16.15" hidden="false" customHeight="false" outlineLevel="0" collapsed="false">
      <c r="A232" s="16" t="s">
        <v>231</v>
      </c>
      <c r="B232" s="20" t="s">
        <v>347</v>
      </c>
      <c r="C232" s="20" t="n">
        <v>300</v>
      </c>
      <c r="D232" s="21" t="n">
        <f aca="false">5.6+0.2</f>
        <v>5.8</v>
      </c>
      <c r="E232" s="21" t="n">
        <f aca="false">5.6+0.2</f>
        <v>5.8</v>
      </c>
      <c r="F232" s="21" t="n">
        <f aca="false">5.6+0.2</f>
        <v>5.8</v>
      </c>
      <c r="G232" s="21" t="n">
        <f aca="false">5.6+0.2</f>
        <v>5.8</v>
      </c>
      <c r="H232" s="22" t="n">
        <f aca="false">1400++50</f>
        <v>1450</v>
      </c>
      <c r="I232" s="22" t="n">
        <f aca="false">1400++50</f>
        <v>1450</v>
      </c>
      <c r="J232" s="22" t="n">
        <f aca="false">1400++50</f>
        <v>1450</v>
      </c>
      <c r="K232" s="22" t="n">
        <f aca="false">1400++50</f>
        <v>1450</v>
      </c>
    </row>
    <row r="233" customFormat="false" ht="16.15" hidden="false" customHeight="false" outlineLevel="0" collapsed="false">
      <c r="A233" s="16" t="s">
        <v>232</v>
      </c>
      <c r="B233" s="20" t="s">
        <v>347</v>
      </c>
      <c r="C233" s="20" t="n">
        <v>300</v>
      </c>
      <c r="D233" s="21" t="n">
        <f aca="false">5.6+0.2</f>
        <v>5.8</v>
      </c>
      <c r="E233" s="21" t="n">
        <f aca="false">5.6+0.2</f>
        <v>5.8</v>
      </c>
      <c r="F233" s="21" t="n">
        <f aca="false">5.6+0.2</f>
        <v>5.8</v>
      </c>
      <c r="G233" s="21" t="n">
        <f aca="false">5.6+0.2</f>
        <v>5.8</v>
      </c>
      <c r="H233" s="22" t="n">
        <f aca="false">1400++50</f>
        <v>1450</v>
      </c>
      <c r="I233" s="22" t="n">
        <f aca="false">1400++50</f>
        <v>1450</v>
      </c>
      <c r="J233" s="22" t="n">
        <f aca="false">1400++50</f>
        <v>1450</v>
      </c>
      <c r="K233" s="22" t="n">
        <f aca="false">1400++50</f>
        <v>1450</v>
      </c>
    </row>
    <row r="234" customFormat="false" ht="16.15" hidden="false" customHeight="false" outlineLevel="0" collapsed="false">
      <c r="A234" s="16" t="s">
        <v>233</v>
      </c>
      <c r="B234" s="20" t="s">
        <v>347</v>
      </c>
      <c r="C234" s="20" t="n">
        <v>300</v>
      </c>
      <c r="D234" s="21" t="n">
        <f aca="false">5.6+0.2</f>
        <v>5.8</v>
      </c>
      <c r="E234" s="21" t="n">
        <f aca="false">5.6+0.2</f>
        <v>5.8</v>
      </c>
      <c r="F234" s="21" t="n">
        <f aca="false">5.6+0.2</f>
        <v>5.8</v>
      </c>
      <c r="G234" s="21" t="n">
        <f aca="false">5.6+0.2</f>
        <v>5.8</v>
      </c>
      <c r="H234" s="22" t="n">
        <f aca="false">1400++50</f>
        <v>1450</v>
      </c>
      <c r="I234" s="22" t="n">
        <f aca="false">1400++50</f>
        <v>1450</v>
      </c>
      <c r="J234" s="22" t="n">
        <f aca="false">1400++50</f>
        <v>1450</v>
      </c>
      <c r="K234" s="22" t="n">
        <f aca="false">1400++50</f>
        <v>1450</v>
      </c>
    </row>
    <row r="235" customFormat="false" ht="16.15" hidden="false" customHeight="false" outlineLevel="0" collapsed="false">
      <c r="A235" s="16" t="s">
        <v>234</v>
      </c>
      <c r="B235" s="20" t="s">
        <v>347</v>
      </c>
      <c r="C235" s="20" t="n">
        <v>300</v>
      </c>
      <c r="D235" s="21" t="n">
        <f aca="false">5.6+0.2</f>
        <v>5.8</v>
      </c>
      <c r="E235" s="21" t="n">
        <f aca="false">5.6+0.2</f>
        <v>5.8</v>
      </c>
      <c r="F235" s="21" t="n">
        <f aca="false">5.6+0.2</f>
        <v>5.8</v>
      </c>
      <c r="G235" s="21" t="n">
        <f aca="false">5.6+0.2</f>
        <v>5.8</v>
      </c>
      <c r="H235" s="22" t="n">
        <f aca="false">1400++50</f>
        <v>1450</v>
      </c>
      <c r="I235" s="22" t="n">
        <f aca="false">1400++50</f>
        <v>1450</v>
      </c>
      <c r="J235" s="22" t="n">
        <f aca="false">1400++50</f>
        <v>1450</v>
      </c>
      <c r="K235" s="22" t="n">
        <f aca="false">1400++50</f>
        <v>1450</v>
      </c>
    </row>
    <row r="236" customFormat="false" ht="16.15" hidden="false" customHeight="false" outlineLevel="0" collapsed="false">
      <c r="A236" s="16" t="s">
        <v>235</v>
      </c>
      <c r="B236" s="20" t="s">
        <v>347</v>
      </c>
      <c r="C236" s="20" t="n">
        <v>300</v>
      </c>
      <c r="D236" s="21" t="n">
        <f aca="false">5.6+0.2</f>
        <v>5.8</v>
      </c>
      <c r="E236" s="21" t="n">
        <f aca="false">5.6+0.2</f>
        <v>5.8</v>
      </c>
      <c r="F236" s="21" t="n">
        <f aca="false">5.6+0.2</f>
        <v>5.8</v>
      </c>
      <c r="G236" s="21" t="n">
        <f aca="false">5.6+0.2</f>
        <v>5.8</v>
      </c>
      <c r="H236" s="22" t="n">
        <f aca="false">1400++50</f>
        <v>1450</v>
      </c>
      <c r="I236" s="22" t="n">
        <f aca="false">1400++50</f>
        <v>1450</v>
      </c>
      <c r="J236" s="22" t="n">
        <f aca="false">1400++50</f>
        <v>1450</v>
      </c>
      <c r="K236" s="22" t="n">
        <f aca="false">1400++50</f>
        <v>1450</v>
      </c>
    </row>
    <row r="237" customFormat="false" ht="16.15" hidden="false" customHeight="false" outlineLevel="0" collapsed="false">
      <c r="A237" s="16" t="s">
        <v>236</v>
      </c>
      <c r="B237" s="20" t="s">
        <v>347</v>
      </c>
      <c r="C237" s="20" t="n">
        <v>300</v>
      </c>
      <c r="D237" s="21" t="n">
        <f aca="false">5.6+0.2</f>
        <v>5.8</v>
      </c>
      <c r="E237" s="21" t="n">
        <f aca="false">5.6+0.2</f>
        <v>5.8</v>
      </c>
      <c r="F237" s="21" t="n">
        <f aca="false">5.6+0.2</f>
        <v>5.8</v>
      </c>
      <c r="G237" s="21" t="n">
        <f aca="false">5.6+0.2</f>
        <v>5.8</v>
      </c>
      <c r="H237" s="22" t="n">
        <f aca="false">1400++50</f>
        <v>1450</v>
      </c>
      <c r="I237" s="22" t="n">
        <f aca="false">1400++50</f>
        <v>1450</v>
      </c>
      <c r="J237" s="22" t="n">
        <f aca="false">1400++50</f>
        <v>1450</v>
      </c>
      <c r="K237" s="22" t="n">
        <f aca="false">1400++50</f>
        <v>1450</v>
      </c>
    </row>
    <row r="238" customFormat="false" ht="16.15" hidden="false" customHeight="false" outlineLevel="0" collapsed="false">
      <c r="A238" s="16" t="s">
        <v>237</v>
      </c>
      <c r="B238" s="20" t="s">
        <v>347</v>
      </c>
      <c r="C238" s="20" t="n">
        <v>300</v>
      </c>
      <c r="D238" s="21" t="n">
        <f aca="false">5.6+0.2</f>
        <v>5.8</v>
      </c>
      <c r="E238" s="21" t="n">
        <f aca="false">5.6+0.2</f>
        <v>5.8</v>
      </c>
      <c r="F238" s="21" t="n">
        <f aca="false">5.6+0.2</f>
        <v>5.8</v>
      </c>
      <c r="G238" s="21" t="n">
        <f aca="false">5.6+0.2</f>
        <v>5.8</v>
      </c>
      <c r="H238" s="22" t="n">
        <f aca="false">1400++50</f>
        <v>1450</v>
      </c>
      <c r="I238" s="22" t="n">
        <f aca="false">1400++50</f>
        <v>1450</v>
      </c>
      <c r="J238" s="22" t="n">
        <f aca="false">1400++50</f>
        <v>1450</v>
      </c>
      <c r="K238" s="22" t="n">
        <f aca="false">1400++50</f>
        <v>1450</v>
      </c>
    </row>
    <row r="239" customFormat="false" ht="16.15" hidden="false" customHeight="false" outlineLevel="0" collapsed="false">
      <c r="A239" s="16" t="s">
        <v>238</v>
      </c>
      <c r="B239" s="20" t="s">
        <v>347</v>
      </c>
      <c r="C239" s="20" t="n">
        <v>300</v>
      </c>
      <c r="D239" s="21" t="n">
        <f aca="false">5.6+0.2</f>
        <v>5.8</v>
      </c>
      <c r="E239" s="21" t="n">
        <f aca="false">5.6+0.2</f>
        <v>5.8</v>
      </c>
      <c r="F239" s="21" t="n">
        <f aca="false">5.6+0.2</f>
        <v>5.8</v>
      </c>
      <c r="G239" s="21" t="n">
        <f aca="false">5.6+0.2</f>
        <v>5.8</v>
      </c>
      <c r="H239" s="22" t="n">
        <f aca="false">1400++50</f>
        <v>1450</v>
      </c>
      <c r="I239" s="22" t="n">
        <f aca="false">1400++50</f>
        <v>1450</v>
      </c>
      <c r="J239" s="22" t="n">
        <f aca="false">1400++50</f>
        <v>1450</v>
      </c>
      <c r="K239" s="22" t="n">
        <f aca="false">1400++50</f>
        <v>1450</v>
      </c>
    </row>
    <row r="240" customFormat="false" ht="16.15" hidden="false" customHeight="false" outlineLevel="0" collapsed="false">
      <c r="A240" s="16" t="s">
        <v>239</v>
      </c>
      <c r="B240" s="20" t="s">
        <v>347</v>
      </c>
      <c r="C240" s="20" t="n">
        <v>300</v>
      </c>
      <c r="D240" s="21" t="n">
        <f aca="false">5.6+0.2</f>
        <v>5.8</v>
      </c>
      <c r="E240" s="21" t="n">
        <f aca="false">5.6+0.2</f>
        <v>5.8</v>
      </c>
      <c r="F240" s="21" t="n">
        <f aca="false">5.6+0.2</f>
        <v>5.8</v>
      </c>
      <c r="G240" s="21" t="n">
        <f aca="false">5.6+0.2</f>
        <v>5.8</v>
      </c>
      <c r="H240" s="22" t="n">
        <f aca="false">1400++50</f>
        <v>1450</v>
      </c>
      <c r="I240" s="22" t="n">
        <f aca="false">1400++50</f>
        <v>1450</v>
      </c>
      <c r="J240" s="22" t="n">
        <f aca="false">1400++50</f>
        <v>1450</v>
      </c>
      <c r="K240" s="22" t="n">
        <f aca="false">1400++50</f>
        <v>1450</v>
      </c>
    </row>
    <row r="241" customFormat="false" ht="16.15" hidden="false" customHeight="false" outlineLevel="0" collapsed="false">
      <c r="A241" s="16" t="s">
        <v>240</v>
      </c>
      <c r="B241" s="20" t="s">
        <v>347</v>
      </c>
      <c r="C241" s="20" t="n">
        <v>300</v>
      </c>
      <c r="D241" s="21" t="n">
        <f aca="false">5.6+0.2</f>
        <v>5.8</v>
      </c>
      <c r="E241" s="21" t="n">
        <f aca="false">5.6+0.2</f>
        <v>5.8</v>
      </c>
      <c r="F241" s="21" t="n">
        <f aca="false">5.6+0.2</f>
        <v>5.8</v>
      </c>
      <c r="G241" s="21" t="n">
        <f aca="false">5.6+0.2</f>
        <v>5.8</v>
      </c>
      <c r="H241" s="22" t="n">
        <f aca="false">1400++50</f>
        <v>1450</v>
      </c>
      <c r="I241" s="22" t="n">
        <f aca="false">1400++50</f>
        <v>1450</v>
      </c>
      <c r="J241" s="22" t="n">
        <f aca="false">1400++50</f>
        <v>1450</v>
      </c>
      <c r="K241" s="22" t="n">
        <f aca="false">1400++50</f>
        <v>1450</v>
      </c>
    </row>
    <row r="242" customFormat="false" ht="16.15" hidden="false" customHeight="false" outlineLevel="0" collapsed="false">
      <c r="A242" s="16" t="s">
        <v>241</v>
      </c>
      <c r="B242" s="20" t="s">
        <v>347</v>
      </c>
      <c r="C242" s="20" t="n">
        <v>300</v>
      </c>
      <c r="D242" s="21" t="n">
        <f aca="false">5.6+0.2</f>
        <v>5.8</v>
      </c>
      <c r="E242" s="21" t="n">
        <f aca="false">5.6+0.2</f>
        <v>5.8</v>
      </c>
      <c r="F242" s="21" t="n">
        <f aca="false">5.6+0.2</f>
        <v>5.8</v>
      </c>
      <c r="G242" s="21" t="n">
        <f aca="false">5.6+0.2</f>
        <v>5.8</v>
      </c>
      <c r="H242" s="22" t="n">
        <f aca="false">1400++50</f>
        <v>1450</v>
      </c>
      <c r="I242" s="22" t="n">
        <f aca="false">1400++50</f>
        <v>1450</v>
      </c>
      <c r="J242" s="22" t="n">
        <f aca="false">1400++50</f>
        <v>1450</v>
      </c>
      <c r="K242" s="22" t="n">
        <f aca="false">1400++50</f>
        <v>1450</v>
      </c>
    </row>
    <row r="243" customFormat="false" ht="16.15" hidden="false" customHeight="false" outlineLevel="0" collapsed="false">
      <c r="A243" s="16" t="s">
        <v>242</v>
      </c>
      <c r="B243" s="20" t="s">
        <v>347</v>
      </c>
      <c r="C243" s="20" t="n">
        <v>300</v>
      </c>
      <c r="D243" s="21" t="n">
        <f aca="false">5.6+0.2</f>
        <v>5.8</v>
      </c>
      <c r="E243" s="21" t="n">
        <f aca="false">5.6+0.2</f>
        <v>5.8</v>
      </c>
      <c r="F243" s="21" t="n">
        <f aca="false">5.6+0.2</f>
        <v>5.8</v>
      </c>
      <c r="G243" s="21" t="n">
        <f aca="false">5.6+0.2</f>
        <v>5.8</v>
      </c>
      <c r="H243" s="22" t="n">
        <f aca="false">1400++50</f>
        <v>1450</v>
      </c>
      <c r="I243" s="22" t="n">
        <f aca="false">1400++50</f>
        <v>1450</v>
      </c>
      <c r="J243" s="22" t="n">
        <f aca="false">1400++50</f>
        <v>1450</v>
      </c>
      <c r="K243" s="22" t="n">
        <f aca="false">1400++50</f>
        <v>1450</v>
      </c>
    </row>
    <row r="244" customFormat="false" ht="16.15" hidden="false" customHeight="false" outlineLevel="0" collapsed="false">
      <c r="A244" s="16" t="s">
        <v>243</v>
      </c>
      <c r="B244" s="20" t="s">
        <v>347</v>
      </c>
      <c r="C244" s="20" t="n">
        <v>300</v>
      </c>
      <c r="D244" s="21" t="n">
        <f aca="false">5.6+0.2</f>
        <v>5.8</v>
      </c>
      <c r="E244" s="21" t="n">
        <f aca="false">5.6+0.2</f>
        <v>5.8</v>
      </c>
      <c r="F244" s="21" t="n">
        <f aca="false">5.6+0.2</f>
        <v>5.8</v>
      </c>
      <c r="G244" s="21" t="n">
        <f aca="false">5.6+0.2</f>
        <v>5.8</v>
      </c>
      <c r="H244" s="22" t="n">
        <f aca="false">1400++50</f>
        <v>1450</v>
      </c>
      <c r="I244" s="22" t="n">
        <f aca="false">1400++50</f>
        <v>1450</v>
      </c>
      <c r="J244" s="22" t="n">
        <f aca="false">1400++50</f>
        <v>1450</v>
      </c>
      <c r="K244" s="22" t="n">
        <f aca="false">1400++50</f>
        <v>1450</v>
      </c>
    </row>
    <row r="245" customFormat="false" ht="16.15" hidden="false" customHeight="false" outlineLevel="0" collapsed="false">
      <c r="A245" s="16" t="s">
        <v>244</v>
      </c>
      <c r="B245" s="20" t="s">
        <v>347</v>
      </c>
      <c r="C245" s="20" t="n">
        <v>300</v>
      </c>
      <c r="D245" s="21" t="n">
        <f aca="false">5.6+0.2</f>
        <v>5.8</v>
      </c>
      <c r="E245" s="21" t="n">
        <f aca="false">5.6+0.2</f>
        <v>5.8</v>
      </c>
      <c r="F245" s="21" t="n">
        <f aca="false">5.6+0.2</f>
        <v>5.8</v>
      </c>
      <c r="G245" s="21" t="n">
        <f aca="false">5.6+0.2</f>
        <v>5.8</v>
      </c>
      <c r="H245" s="22" t="n">
        <f aca="false">1400++50</f>
        <v>1450</v>
      </c>
      <c r="I245" s="22" t="n">
        <f aca="false">1400++50</f>
        <v>1450</v>
      </c>
      <c r="J245" s="22" t="n">
        <f aca="false">1400++50</f>
        <v>1450</v>
      </c>
      <c r="K245" s="22" t="n">
        <f aca="false">1400++50</f>
        <v>1450</v>
      </c>
    </row>
    <row r="246" customFormat="false" ht="16.15" hidden="false" customHeight="false" outlineLevel="0" collapsed="false">
      <c r="A246" s="16" t="s">
        <v>245</v>
      </c>
      <c r="B246" s="20" t="s">
        <v>347</v>
      </c>
      <c r="C246" s="20" t="n">
        <v>300</v>
      </c>
      <c r="D246" s="21" t="n">
        <f aca="false">5.6+0.2</f>
        <v>5.8</v>
      </c>
      <c r="E246" s="21" t="n">
        <f aca="false">5.6+0.2</f>
        <v>5.8</v>
      </c>
      <c r="F246" s="21" t="n">
        <f aca="false">5.6+0.2</f>
        <v>5.8</v>
      </c>
      <c r="G246" s="21" t="n">
        <f aca="false">5.6+0.2</f>
        <v>5.8</v>
      </c>
      <c r="H246" s="22" t="n">
        <f aca="false">1400++50</f>
        <v>1450</v>
      </c>
      <c r="I246" s="22" t="n">
        <f aca="false">1400++50</f>
        <v>1450</v>
      </c>
      <c r="J246" s="22" t="n">
        <f aca="false">1400++50</f>
        <v>1450</v>
      </c>
      <c r="K246" s="22" t="n">
        <f aca="false">1400++50</f>
        <v>1450</v>
      </c>
    </row>
    <row r="247" customFormat="false" ht="16.15" hidden="false" customHeight="false" outlineLevel="0" collapsed="false">
      <c r="A247" s="16" t="s">
        <v>246</v>
      </c>
      <c r="B247" s="20" t="s">
        <v>347</v>
      </c>
      <c r="C247" s="20" t="n">
        <v>300</v>
      </c>
      <c r="D247" s="21" t="n">
        <f aca="false">5.6+0.2</f>
        <v>5.8</v>
      </c>
      <c r="E247" s="21" t="n">
        <f aca="false">5.6+0.2</f>
        <v>5.8</v>
      </c>
      <c r="F247" s="21" t="n">
        <f aca="false">5.6+0.2</f>
        <v>5.8</v>
      </c>
      <c r="G247" s="21" t="n">
        <f aca="false">5.6+0.2</f>
        <v>5.8</v>
      </c>
      <c r="H247" s="22" t="n">
        <f aca="false">1400++50</f>
        <v>1450</v>
      </c>
      <c r="I247" s="22" t="n">
        <f aca="false">1400++50</f>
        <v>1450</v>
      </c>
      <c r="J247" s="22" t="n">
        <f aca="false">1400++50</f>
        <v>1450</v>
      </c>
      <c r="K247" s="22" t="n">
        <f aca="false">1400++50</f>
        <v>1450</v>
      </c>
    </row>
    <row r="248" customFormat="false" ht="16.15" hidden="false" customHeight="false" outlineLevel="0" collapsed="false">
      <c r="A248" s="16" t="s">
        <v>247</v>
      </c>
      <c r="B248" s="20" t="s">
        <v>347</v>
      </c>
      <c r="C248" s="20" t="n">
        <v>300</v>
      </c>
      <c r="D248" s="21" t="n">
        <f aca="false">5.6+0.2</f>
        <v>5.8</v>
      </c>
      <c r="E248" s="21" t="n">
        <f aca="false">5.6+0.2</f>
        <v>5.8</v>
      </c>
      <c r="F248" s="21" t="n">
        <f aca="false">5.6+0.2</f>
        <v>5.8</v>
      </c>
      <c r="G248" s="21" t="n">
        <f aca="false">5.6+0.2</f>
        <v>5.8</v>
      </c>
      <c r="H248" s="22" t="n">
        <f aca="false">1400++50</f>
        <v>1450</v>
      </c>
      <c r="I248" s="22" t="n">
        <f aca="false">1400++50</f>
        <v>1450</v>
      </c>
      <c r="J248" s="22" t="n">
        <f aca="false">1400++50</f>
        <v>1450</v>
      </c>
      <c r="K248" s="22" t="n">
        <f aca="false">1400++50</f>
        <v>1450</v>
      </c>
    </row>
    <row r="249" customFormat="false" ht="16.15" hidden="false" customHeight="false" outlineLevel="0" collapsed="false">
      <c r="A249" s="16" t="s">
        <v>248</v>
      </c>
      <c r="B249" s="20" t="s">
        <v>347</v>
      </c>
      <c r="C249" s="20" t="n">
        <v>300</v>
      </c>
      <c r="D249" s="21" t="n">
        <f aca="false">5.6+0.2</f>
        <v>5.8</v>
      </c>
      <c r="E249" s="21" t="n">
        <f aca="false">5.6+0.2</f>
        <v>5.8</v>
      </c>
      <c r="F249" s="21" t="n">
        <f aca="false">5.6+0.2</f>
        <v>5.8</v>
      </c>
      <c r="G249" s="21" t="n">
        <f aca="false">5.6+0.2</f>
        <v>5.8</v>
      </c>
      <c r="H249" s="22" t="n">
        <f aca="false">1400++50</f>
        <v>1450</v>
      </c>
      <c r="I249" s="22" t="n">
        <f aca="false">1400++50</f>
        <v>1450</v>
      </c>
      <c r="J249" s="22" t="n">
        <f aca="false">1400++50</f>
        <v>1450</v>
      </c>
      <c r="K249" s="22" t="n">
        <f aca="false">1400++50</f>
        <v>1450</v>
      </c>
    </row>
    <row r="250" customFormat="false" ht="16.15" hidden="false" customHeight="false" outlineLevel="0" collapsed="false">
      <c r="A250" s="16" t="s">
        <v>249</v>
      </c>
      <c r="B250" s="20" t="s">
        <v>347</v>
      </c>
      <c r="C250" s="20" t="n">
        <v>300</v>
      </c>
      <c r="D250" s="21" t="n">
        <f aca="false">5.6+0.2</f>
        <v>5.8</v>
      </c>
      <c r="E250" s="21" t="n">
        <f aca="false">5.6+0.2</f>
        <v>5.8</v>
      </c>
      <c r="F250" s="21" t="n">
        <f aca="false">5.6+0.2</f>
        <v>5.8</v>
      </c>
      <c r="G250" s="21" t="n">
        <f aca="false">5.6+0.2</f>
        <v>5.8</v>
      </c>
      <c r="H250" s="22" t="n">
        <f aca="false">1400++50</f>
        <v>1450</v>
      </c>
      <c r="I250" s="22" t="n">
        <f aca="false">1400++50</f>
        <v>1450</v>
      </c>
      <c r="J250" s="22" t="n">
        <f aca="false">1400++50</f>
        <v>1450</v>
      </c>
      <c r="K250" s="22" t="n">
        <f aca="false">1400++50</f>
        <v>1450</v>
      </c>
    </row>
    <row r="251" customFormat="false" ht="16.15" hidden="false" customHeight="false" outlineLevel="0" collapsed="false">
      <c r="A251" s="16" t="s">
        <v>250</v>
      </c>
      <c r="B251" s="20" t="s">
        <v>347</v>
      </c>
      <c r="C251" s="20" t="n">
        <v>300</v>
      </c>
      <c r="D251" s="21" t="n">
        <f aca="false">5.6+0.2</f>
        <v>5.8</v>
      </c>
      <c r="E251" s="21" t="n">
        <f aca="false">5.6+0.2</f>
        <v>5.8</v>
      </c>
      <c r="F251" s="21" t="n">
        <f aca="false">5.6+0.2</f>
        <v>5.8</v>
      </c>
      <c r="G251" s="21" t="n">
        <f aca="false">5.6+0.2</f>
        <v>5.8</v>
      </c>
      <c r="H251" s="22" t="n">
        <f aca="false">1400++50</f>
        <v>1450</v>
      </c>
      <c r="I251" s="22" t="n">
        <f aca="false">1400++50</f>
        <v>1450</v>
      </c>
      <c r="J251" s="22" t="n">
        <f aca="false">1400++50</f>
        <v>1450</v>
      </c>
      <c r="K251" s="22" t="n">
        <f aca="false">1400++50</f>
        <v>1450</v>
      </c>
    </row>
    <row r="252" customFormat="false" ht="16.15" hidden="false" customHeight="false" outlineLevel="0" collapsed="false">
      <c r="A252" s="16" t="s">
        <v>251</v>
      </c>
      <c r="B252" s="20" t="s">
        <v>347</v>
      </c>
      <c r="C252" s="20" t="n">
        <v>300</v>
      </c>
      <c r="D252" s="21" t="n">
        <f aca="false">5.6+0.2</f>
        <v>5.8</v>
      </c>
      <c r="E252" s="21" t="n">
        <f aca="false">5.6+0.2</f>
        <v>5.8</v>
      </c>
      <c r="F252" s="21" t="n">
        <f aca="false">5.6+0.2</f>
        <v>5.8</v>
      </c>
      <c r="G252" s="21" t="n">
        <f aca="false">5.6+0.2</f>
        <v>5.8</v>
      </c>
      <c r="H252" s="22" t="n">
        <f aca="false">1400++50</f>
        <v>1450</v>
      </c>
      <c r="I252" s="22" t="n">
        <f aca="false">1400++50</f>
        <v>1450</v>
      </c>
      <c r="J252" s="22" t="n">
        <f aca="false">1400++50</f>
        <v>1450</v>
      </c>
      <c r="K252" s="22" t="n">
        <f aca="false">1400++50</f>
        <v>1450</v>
      </c>
    </row>
    <row r="253" customFormat="false" ht="16.15" hidden="false" customHeight="false" outlineLevel="0" collapsed="false">
      <c r="A253" s="16" t="s">
        <v>252</v>
      </c>
      <c r="B253" s="20" t="s">
        <v>347</v>
      </c>
      <c r="C253" s="20" t="n">
        <v>300</v>
      </c>
      <c r="D253" s="21" t="n">
        <f aca="false">5.6+0.2</f>
        <v>5.8</v>
      </c>
      <c r="E253" s="21" t="n">
        <f aca="false">5.6+0.2</f>
        <v>5.8</v>
      </c>
      <c r="F253" s="21" t="n">
        <f aca="false">5.6+0.2</f>
        <v>5.8</v>
      </c>
      <c r="G253" s="21" t="n">
        <f aca="false">5.6+0.2</f>
        <v>5.8</v>
      </c>
      <c r="H253" s="22" t="n">
        <f aca="false">1400++50</f>
        <v>1450</v>
      </c>
      <c r="I253" s="22" t="n">
        <f aca="false">1400++50</f>
        <v>1450</v>
      </c>
      <c r="J253" s="22" t="n">
        <f aca="false">1400++50</f>
        <v>1450</v>
      </c>
      <c r="K253" s="22" t="n">
        <f aca="false">1400++50</f>
        <v>1450</v>
      </c>
    </row>
    <row r="254" customFormat="false" ht="16.15" hidden="false" customHeight="false" outlineLevel="0" collapsed="false">
      <c r="A254" s="16" t="s">
        <v>253</v>
      </c>
      <c r="B254" s="20" t="s">
        <v>347</v>
      </c>
      <c r="C254" s="20" t="n">
        <v>300</v>
      </c>
      <c r="D254" s="21" t="n">
        <f aca="false">5.6+0.2</f>
        <v>5.8</v>
      </c>
      <c r="E254" s="21" t="n">
        <f aca="false">5.6+0.2</f>
        <v>5.8</v>
      </c>
      <c r="F254" s="21" t="n">
        <f aca="false">5.6+0.2</f>
        <v>5.8</v>
      </c>
      <c r="G254" s="21" t="n">
        <f aca="false">5.6+0.2</f>
        <v>5.8</v>
      </c>
      <c r="H254" s="22" t="n">
        <f aca="false">1400++50</f>
        <v>1450</v>
      </c>
      <c r="I254" s="22" t="n">
        <f aca="false">1400++50</f>
        <v>1450</v>
      </c>
      <c r="J254" s="22" t="n">
        <f aca="false">1400++50</f>
        <v>1450</v>
      </c>
      <c r="K254" s="22" t="n">
        <f aca="false">1400++50</f>
        <v>1450</v>
      </c>
    </row>
    <row r="255" customFormat="false" ht="16.15" hidden="false" customHeight="false" outlineLevel="0" collapsed="false">
      <c r="A255" s="16" t="s">
        <v>254</v>
      </c>
      <c r="B255" s="20" t="s">
        <v>347</v>
      </c>
      <c r="C255" s="20" t="n">
        <v>300</v>
      </c>
      <c r="D255" s="21" t="n">
        <f aca="false">5.6+0.2</f>
        <v>5.8</v>
      </c>
      <c r="E255" s="21" t="n">
        <f aca="false">5.6+0.2</f>
        <v>5.8</v>
      </c>
      <c r="F255" s="21" t="n">
        <f aca="false">5.6+0.2</f>
        <v>5.8</v>
      </c>
      <c r="G255" s="21" t="n">
        <f aca="false">5.6+0.2</f>
        <v>5.8</v>
      </c>
      <c r="H255" s="22" t="n">
        <f aca="false">1400++50</f>
        <v>1450</v>
      </c>
      <c r="I255" s="22" t="n">
        <f aca="false">1400++50</f>
        <v>1450</v>
      </c>
      <c r="J255" s="22" t="n">
        <f aca="false">1400++50</f>
        <v>1450</v>
      </c>
      <c r="K255" s="22" t="n">
        <f aca="false">1400++50</f>
        <v>1450</v>
      </c>
    </row>
    <row r="256" customFormat="false" ht="16.15" hidden="false" customHeight="false" outlineLevel="0" collapsed="false">
      <c r="A256" s="16" t="s">
        <v>255</v>
      </c>
      <c r="B256" s="20" t="s">
        <v>347</v>
      </c>
      <c r="C256" s="20" t="n">
        <v>300</v>
      </c>
      <c r="D256" s="21" t="n">
        <f aca="false">5.6+0.2</f>
        <v>5.8</v>
      </c>
      <c r="E256" s="21" t="n">
        <f aca="false">5.6+0.2</f>
        <v>5.8</v>
      </c>
      <c r="F256" s="21" t="n">
        <f aca="false">5.6+0.2</f>
        <v>5.8</v>
      </c>
      <c r="G256" s="21" t="n">
        <f aca="false">5.6+0.2</f>
        <v>5.8</v>
      </c>
      <c r="H256" s="22" t="n">
        <f aca="false">1400++50</f>
        <v>1450</v>
      </c>
      <c r="I256" s="22" t="n">
        <f aca="false">1400++50</f>
        <v>1450</v>
      </c>
      <c r="J256" s="22" t="n">
        <f aca="false">1400++50</f>
        <v>1450</v>
      </c>
      <c r="K256" s="22" t="n">
        <f aca="false">1400++50</f>
        <v>1450</v>
      </c>
    </row>
    <row r="257" customFormat="false" ht="16.15" hidden="false" customHeight="false" outlineLevel="0" collapsed="false">
      <c r="A257" s="16" t="s">
        <v>256</v>
      </c>
      <c r="B257" s="20" t="s">
        <v>347</v>
      </c>
      <c r="C257" s="20" t="n">
        <v>300</v>
      </c>
      <c r="D257" s="21" t="n">
        <f aca="false">5.6+0.2</f>
        <v>5.8</v>
      </c>
      <c r="E257" s="21" t="n">
        <f aca="false">5.6+0.2</f>
        <v>5.8</v>
      </c>
      <c r="F257" s="21" t="n">
        <f aca="false">5.6+0.2</f>
        <v>5.8</v>
      </c>
      <c r="G257" s="21" t="n">
        <f aca="false">5.6+0.2</f>
        <v>5.8</v>
      </c>
      <c r="H257" s="22" t="n">
        <f aca="false">1400++50</f>
        <v>1450</v>
      </c>
      <c r="I257" s="22" t="n">
        <f aca="false">1400++50</f>
        <v>1450</v>
      </c>
      <c r="J257" s="22" t="n">
        <f aca="false">1400++50</f>
        <v>1450</v>
      </c>
      <c r="K257" s="22" t="n">
        <f aca="false">1400++50</f>
        <v>1450</v>
      </c>
    </row>
    <row r="258" customFormat="false" ht="16.15" hidden="false" customHeight="false" outlineLevel="0" collapsed="false">
      <c r="A258" s="16" t="s">
        <v>257</v>
      </c>
      <c r="B258" s="20" t="s">
        <v>347</v>
      </c>
      <c r="C258" s="20" t="n">
        <v>300</v>
      </c>
      <c r="D258" s="21" t="n">
        <f aca="false">5.6+0.2</f>
        <v>5.8</v>
      </c>
      <c r="E258" s="21" t="n">
        <f aca="false">5.6+0.2</f>
        <v>5.8</v>
      </c>
      <c r="F258" s="21" t="n">
        <f aca="false">5.6+0.2</f>
        <v>5.8</v>
      </c>
      <c r="G258" s="21" t="n">
        <f aca="false">5.6+0.2</f>
        <v>5.8</v>
      </c>
      <c r="H258" s="22" t="n">
        <f aca="false">1400++50</f>
        <v>1450</v>
      </c>
      <c r="I258" s="22" t="n">
        <f aca="false">1400++50</f>
        <v>1450</v>
      </c>
      <c r="J258" s="22" t="n">
        <f aca="false">1400++50</f>
        <v>1450</v>
      </c>
      <c r="K258" s="22" t="n">
        <f aca="false">1400++50</f>
        <v>1450</v>
      </c>
    </row>
    <row r="259" customFormat="false" ht="16.15" hidden="false" customHeight="false" outlineLevel="0" collapsed="false">
      <c r="A259" s="16" t="s">
        <v>258</v>
      </c>
      <c r="B259" s="20" t="s">
        <v>347</v>
      </c>
      <c r="C259" s="20" t="n">
        <v>300</v>
      </c>
      <c r="D259" s="21" t="n">
        <f aca="false">5.6+0.2</f>
        <v>5.8</v>
      </c>
      <c r="E259" s="21" t="n">
        <f aca="false">5.6+0.2</f>
        <v>5.8</v>
      </c>
      <c r="F259" s="21" t="n">
        <f aca="false">5.6+0.2</f>
        <v>5.8</v>
      </c>
      <c r="G259" s="21" t="n">
        <f aca="false">5.6+0.2</f>
        <v>5.8</v>
      </c>
      <c r="H259" s="22" t="n">
        <f aca="false">1400++50</f>
        <v>1450</v>
      </c>
      <c r="I259" s="22" t="n">
        <f aca="false">1400++50</f>
        <v>1450</v>
      </c>
      <c r="J259" s="22" t="n">
        <f aca="false">1400++50</f>
        <v>1450</v>
      </c>
      <c r="K259" s="22" t="n">
        <f aca="false">1400++50</f>
        <v>1450</v>
      </c>
    </row>
    <row r="260" customFormat="false" ht="16.15" hidden="false" customHeight="false" outlineLevel="0" collapsed="false">
      <c r="A260" s="16" t="s">
        <v>259</v>
      </c>
      <c r="B260" s="20" t="s">
        <v>347</v>
      </c>
      <c r="C260" s="20" t="n">
        <v>300</v>
      </c>
      <c r="D260" s="21" t="n">
        <f aca="false">5.6+0.2</f>
        <v>5.8</v>
      </c>
      <c r="E260" s="21" t="n">
        <f aca="false">5.6+0.2</f>
        <v>5.8</v>
      </c>
      <c r="F260" s="21" t="n">
        <f aca="false">5.6+0.2</f>
        <v>5.8</v>
      </c>
      <c r="G260" s="21" t="n">
        <f aca="false">5.6+0.2</f>
        <v>5.8</v>
      </c>
      <c r="H260" s="22" t="n">
        <f aca="false">1400++50</f>
        <v>1450</v>
      </c>
      <c r="I260" s="22" t="n">
        <f aca="false">1400++50</f>
        <v>1450</v>
      </c>
      <c r="J260" s="22" t="n">
        <f aca="false">1400++50</f>
        <v>1450</v>
      </c>
      <c r="K260" s="22" t="n">
        <f aca="false">1400++50</f>
        <v>1450</v>
      </c>
    </row>
    <row r="261" customFormat="false" ht="16.15" hidden="false" customHeight="false" outlineLevel="0" collapsed="false">
      <c r="A261" s="16" t="s">
        <v>260</v>
      </c>
      <c r="B261" s="20" t="s">
        <v>347</v>
      </c>
      <c r="C261" s="20" t="n">
        <v>300</v>
      </c>
      <c r="D261" s="21" t="n">
        <f aca="false">5.6+0.2</f>
        <v>5.8</v>
      </c>
      <c r="E261" s="21" t="n">
        <f aca="false">5.6+0.2</f>
        <v>5.8</v>
      </c>
      <c r="F261" s="21" t="n">
        <f aca="false">5.6+0.2</f>
        <v>5.8</v>
      </c>
      <c r="G261" s="21" t="n">
        <f aca="false">5.6+0.2</f>
        <v>5.8</v>
      </c>
      <c r="H261" s="22" t="n">
        <f aca="false">1400++50</f>
        <v>1450</v>
      </c>
      <c r="I261" s="22" t="n">
        <f aca="false">1400++50</f>
        <v>1450</v>
      </c>
      <c r="J261" s="22" t="n">
        <f aca="false">1400++50</f>
        <v>1450</v>
      </c>
      <c r="K261" s="22" t="n">
        <f aca="false">1400++50</f>
        <v>1450</v>
      </c>
    </row>
    <row r="262" customFormat="false" ht="16.15" hidden="false" customHeight="false" outlineLevel="0" collapsed="false">
      <c r="A262" s="16" t="s">
        <v>261</v>
      </c>
      <c r="B262" s="20" t="s">
        <v>347</v>
      </c>
      <c r="C262" s="20" t="n">
        <v>300</v>
      </c>
      <c r="D262" s="21" t="n">
        <f aca="false">5.6+0.2</f>
        <v>5.8</v>
      </c>
      <c r="E262" s="21" t="n">
        <f aca="false">5.6+0.2</f>
        <v>5.8</v>
      </c>
      <c r="F262" s="21" t="n">
        <f aca="false">5.6+0.2</f>
        <v>5.8</v>
      </c>
      <c r="G262" s="21" t="n">
        <f aca="false">5.6+0.2</f>
        <v>5.8</v>
      </c>
      <c r="H262" s="22" t="n">
        <f aca="false">1400++50</f>
        <v>1450</v>
      </c>
      <c r="I262" s="22" t="n">
        <f aca="false">1400++50</f>
        <v>1450</v>
      </c>
      <c r="J262" s="22" t="n">
        <f aca="false">1400++50</f>
        <v>1450</v>
      </c>
      <c r="K262" s="22" t="n">
        <f aca="false">1400++50</f>
        <v>1450</v>
      </c>
    </row>
    <row r="263" customFormat="false" ht="16.15" hidden="false" customHeight="false" outlineLevel="0" collapsed="false">
      <c r="A263" s="16" t="s">
        <v>262</v>
      </c>
      <c r="B263" s="20" t="s">
        <v>347</v>
      </c>
      <c r="C263" s="20" t="n">
        <v>300</v>
      </c>
      <c r="D263" s="21" t="n">
        <f aca="false">5.6+0.2</f>
        <v>5.8</v>
      </c>
      <c r="E263" s="21" t="n">
        <f aca="false">5.6+0.2</f>
        <v>5.8</v>
      </c>
      <c r="F263" s="21" t="n">
        <f aca="false">5.6+0.2</f>
        <v>5.8</v>
      </c>
      <c r="G263" s="21" t="n">
        <f aca="false">5.6+0.2</f>
        <v>5.8</v>
      </c>
      <c r="H263" s="22" t="n">
        <f aca="false">1400++50</f>
        <v>1450</v>
      </c>
      <c r="I263" s="22" t="n">
        <f aca="false">1400++50</f>
        <v>1450</v>
      </c>
      <c r="J263" s="22" t="n">
        <f aca="false">1400++50</f>
        <v>1450</v>
      </c>
      <c r="K263" s="22" t="n">
        <f aca="false">1400++50</f>
        <v>1450</v>
      </c>
    </row>
    <row r="264" customFormat="false" ht="16.15" hidden="false" customHeight="false" outlineLevel="0" collapsed="false">
      <c r="A264" s="16" t="s">
        <v>263</v>
      </c>
      <c r="B264" s="20" t="s">
        <v>347</v>
      </c>
      <c r="C264" s="20" t="n">
        <v>300</v>
      </c>
      <c r="D264" s="21" t="n">
        <f aca="false">5.6+0.2</f>
        <v>5.8</v>
      </c>
      <c r="E264" s="21" t="n">
        <f aca="false">5.6+0.2</f>
        <v>5.8</v>
      </c>
      <c r="F264" s="21" t="n">
        <f aca="false">5.6+0.2</f>
        <v>5.8</v>
      </c>
      <c r="G264" s="21" t="n">
        <f aca="false">5.6+0.2</f>
        <v>5.8</v>
      </c>
      <c r="H264" s="22" t="n">
        <f aca="false">1400++50</f>
        <v>1450</v>
      </c>
      <c r="I264" s="22" t="n">
        <f aca="false">1400++50</f>
        <v>1450</v>
      </c>
      <c r="J264" s="22" t="n">
        <f aca="false">1400++50</f>
        <v>1450</v>
      </c>
      <c r="K264" s="22" t="n">
        <f aca="false">1400++50</f>
        <v>1450</v>
      </c>
    </row>
    <row r="265" customFormat="false" ht="16.15" hidden="false" customHeight="false" outlineLevel="0" collapsed="false">
      <c r="A265" s="16" t="s">
        <v>264</v>
      </c>
      <c r="B265" s="20" t="s">
        <v>347</v>
      </c>
      <c r="C265" s="20" t="n">
        <v>300</v>
      </c>
      <c r="D265" s="21" t="n">
        <f aca="false">5.6+0.2</f>
        <v>5.8</v>
      </c>
      <c r="E265" s="21" t="n">
        <f aca="false">5.6+0.2</f>
        <v>5.8</v>
      </c>
      <c r="F265" s="21" t="n">
        <f aca="false">5.6+0.2</f>
        <v>5.8</v>
      </c>
      <c r="G265" s="21" t="n">
        <f aca="false">5.6+0.2</f>
        <v>5.8</v>
      </c>
      <c r="H265" s="22" t="n">
        <f aca="false">1400++50</f>
        <v>1450</v>
      </c>
      <c r="I265" s="22" t="n">
        <f aca="false">1400++50</f>
        <v>1450</v>
      </c>
      <c r="J265" s="22" t="n">
        <f aca="false">1400++50</f>
        <v>1450</v>
      </c>
      <c r="K265" s="22" t="n">
        <f aca="false">1400++50</f>
        <v>1450</v>
      </c>
    </row>
    <row r="266" customFormat="false" ht="16.15" hidden="false" customHeight="false" outlineLevel="0" collapsed="false">
      <c r="A266" s="16" t="s">
        <v>265</v>
      </c>
      <c r="B266" s="20" t="s">
        <v>347</v>
      </c>
      <c r="C266" s="20" t="n">
        <v>300</v>
      </c>
      <c r="D266" s="21" t="n">
        <f aca="false">5.6+0.2</f>
        <v>5.8</v>
      </c>
      <c r="E266" s="21" t="n">
        <f aca="false">5.6+0.2</f>
        <v>5.8</v>
      </c>
      <c r="F266" s="21" t="n">
        <f aca="false">5.6+0.2</f>
        <v>5.8</v>
      </c>
      <c r="G266" s="21" t="n">
        <f aca="false">5.6+0.2</f>
        <v>5.8</v>
      </c>
      <c r="H266" s="22" t="n">
        <f aca="false">1400++50</f>
        <v>1450</v>
      </c>
      <c r="I266" s="22" t="n">
        <f aca="false">1400++50</f>
        <v>1450</v>
      </c>
      <c r="J266" s="22" t="n">
        <f aca="false">1400++50</f>
        <v>1450</v>
      </c>
      <c r="K266" s="22" t="n">
        <f aca="false">1400++50</f>
        <v>1450</v>
      </c>
    </row>
    <row r="267" customFormat="false" ht="16.15" hidden="false" customHeight="false" outlineLevel="0" collapsed="false">
      <c r="A267" s="16" t="s">
        <v>266</v>
      </c>
      <c r="B267" s="20" t="s">
        <v>347</v>
      </c>
      <c r="C267" s="20" t="n">
        <v>300</v>
      </c>
      <c r="D267" s="21" t="n">
        <f aca="false">5.6+0.2</f>
        <v>5.8</v>
      </c>
      <c r="E267" s="21" t="n">
        <f aca="false">5.6+0.2</f>
        <v>5.8</v>
      </c>
      <c r="F267" s="21" t="n">
        <f aca="false">5.6+0.2</f>
        <v>5.8</v>
      </c>
      <c r="G267" s="21" t="n">
        <f aca="false">5.6+0.2</f>
        <v>5.8</v>
      </c>
      <c r="H267" s="22" t="n">
        <f aca="false">1400++50</f>
        <v>1450</v>
      </c>
      <c r="I267" s="22" t="n">
        <f aca="false">1400++50</f>
        <v>1450</v>
      </c>
      <c r="J267" s="22" t="n">
        <f aca="false">1400++50</f>
        <v>1450</v>
      </c>
      <c r="K267" s="22" t="n">
        <f aca="false">1400++50</f>
        <v>1450</v>
      </c>
    </row>
    <row r="268" customFormat="false" ht="16.15" hidden="false" customHeight="false" outlineLevel="0" collapsed="false">
      <c r="A268" s="16" t="s">
        <v>267</v>
      </c>
      <c r="B268" s="20" t="s">
        <v>347</v>
      </c>
      <c r="C268" s="20" t="n">
        <v>300</v>
      </c>
      <c r="D268" s="21" t="n">
        <f aca="false">5.6+0.2</f>
        <v>5.8</v>
      </c>
      <c r="E268" s="21" t="n">
        <f aca="false">5.6+0.2</f>
        <v>5.8</v>
      </c>
      <c r="F268" s="21" t="n">
        <f aca="false">5.6+0.2</f>
        <v>5.8</v>
      </c>
      <c r="G268" s="21" t="n">
        <f aca="false">5.6+0.2</f>
        <v>5.8</v>
      </c>
      <c r="H268" s="22" t="n">
        <f aca="false">1400++50</f>
        <v>1450</v>
      </c>
      <c r="I268" s="22" t="n">
        <f aca="false">1400++50</f>
        <v>1450</v>
      </c>
      <c r="J268" s="22" t="n">
        <f aca="false">1400++50</f>
        <v>1450</v>
      </c>
      <c r="K268" s="22" t="n">
        <f aca="false">1400++50</f>
        <v>1450</v>
      </c>
    </row>
    <row r="269" customFormat="false" ht="16.15" hidden="false" customHeight="false" outlineLevel="0" collapsed="false">
      <c r="A269" s="16" t="s">
        <v>268</v>
      </c>
      <c r="B269" s="20" t="s">
        <v>347</v>
      </c>
      <c r="C269" s="20" t="n">
        <v>300</v>
      </c>
      <c r="D269" s="21" t="n">
        <f aca="false">5.6+0.2</f>
        <v>5.8</v>
      </c>
      <c r="E269" s="21" t="n">
        <f aca="false">5.6+0.2</f>
        <v>5.8</v>
      </c>
      <c r="F269" s="21" t="n">
        <f aca="false">5.6+0.2</f>
        <v>5.8</v>
      </c>
      <c r="G269" s="21" t="n">
        <f aca="false">5.6+0.2</f>
        <v>5.8</v>
      </c>
      <c r="H269" s="22" t="n">
        <f aca="false">1400++50</f>
        <v>1450</v>
      </c>
      <c r="I269" s="22" t="n">
        <f aca="false">1400++50</f>
        <v>1450</v>
      </c>
      <c r="J269" s="22" t="n">
        <f aca="false">1400++50</f>
        <v>1450</v>
      </c>
      <c r="K269" s="22" t="n">
        <f aca="false">1400++50</f>
        <v>1450</v>
      </c>
    </row>
    <row r="270" customFormat="false" ht="16.15" hidden="false" customHeight="false" outlineLevel="0" collapsed="false">
      <c r="A270" s="16" t="s">
        <v>269</v>
      </c>
      <c r="B270" s="20" t="s">
        <v>347</v>
      </c>
      <c r="C270" s="20" t="n">
        <v>300</v>
      </c>
      <c r="D270" s="21" t="n">
        <f aca="false">5.6+0.2</f>
        <v>5.8</v>
      </c>
      <c r="E270" s="21" t="n">
        <f aca="false">5.6+0.2</f>
        <v>5.8</v>
      </c>
      <c r="F270" s="21" t="n">
        <f aca="false">5.6+0.2</f>
        <v>5.8</v>
      </c>
      <c r="G270" s="21" t="n">
        <f aca="false">5.6+0.2</f>
        <v>5.8</v>
      </c>
      <c r="H270" s="22" t="n">
        <f aca="false">1400++50</f>
        <v>1450</v>
      </c>
      <c r="I270" s="22" t="n">
        <f aca="false">1400++50</f>
        <v>1450</v>
      </c>
      <c r="J270" s="22" t="n">
        <f aca="false">1400++50</f>
        <v>1450</v>
      </c>
      <c r="K270" s="22" t="n">
        <f aca="false">1400++50</f>
        <v>1450</v>
      </c>
    </row>
    <row r="271" customFormat="false" ht="16.15" hidden="false" customHeight="false" outlineLevel="0" collapsed="false">
      <c r="A271" s="16" t="s">
        <v>270</v>
      </c>
      <c r="B271" s="20" t="s">
        <v>347</v>
      </c>
      <c r="C271" s="20" t="n">
        <v>300</v>
      </c>
      <c r="D271" s="21" t="n">
        <f aca="false">5.6+0.2</f>
        <v>5.8</v>
      </c>
      <c r="E271" s="21" t="n">
        <f aca="false">5.6+0.2</f>
        <v>5.8</v>
      </c>
      <c r="F271" s="21" t="n">
        <f aca="false">5.6+0.2</f>
        <v>5.8</v>
      </c>
      <c r="G271" s="21" t="n">
        <f aca="false">5.6+0.2</f>
        <v>5.8</v>
      </c>
      <c r="H271" s="22" t="n">
        <f aca="false">1400++50</f>
        <v>1450</v>
      </c>
      <c r="I271" s="22" t="n">
        <f aca="false">1400++50</f>
        <v>1450</v>
      </c>
      <c r="J271" s="22" t="n">
        <f aca="false">1400++50</f>
        <v>1450</v>
      </c>
      <c r="K271" s="22" t="n">
        <f aca="false">1400++50</f>
        <v>1450</v>
      </c>
    </row>
    <row r="272" customFormat="false" ht="16.15" hidden="false" customHeight="false" outlineLevel="0" collapsed="false">
      <c r="A272" s="16" t="s">
        <v>271</v>
      </c>
      <c r="B272" s="20" t="s">
        <v>347</v>
      </c>
      <c r="C272" s="20" t="n">
        <v>300</v>
      </c>
      <c r="D272" s="21" t="n">
        <f aca="false">5.6+0.2</f>
        <v>5.8</v>
      </c>
      <c r="E272" s="21" t="n">
        <f aca="false">5.6+0.2</f>
        <v>5.8</v>
      </c>
      <c r="F272" s="21" t="n">
        <f aca="false">5.6+0.2</f>
        <v>5.8</v>
      </c>
      <c r="G272" s="21" t="n">
        <f aca="false">5.6+0.2</f>
        <v>5.8</v>
      </c>
      <c r="H272" s="22" t="n">
        <f aca="false">1400++50</f>
        <v>1450</v>
      </c>
      <c r="I272" s="22" t="n">
        <f aca="false">1400++50</f>
        <v>1450</v>
      </c>
      <c r="J272" s="22" t="n">
        <f aca="false">1400++50</f>
        <v>1450</v>
      </c>
      <c r="K272" s="22" t="n">
        <f aca="false">1400++50</f>
        <v>1450</v>
      </c>
    </row>
    <row r="273" customFormat="false" ht="16.15" hidden="false" customHeight="false" outlineLevel="0" collapsed="false">
      <c r="A273" s="16" t="s">
        <v>272</v>
      </c>
      <c r="B273" s="20" t="s">
        <v>347</v>
      </c>
      <c r="C273" s="20" t="n">
        <v>300</v>
      </c>
      <c r="D273" s="21" t="n">
        <f aca="false">5.6+0.2</f>
        <v>5.8</v>
      </c>
      <c r="E273" s="21" t="n">
        <f aca="false">5.6+0.2</f>
        <v>5.8</v>
      </c>
      <c r="F273" s="21" t="n">
        <f aca="false">5.6+0.2</f>
        <v>5.8</v>
      </c>
      <c r="G273" s="21" t="n">
        <f aca="false">5.6+0.2</f>
        <v>5.8</v>
      </c>
      <c r="H273" s="22" t="n">
        <f aca="false">1400++50</f>
        <v>1450</v>
      </c>
      <c r="I273" s="22" t="n">
        <f aca="false">1400++50</f>
        <v>1450</v>
      </c>
      <c r="J273" s="22" t="n">
        <f aca="false">1400++50</f>
        <v>1450</v>
      </c>
      <c r="K273" s="22" t="n">
        <f aca="false">1400++50</f>
        <v>1450</v>
      </c>
    </row>
    <row r="274" customFormat="false" ht="16.15" hidden="false" customHeight="false" outlineLevel="0" collapsed="false">
      <c r="A274" s="16" t="s">
        <v>273</v>
      </c>
      <c r="B274" s="20" t="s">
        <v>347</v>
      </c>
      <c r="C274" s="20" t="n">
        <v>300</v>
      </c>
      <c r="D274" s="21" t="n">
        <f aca="false">5.6+0.2</f>
        <v>5.8</v>
      </c>
      <c r="E274" s="21" t="n">
        <f aca="false">5.6+0.2</f>
        <v>5.8</v>
      </c>
      <c r="F274" s="21" t="n">
        <f aca="false">5.6+0.2</f>
        <v>5.8</v>
      </c>
      <c r="G274" s="21" t="n">
        <f aca="false">5.6+0.2</f>
        <v>5.8</v>
      </c>
      <c r="H274" s="22" t="n">
        <f aca="false">1400++50</f>
        <v>1450</v>
      </c>
      <c r="I274" s="22" t="n">
        <f aca="false">1400++50</f>
        <v>1450</v>
      </c>
      <c r="J274" s="22" t="n">
        <f aca="false">1400++50</f>
        <v>1450</v>
      </c>
      <c r="K274" s="22" t="n">
        <f aca="false">1400++50</f>
        <v>1450</v>
      </c>
    </row>
    <row r="275" customFormat="false" ht="16.15" hidden="false" customHeight="false" outlineLevel="0" collapsed="false">
      <c r="A275" s="16" t="s">
        <v>274</v>
      </c>
      <c r="B275" s="20" t="s">
        <v>347</v>
      </c>
      <c r="C275" s="20" t="n">
        <v>300</v>
      </c>
      <c r="D275" s="21" t="n">
        <f aca="false">5.6+0.2</f>
        <v>5.8</v>
      </c>
      <c r="E275" s="21" t="n">
        <f aca="false">5.6+0.2</f>
        <v>5.8</v>
      </c>
      <c r="F275" s="21" t="n">
        <f aca="false">5.6+0.2</f>
        <v>5.8</v>
      </c>
      <c r="G275" s="21" t="n">
        <f aca="false">5.6+0.2</f>
        <v>5.8</v>
      </c>
      <c r="H275" s="22" t="n">
        <f aca="false">1400++50</f>
        <v>1450</v>
      </c>
      <c r="I275" s="22" t="n">
        <f aca="false">1400++50</f>
        <v>1450</v>
      </c>
      <c r="J275" s="22" t="n">
        <f aca="false">1400++50</f>
        <v>1450</v>
      </c>
      <c r="K275" s="22" t="n">
        <f aca="false">1400++50</f>
        <v>1450</v>
      </c>
    </row>
    <row r="276" customFormat="false" ht="16.15" hidden="false" customHeight="false" outlineLevel="0" collapsed="false">
      <c r="A276" s="16" t="s">
        <v>275</v>
      </c>
      <c r="B276" s="20" t="s">
        <v>347</v>
      </c>
      <c r="C276" s="20" t="n">
        <v>300</v>
      </c>
      <c r="D276" s="21" t="n">
        <f aca="false">5.6+0.2</f>
        <v>5.8</v>
      </c>
      <c r="E276" s="21" t="n">
        <f aca="false">5.6+0.2</f>
        <v>5.8</v>
      </c>
      <c r="F276" s="21" t="n">
        <f aca="false">5.6+0.2</f>
        <v>5.8</v>
      </c>
      <c r="G276" s="21" t="n">
        <f aca="false">5.6+0.2</f>
        <v>5.8</v>
      </c>
      <c r="H276" s="22" t="n">
        <f aca="false">1400++50</f>
        <v>1450</v>
      </c>
      <c r="I276" s="22" t="n">
        <f aca="false">1400++50</f>
        <v>1450</v>
      </c>
      <c r="J276" s="22" t="n">
        <f aca="false">1400++50</f>
        <v>1450</v>
      </c>
      <c r="K276" s="22" t="n">
        <f aca="false">1400++50</f>
        <v>1450</v>
      </c>
    </row>
    <row r="277" customFormat="false" ht="16.15" hidden="false" customHeight="false" outlineLevel="0" collapsed="false">
      <c r="A277" s="16" t="s">
        <v>276</v>
      </c>
      <c r="B277" s="20" t="s">
        <v>347</v>
      </c>
      <c r="C277" s="20" t="n">
        <v>300</v>
      </c>
      <c r="D277" s="21" t="n">
        <f aca="false">5.6+0.2</f>
        <v>5.8</v>
      </c>
      <c r="E277" s="21" t="n">
        <f aca="false">5.6+0.2</f>
        <v>5.8</v>
      </c>
      <c r="F277" s="21" t="n">
        <f aca="false">5.6+0.2</f>
        <v>5.8</v>
      </c>
      <c r="G277" s="21" t="n">
        <f aca="false">5.6+0.2</f>
        <v>5.8</v>
      </c>
      <c r="H277" s="22" t="n">
        <f aca="false">1400++50</f>
        <v>1450</v>
      </c>
      <c r="I277" s="22" t="n">
        <f aca="false">1400++50</f>
        <v>1450</v>
      </c>
      <c r="J277" s="22" t="n">
        <f aca="false">1400++50</f>
        <v>1450</v>
      </c>
      <c r="K277" s="22" t="n">
        <f aca="false">1400++50</f>
        <v>1450</v>
      </c>
    </row>
    <row r="278" customFormat="false" ht="16.15" hidden="false" customHeight="false" outlineLevel="0" collapsed="false">
      <c r="A278" s="16" t="s">
        <v>277</v>
      </c>
      <c r="B278" s="20" t="s">
        <v>347</v>
      </c>
      <c r="C278" s="20" t="n">
        <v>300</v>
      </c>
      <c r="D278" s="21" t="n">
        <f aca="false">5.6+0.2</f>
        <v>5.8</v>
      </c>
      <c r="E278" s="21" t="n">
        <f aca="false">5.6+0.2</f>
        <v>5.8</v>
      </c>
      <c r="F278" s="21" t="n">
        <f aca="false">5.6+0.2</f>
        <v>5.8</v>
      </c>
      <c r="G278" s="21" t="n">
        <f aca="false">5.6+0.2</f>
        <v>5.8</v>
      </c>
      <c r="H278" s="22" t="n">
        <f aca="false">1400++50</f>
        <v>1450</v>
      </c>
      <c r="I278" s="22" t="n">
        <f aca="false">1400++50</f>
        <v>1450</v>
      </c>
      <c r="J278" s="22" t="n">
        <f aca="false">1400++50</f>
        <v>1450</v>
      </c>
      <c r="K278" s="22" t="n">
        <f aca="false">1400++50</f>
        <v>1450</v>
      </c>
    </row>
    <row r="279" customFormat="false" ht="16.15" hidden="false" customHeight="false" outlineLevel="0" collapsed="false">
      <c r="A279" s="16" t="s">
        <v>278</v>
      </c>
      <c r="B279" s="20" t="s">
        <v>347</v>
      </c>
      <c r="C279" s="20" t="n">
        <v>300</v>
      </c>
      <c r="D279" s="21" t="n">
        <f aca="false">5.6+0.2</f>
        <v>5.8</v>
      </c>
      <c r="E279" s="21" t="n">
        <f aca="false">5.6+0.2</f>
        <v>5.8</v>
      </c>
      <c r="F279" s="21" t="n">
        <f aca="false">5.6+0.2</f>
        <v>5.8</v>
      </c>
      <c r="G279" s="21" t="n">
        <f aca="false">5.6+0.2</f>
        <v>5.8</v>
      </c>
      <c r="H279" s="22" t="n">
        <f aca="false">1400++50</f>
        <v>1450</v>
      </c>
      <c r="I279" s="22" t="n">
        <f aca="false">1400++50</f>
        <v>1450</v>
      </c>
      <c r="J279" s="22" t="n">
        <f aca="false">1400++50</f>
        <v>1450</v>
      </c>
      <c r="K279" s="22" t="n">
        <f aca="false">1400++50</f>
        <v>1450</v>
      </c>
    </row>
    <row r="280" customFormat="false" ht="16.15" hidden="false" customHeight="false" outlineLevel="0" collapsed="false">
      <c r="A280" s="16" t="s">
        <v>279</v>
      </c>
      <c r="B280" s="20" t="s">
        <v>347</v>
      </c>
      <c r="C280" s="20" t="n">
        <v>300</v>
      </c>
      <c r="D280" s="21" t="n">
        <f aca="false">5.6+0.2</f>
        <v>5.8</v>
      </c>
      <c r="E280" s="21" t="n">
        <f aca="false">5.6+0.2</f>
        <v>5.8</v>
      </c>
      <c r="F280" s="21" t="n">
        <f aca="false">5.6+0.2</f>
        <v>5.8</v>
      </c>
      <c r="G280" s="21" t="n">
        <f aca="false">5.6+0.2</f>
        <v>5.8</v>
      </c>
      <c r="H280" s="22" t="n">
        <f aca="false">1400++50</f>
        <v>1450</v>
      </c>
      <c r="I280" s="22" t="n">
        <f aca="false">1400++50</f>
        <v>1450</v>
      </c>
      <c r="J280" s="22" t="n">
        <f aca="false">1400++50</f>
        <v>1450</v>
      </c>
      <c r="K280" s="22" t="n">
        <f aca="false">1400++50</f>
        <v>1450</v>
      </c>
    </row>
    <row r="281" customFormat="false" ht="16.15" hidden="false" customHeight="false" outlineLevel="0" collapsed="false">
      <c r="A281" s="16" t="s">
        <v>280</v>
      </c>
      <c r="B281" s="20" t="s">
        <v>347</v>
      </c>
      <c r="C281" s="20" t="n">
        <v>300</v>
      </c>
      <c r="D281" s="21" t="n">
        <f aca="false">5.6+0.2</f>
        <v>5.8</v>
      </c>
      <c r="E281" s="21" t="n">
        <f aca="false">5.6+0.2</f>
        <v>5.8</v>
      </c>
      <c r="F281" s="21" t="n">
        <f aca="false">5.6+0.2</f>
        <v>5.8</v>
      </c>
      <c r="G281" s="21" t="n">
        <f aca="false">5.6+0.2</f>
        <v>5.8</v>
      </c>
      <c r="H281" s="22" t="n">
        <f aca="false">1400++50</f>
        <v>1450</v>
      </c>
      <c r="I281" s="22" t="n">
        <f aca="false">1400++50</f>
        <v>1450</v>
      </c>
      <c r="J281" s="22" t="n">
        <f aca="false">1400++50</f>
        <v>1450</v>
      </c>
      <c r="K281" s="22" t="n">
        <f aca="false">1400++50</f>
        <v>1450</v>
      </c>
    </row>
    <row r="282" customFormat="false" ht="16.15" hidden="false" customHeight="false" outlineLevel="0" collapsed="false">
      <c r="A282" s="16" t="s">
        <v>281</v>
      </c>
      <c r="B282" s="20" t="s">
        <v>347</v>
      </c>
      <c r="C282" s="20" t="n">
        <v>300</v>
      </c>
      <c r="D282" s="21" t="n">
        <f aca="false">5.6+0.2</f>
        <v>5.8</v>
      </c>
      <c r="E282" s="21" t="n">
        <f aca="false">5.6+0.2</f>
        <v>5.8</v>
      </c>
      <c r="F282" s="21" t="n">
        <f aca="false">5.6+0.2</f>
        <v>5.8</v>
      </c>
      <c r="G282" s="21" t="n">
        <f aca="false">5.6+0.2</f>
        <v>5.8</v>
      </c>
      <c r="H282" s="22" t="n">
        <f aca="false">1400++50</f>
        <v>1450</v>
      </c>
      <c r="I282" s="22" t="n">
        <f aca="false">1400++50</f>
        <v>1450</v>
      </c>
      <c r="J282" s="22" t="n">
        <f aca="false">1400++50</f>
        <v>1450</v>
      </c>
      <c r="K282" s="22" t="n">
        <f aca="false">1400++50</f>
        <v>1450</v>
      </c>
    </row>
    <row r="283" customFormat="false" ht="16.15" hidden="false" customHeight="false" outlineLevel="0" collapsed="false">
      <c r="A283" s="16" t="s">
        <v>282</v>
      </c>
      <c r="B283" s="20" t="s">
        <v>347</v>
      </c>
      <c r="C283" s="20" t="n">
        <v>300</v>
      </c>
      <c r="D283" s="21" t="n">
        <f aca="false">5.6+0.2</f>
        <v>5.8</v>
      </c>
      <c r="E283" s="21" t="n">
        <f aca="false">5.6+0.2</f>
        <v>5.8</v>
      </c>
      <c r="F283" s="21" t="n">
        <f aca="false">5.6+0.2</f>
        <v>5.8</v>
      </c>
      <c r="G283" s="21" t="n">
        <f aca="false">5.6+0.2</f>
        <v>5.8</v>
      </c>
      <c r="H283" s="22" t="n">
        <f aca="false">1400++50</f>
        <v>1450</v>
      </c>
      <c r="I283" s="22" t="n">
        <f aca="false">1400++50</f>
        <v>1450</v>
      </c>
      <c r="J283" s="22" t="n">
        <f aca="false">1400++50</f>
        <v>1450</v>
      </c>
      <c r="K283" s="22" t="n">
        <f aca="false">1400++50</f>
        <v>1450</v>
      </c>
    </row>
    <row r="284" customFormat="false" ht="16.15" hidden="false" customHeight="false" outlineLevel="0" collapsed="false">
      <c r="A284" s="16" t="s">
        <v>283</v>
      </c>
      <c r="B284" s="20" t="s">
        <v>347</v>
      </c>
      <c r="C284" s="20" t="n">
        <v>300</v>
      </c>
      <c r="D284" s="21" t="n">
        <f aca="false">5.6+0.2</f>
        <v>5.8</v>
      </c>
      <c r="E284" s="21" t="n">
        <f aca="false">5.6+0.2</f>
        <v>5.8</v>
      </c>
      <c r="F284" s="21" t="n">
        <f aca="false">5.6+0.2</f>
        <v>5.8</v>
      </c>
      <c r="G284" s="21" t="n">
        <f aca="false">5.6+0.2</f>
        <v>5.8</v>
      </c>
      <c r="H284" s="22" t="n">
        <f aca="false">1400++50</f>
        <v>1450</v>
      </c>
      <c r="I284" s="22" t="n">
        <f aca="false">1400++50</f>
        <v>1450</v>
      </c>
      <c r="J284" s="22" t="n">
        <f aca="false">1400++50</f>
        <v>1450</v>
      </c>
      <c r="K284" s="22" t="n">
        <f aca="false">1400++50</f>
        <v>1450</v>
      </c>
    </row>
    <row r="285" customFormat="false" ht="16.15" hidden="false" customHeight="false" outlineLevel="0" collapsed="false">
      <c r="A285" s="16" t="s">
        <v>284</v>
      </c>
      <c r="B285" s="20" t="s">
        <v>347</v>
      </c>
      <c r="C285" s="20" t="n">
        <v>300</v>
      </c>
      <c r="D285" s="21" t="n">
        <f aca="false">5.6+0.2</f>
        <v>5.8</v>
      </c>
      <c r="E285" s="21" t="n">
        <f aca="false">5.6+0.2</f>
        <v>5.8</v>
      </c>
      <c r="F285" s="21" t="n">
        <f aca="false">5.6+0.2</f>
        <v>5.8</v>
      </c>
      <c r="G285" s="21" t="n">
        <f aca="false">5.6+0.2</f>
        <v>5.8</v>
      </c>
      <c r="H285" s="22" t="n">
        <f aca="false">1400++50</f>
        <v>1450</v>
      </c>
      <c r="I285" s="22" t="n">
        <f aca="false">1400++50</f>
        <v>1450</v>
      </c>
      <c r="J285" s="22" t="n">
        <f aca="false">1400++50</f>
        <v>1450</v>
      </c>
      <c r="K285" s="22" t="n">
        <f aca="false">1400++50</f>
        <v>1450</v>
      </c>
    </row>
    <row r="286" customFormat="false" ht="16.15" hidden="false" customHeight="false" outlineLevel="0" collapsed="false">
      <c r="A286" s="16" t="s">
        <v>285</v>
      </c>
      <c r="B286" s="20" t="s">
        <v>347</v>
      </c>
      <c r="C286" s="20" t="n">
        <v>300</v>
      </c>
      <c r="D286" s="21" t="n">
        <f aca="false">5.6+0.2</f>
        <v>5.8</v>
      </c>
      <c r="E286" s="21" t="n">
        <f aca="false">5.6+0.2</f>
        <v>5.8</v>
      </c>
      <c r="F286" s="21" t="n">
        <f aca="false">5.6+0.2</f>
        <v>5.8</v>
      </c>
      <c r="G286" s="21" t="n">
        <f aca="false">5.6+0.2</f>
        <v>5.8</v>
      </c>
      <c r="H286" s="22" t="n">
        <f aca="false">1400++50</f>
        <v>1450</v>
      </c>
      <c r="I286" s="22" t="n">
        <f aca="false">1400++50</f>
        <v>1450</v>
      </c>
      <c r="J286" s="22" t="n">
        <f aca="false">1400++50</f>
        <v>1450</v>
      </c>
      <c r="K286" s="22" t="n">
        <f aca="false">1400++50</f>
        <v>1450</v>
      </c>
    </row>
    <row r="287" customFormat="false" ht="16.15" hidden="false" customHeight="false" outlineLevel="0" collapsed="false">
      <c r="A287" s="16" t="s">
        <v>286</v>
      </c>
      <c r="B287" s="20" t="s">
        <v>347</v>
      </c>
      <c r="C287" s="20" t="n">
        <v>300</v>
      </c>
      <c r="D287" s="21" t="n">
        <f aca="false">5.6+0.2</f>
        <v>5.8</v>
      </c>
      <c r="E287" s="21" t="n">
        <f aca="false">5.6+0.2</f>
        <v>5.8</v>
      </c>
      <c r="F287" s="21" t="n">
        <f aca="false">5.6+0.2</f>
        <v>5.8</v>
      </c>
      <c r="G287" s="21" t="n">
        <f aca="false">5.6+0.2</f>
        <v>5.8</v>
      </c>
      <c r="H287" s="22" t="n">
        <f aca="false">1400++50</f>
        <v>1450</v>
      </c>
      <c r="I287" s="22" t="n">
        <f aca="false">1400++50</f>
        <v>1450</v>
      </c>
      <c r="J287" s="22" t="n">
        <f aca="false">1400++50</f>
        <v>1450</v>
      </c>
      <c r="K287" s="22" t="n">
        <f aca="false">1400++50</f>
        <v>1450</v>
      </c>
    </row>
    <row r="288" customFormat="false" ht="16.15" hidden="false" customHeight="false" outlineLevel="0" collapsed="false">
      <c r="A288" s="16" t="s">
        <v>287</v>
      </c>
      <c r="B288" s="20" t="s">
        <v>347</v>
      </c>
      <c r="C288" s="20" t="n">
        <v>300</v>
      </c>
      <c r="D288" s="21" t="n">
        <f aca="false">5.6+0.2</f>
        <v>5.8</v>
      </c>
      <c r="E288" s="21" t="n">
        <f aca="false">5.6+0.2</f>
        <v>5.8</v>
      </c>
      <c r="F288" s="21" t="n">
        <f aca="false">5.6+0.2</f>
        <v>5.8</v>
      </c>
      <c r="G288" s="21" t="n">
        <f aca="false">5.6+0.2</f>
        <v>5.8</v>
      </c>
      <c r="H288" s="22" t="n">
        <f aca="false">1400++50</f>
        <v>1450</v>
      </c>
      <c r="I288" s="22" t="n">
        <f aca="false">1400++50</f>
        <v>1450</v>
      </c>
      <c r="J288" s="22" t="n">
        <f aca="false">1400++50</f>
        <v>1450</v>
      </c>
      <c r="K288" s="22" t="n">
        <f aca="false">1400++50</f>
        <v>1450</v>
      </c>
    </row>
    <row r="289" customFormat="false" ht="16.15" hidden="false" customHeight="false" outlineLevel="0" collapsed="false">
      <c r="A289" s="16" t="s">
        <v>288</v>
      </c>
      <c r="B289" s="20" t="s">
        <v>347</v>
      </c>
      <c r="C289" s="20" t="n">
        <v>300</v>
      </c>
      <c r="D289" s="21" t="n">
        <f aca="false">5.6+0.2</f>
        <v>5.8</v>
      </c>
      <c r="E289" s="21" t="n">
        <f aca="false">5.6+0.2</f>
        <v>5.8</v>
      </c>
      <c r="F289" s="21" t="n">
        <f aca="false">5.6+0.2</f>
        <v>5.8</v>
      </c>
      <c r="G289" s="21" t="n">
        <f aca="false">5.6+0.2</f>
        <v>5.8</v>
      </c>
      <c r="H289" s="22" t="n">
        <f aca="false">1400++50</f>
        <v>1450</v>
      </c>
      <c r="I289" s="22" t="n">
        <f aca="false">1400++50</f>
        <v>1450</v>
      </c>
      <c r="J289" s="22" t="n">
        <f aca="false">1400++50</f>
        <v>1450</v>
      </c>
      <c r="K289" s="22" t="n">
        <f aca="false">1400++50</f>
        <v>1450</v>
      </c>
    </row>
    <row r="290" customFormat="false" ht="16.15" hidden="false" customHeight="false" outlineLevel="0" collapsed="false">
      <c r="A290" s="16" t="s">
        <v>289</v>
      </c>
      <c r="B290" s="20" t="s">
        <v>347</v>
      </c>
      <c r="C290" s="20" t="n">
        <v>300</v>
      </c>
      <c r="D290" s="21" t="n">
        <f aca="false">5.6+0.2</f>
        <v>5.8</v>
      </c>
      <c r="E290" s="21" t="n">
        <f aca="false">5.6+0.2</f>
        <v>5.8</v>
      </c>
      <c r="F290" s="21" t="n">
        <f aca="false">5.6+0.2</f>
        <v>5.8</v>
      </c>
      <c r="G290" s="21" t="n">
        <f aca="false">5.6+0.2</f>
        <v>5.8</v>
      </c>
      <c r="H290" s="22" t="n">
        <f aca="false">1400++50</f>
        <v>1450</v>
      </c>
      <c r="I290" s="22" t="n">
        <f aca="false">1400++50</f>
        <v>1450</v>
      </c>
      <c r="J290" s="22" t="n">
        <f aca="false">1400++50</f>
        <v>1450</v>
      </c>
      <c r="K290" s="22" t="n">
        <f aca="false">1400++50</f>
        <v>1450</v>
      </c>
    </row>
    <row r="291" customFormat="false" ht="16.15" hidden="false" customHeight="false" outlineLevel="0" collapsed="false">
      <c r="A291" s="16" t="s">
        <v>290</v>
      </c>
      <c r="B291" s="20" t="s">
        <v>347</v>
      </c>
      <c r="C291" s="20" t="n">
        <v>300</v>
      </c>
      <c r="D291" s="21" t="n">
        <f aca="false">5.6+0.2</f>
        <v>5.8</v>
      </c>
      <c r="E291" s="21" t="n">
        <f aca="false">5.6+0.2</f>
        <v>5.8</v>
      </c>
      <c r="F291" s="21" t="n">
        <f aca="false">5.6+0.2</f>
        <v>5.8</v>
      </c>
      <c r="G291" s="21" t="n">
        <f aca="false">5.6+0.2</f>
        <v>5.8</v>
      </c>
      <c r="H291" s="22" t="n">
        <f aca="false">1400++50</f>
        <v>1450</v>
      </c>
      <c r="I291" s="22" t="n">
        <f aca="false">1400++50</f>
        <v>1450</v>
      </c>
      <c r="J291" s="22" t="n">
        <f aca="false">1400++50</f>
        <v>1450</v>
      </c>
      <c r="K291" s="22" t="n">
        <f aca="false">1400++50</f>
        <v>1450</v>
      </c>
    </row>
    <row r="292" customFormat="false" ht="16.15" hidden="false" customHeight="false" outlineLevel="0" collapsed="false">
      <c r="A292" s="16" t="s">
        <v>291</v>
      </c>
      <c r="B292" s="20" t="s">
        <v>347</v>
      </c>
      <c r="C292" s="20" t="n">
        <v>300</v>
      </c>
      <c r="D292" s="21" t="n">
        <f aca="false">5.6+0.2</f>
        <v>5.8</v>
      </c>
      <c r="E292" s="21" t="n">
        <f aca="false">5.6+0.2</f>
        <v>5.8</v>
      </c>
      <c r="F292" s="21" t="n">
        <f aca="false">5.6+0.2</f>
        <v>5.8</v>
      </c>
      <c r="G292" s="21" t="n">
        <f aca="false">5.6+0.2</f>
        <v>5.8</v>
      </c>
      <c r="H292" s="22" t="n">
        <f aca="false">1400++50</f>
        <v>1450</v>
      </c>
      <c r="I292" s="22" t="n">
        <f aca="false">1400++50</f>
        <v>1450</v>
      </c>
      <c r="J292" s="22" t="n">
        <f aca="false">1400++50</f>
        <v>1450</v>
      </c>
      <c r="K292" s="22" t="n">
        <f aca="false">1400++50</f>
        <v>1450</v>
      </c>
    </row>
    <row r="293" customFormat="false" ht="16.15" hidden="false" customHeight="false" outlineLevel="0" collapsed="false">
      <c r="A293" s="16" t="s">
        <v>292</v>
      </c>
      <c r="B293" s="20" t="s">
        <v>347</v>
      </c>
      <c r="C293" s="20" t="n">
        <v>300</v>
      </c>
      <c r="D293" s="21" t="n">
        <f aca="false">5.6+0.2</f>
        <v>5.8</v>
      </c>
      <c r="E293" s="21" t="n">
        <f aca="false">5.6+0.2</f>
        <v>5.8</v>
      </c>
      <c r="F293" s="21" t="n">
        <f aca="false">5.6+0.2</f>
        <v>5.8</v>
      </c>
      <c r="G293" s="21" t="n">
        <f aca="false">5.6+0.2</f>
        <v>5.8</v>
      </c>
      <c r="H293" s="22" t="n">
        <f aca="false">1400++50</f>
        <v>1450</v>
      </c>
      <c r="I293" s="22" t="n">
        <f aca="false">1400++50</f>
        <v>1450</v>
      </c>
      <c r="J293" s="22" t="n">
        <f aca="false">1400++50</f>
        <v>1450</v>
      </c>
      <c r="K293" s="22" t="n">
        <f aca="false">1400++50</f>
        <v>1450</v>
      </c>
    </row>
    <row r="294" customFormat="false" ht="16.15" hidden="false" customHeight="false" outlineLevel="0" collapsed="false">
      <c r="A294" s="16" t="s">
        <v>293</v>
      </c>
      <c r="B294" s="20" t="s">
        <v>347</v>
      </c>
      <c r="C294" s="20" t="n">
        <v>300</v>
      </c>
      <c r="D294" s="21" t="n">
        <f aca="false">5.6+0.2</f>
        <v>5.8</v>
      </c>
      <c r="E294" s="21" t="n">
        <f aca="false">5.6+0.2</f>
        <v>5.8</v>
      </c>
      <c r="F294" s="21" t="n">
        <f aca="false">5.6+0.2</f>
        <v>5.8</v>
      </c>
      <c r="G294" s="21" t="n">
        <f aca="false">5.6+0.2</f>
        <v>5.8</v>
      </c>
      <c r="H294" s="22" t="n">
        <f aca="false">1400++50</f>
        <v>1450</v>
      </c>
      <c r="I294" s="22" t="n">
        <f aca="false">1400++50</f>
        <v>1450</v>
      </c>
      <c r="J294" s="22" t="n">
        <f aca="false">1400++50</f>
        <v>1450</v>
      </c>
      <c r="K294" s="22" t="n">
        <f aca="false">1400++50</f>
        <v>1450</v>
      </c>
    </row>
    <row r="295" customFormat="false" ht="16.15" hidden="false" customHeight="false" outlineLevel="0" collapsed="false">
      <c r="A295" s="16" t="s">
        <v>294</v>
      </c>
      <c r="B295" s="20" t="s">
        <v>347</v>
      </c>
      <c r="C295" s="20" t="n">
        <v>300</v>
      </c>
      <c r="D295" s="21" t="n">
        <f aca="false">5.6+0.2</f>
        <v>5.8</v>
      </c>
      <c r="E295" s="21" t="n">
        <f aca="false">5.6+0.2</f>
        <v>5.8</v>
      </c>
      <c r="F295" s="21" t="n">
        <f aca="false">5.6+0.2</f>
        <v>5.8</v>
      </c>
      <c r="G295" s="21" t="n">
        <f aca="false">5.6+0.2</f>
        <v>5.8</v>
      </c>
      <c r="H295" s="22" t="n">
        <f aca="false">1400++50</f>
        <v>1450</v>
      </c>
      <c r="I295" s="22" t="n">
        <f aca="false">1400++50</f>
        <v>1450</v>
      </c>
      <c r="J295" s="22" t="n">
        <f aca="false">1400++50</f>
        <v>1450</v>
      </c>
      <c r="K295" s="22" t="n">
        <f aca="false">1400++50</f>
        <v>1450</v>
      </c>
    </row>
    <row r="296" customFormat="false" ht="16.15" hidden="false" customHeight="false" outlineLevel="0" collapsed="false">
      <c r="A296" s="16" t="s">
        <v>295</v>
      </c>
      <c r="B296" s="20" t="s">
        <v>347</v>
      </c>
      <c r="C296" s="20" t="n">
        <v>300</v>
      </c>
      <c r="D296" s="21" t="n">
        <f aca="false">5.6+0.2</f>
        <v>5.8</v>
      </c>
      <c r="E296" s="21" t="n">
        <f aca="false">5.6+0.2</f>
        <v>5.8</v>
      </c>
      <c r="F296" s="21" t="n">
        <f aca="false">5.6+0.2</f>
        <v>5.8</v>
      </c>
      <c r="G296" s="21" t="n">
        <f aca="false">5.6+0.2</f>
        <v>5.8</v>
      </c>
      <c r="H296" s="22" t="n">
        <f aca="false">1400++50</f>
        <v>1450</v>
      </c>
      <c r="I296" s="22" t="n">
        <f aca="false">1400++50</f>
        <v>1450</v>
      </c>
      <c r="J296" s="22" t="n">
        <f aca="false">1400++50</f>
        <v>1450</v>
      </c>
      <c r="K296" s="22" t="n">
        <f aca="false">1400++50</f>
        <v>1450</v>
      </c>
    </row>
    <row r="297" customFormat="false" ht="16.15" hidden="false" customHeight="false" outlineLevel="0" collapsed="false">
      <c r="A297" s="16" t="s">
        <v>296</v>
      </c>
      <c r="B297" s="20" t="s">
        <v>347</v>
      </c>
      <c r="C297" s="20" t="n">
        <v>300</v>
      </c>
      <c r="D297" s="21" t="n">
        <f aca="false">5.6+0.2</f>
        <v>5.8</v>
      </c>
      <c r="E297" s="21" t="n">
        <f aca="false">5.6+0.2</f>
        <v>5.8</v>
      </c>
      <c r="F297" s="21" t="n">
        <f aca="false">5.6+0.2</f>
        <v>5.8</v>
      </c>
      <c r="G297" s="21" t="n">
        <f aca="false">5.6+0.2</f>
        <v>5.8</v>
      </c>
      <c r="H297" s="22" t="n">
        <f aca="false">1400++50</f>
        <v>1450</v>
      </c>
      <c r="I297" s="22" t="n">
        <f aca="false">1400++50</f>
        <v>1450</v>
      </c>
      <c r="J297" s="22" t="n">
        <f aca="false">1400++50</f>
        <v>1450</v>
      </c>
      <c r="K297" s="22" t="n">
        <f aca="false">1400++50</f>
        <v>1450</v>
      </c>
    </row>
    <row r="298" customFormat="false" ht="16.15" hidden="false" customHeight="false" outlineLevel="0" collapsed="false">
      <c r="A298" s="16" t="s">
        <v>297</v>
      </c>
      <c r="B298" s="20" t="s">
        <v>347</v>
      </c>
      <c r="C298" s="20" t="n">
        <v>300</v>
      </c>
      <c r="D298" s="21" t="n">
        <f aca="false">5.6+0.2</f>
        <v>5.8</v>
      </c>
      <c r="E298" s="21" t="n">
        <f aca="false">5.6+0.2</f>
        <v>5.8</v>
      </c>
      <c r="F298" s="21" t="n">
        <f aca="false">5.6+0.2</f>
        <v>5.8</v>
      </c>
      <c r="G298" s="21" t="n">
        <f aca="false">5.6+0.2</f>
        <v>5.8</v>
      </c>
      <c r="H298" s="22" t="n">
        <f aca="false">1400++50</f>
        <v>1450</v>
      </c>
      <c r="I298" s="22" t="n">
        <f aca="false">1400++50</f>
        <v>1450</v>
      </c>
      <c r="J298" s="22" t="n">
        <f aca="false">1400++50</f>
        <v>1450</v>
      </c>
      <c r="K298" s="22" t="n">
        <f aca="false">1400++50</f>
        <v>1450</v>
      </c>
    </row>
    <row r="299" customFormat="false" ht="16.15" hidden="false" customHeight="false" outlineLevel="0" collapsed="false">
      <c r="A299" s="16" t="s">
        <v>298</v>
      </c>
      <c r="B299" s="20" t="s">
        <v>347</v>
      </c>
      <c r="C299" s="20" t="n">
        <v>300</v>
      </c>
      <c r="D299" s="21" t="n">
        <f aca="false">5.6+0.2</f>
        <v>5.8</v>
      </c>
      <c r="E299" s="21" t="n">
        <f aca="false">5.6+0.2</f>
        <v>5.8</v>
      </c>
      <c r="F299" s="21" t="n">
        <f aca="false">5.6+0.2</f>
        <v>5.8</v>
      </c>
      <c r="G299" s="21" t="n">
        <f aca="false">5.6+0.2</f>
        <v>5.8</v>
      </c>
      <c r="H299" s="22" t="n">
        <f aca="false">1400++50</f>
        <v>1450</v>
      </c>
      <c r="I299" s="22" t="n">
        <f aca="false">1400++50</f>
        <v>1450</v>
      </c>
      <c r="J299" s="22" t="n">
        <f aca="false">1400++50</f>
        <v>1450</v>
      </c>
      <c r="K299" s="22" t="n">
        <f aca="false">1400++50</f>
        <v>1450</v>
      </c>
    </row>
    <row r="300" customFormat="false" ht="16.15" hidden="false" customHeight="false" outlineLevel="0" collapsed="false">
      <c r="A300" s="16" t="s">
        <v>299</v>
      </c>
      <c r="B300" s="20" t="s">
        <v>347</v>
      </c>
      <c r="C300" s="20" t="n">
        <v>300</v>
      </c>
      <c r="D300" s="21" t="n">
        <f aca="false">5.6+0.2</f>
        <v>5.8</v>
      </c>
      <c r="E300" s="21" t="n">
        <f aca="false">5.6+0.2</f>
        <v>5.8</v>
      </c>
      <c r="F300" s="21" t="n">
        <f aca="false">5.6+0.2</f>
        <v>5.8</v>
      </c>
      <c r="G300" s="21" t="n">
        <f aca="false">5.6+0.2</f>
        <v>5.8</v>
      </c>
      <c r="H300" s="22" t="n">
        <f aca="false">1400++50</f>
        <v>1450</v>
      </c>
      <c r="I300" s="22" t="n">
        <f aca="false">1400++50</f>
        <v>1450</v>
      </c>
      <c r="J300" s="22" t="n">
        <f aca="false">1400++50</f>
        <v>1450</v>
      </c>
      <c r="K300" s="22" t="n">
        <f aca="false">1400++50</f>
        <v>1450</v>
      </c>
    </row>
    <row r="301" customFormat="false" ht="16.15" hidden="false" customHeight="false" outlineLevel="0" collapsed="false">
      <c r="A301" s="16" t="s">
        <v>300</v>
      </c>
      <c r="B301" s="20" t="s">
        <v>347</v>
      </c>
      <c r="C301" s="20" t="n">
        <v>300</v>
      </c>
      <c r="D301" s="21" t="n">
        <f aca="false">5.6+0.2</f>
        <v>5.8</v>
      </c>
      <c r="E301" s="21" t="n">
        <f aca="false">5.6+0.2</f>
        <v>5.8</v>
      </c>
      <c r="F301" s="21" t="n">
        <f aca="false">5.6+0.2</f>
        <v>5.8</v>
      </c>
      <c r="G301" s="21" t="n">
        <f aca="false">5.6+0.2</f>
        <v>5.8</v>
      </c>
      <c r="H301" s="22" t="n">
        <f aca="false">1400++50</f>
        <v>1450</v>
      </c>
      <c r="I301" s="22" t="n">
        <f aca="false">1400++50</f>
        <v>1450</v>
      </c>
      <c r="J301" s="22" t="n">
        <f aca="false">1400++50</f>
        <v>1450</v>
      </c>
      <c r="K301" s="22" t="n">
        <f aca="false">1400++50</f>
        <v>1450</v>
      </c>
    </row>
    <row r="302" customFormat="false" ht="16.15" hidden="false" customHeight="false" outlineLevel="0" collapsed="false">
      <c r="A302" s="16" t="s">
        <v>301</v>
      </c>
      <c r="B302" s="20" t="s">
        <v>347</v>
      </c>
      <c r="C302" s="20" t="n">
        <v>300</v>
      </c>
      <c r="D302" s="21" t="n">
        <f aca="false">5.6+0.2</f>
        <v>5.8</v>
      </c>
      <c r="E302" s="21" t="n">
        <f aca="false">5.6+0.2</f>
        <v>5.8</v>
      </c>
      <c r="F302" s="21" t="n">
        <f aca="false">5.6+0.2</f>
        <v>5.8</v>
      </c>
      <c r="G302" s="21" t="n">
        <f aca="false">5.6+0.2</f>
        <v>5.8</v>
      </c>
      <c r="H302" s="22" t="n">
        <f aca="false">1400++50</f>
        <v>1450</v>
      </c>
      <c r="I302" s="22" t="n">
        <f aca="false">1400++50</f>
        <v>1450</v>
      </c>
      <c r="J302" s="22" t="n">
        <f aca="false">1400++50</f>
        <v>1450</v>
      </c>
      <c r="K302" s="22" t="n">
        <f aca="false">1400++50</f>
        <v>1450</v>
      </c>
    </row>
    <row r="303" customFormat="false" ht="16.15" hidden="false" customHeight="false" outlineLevel="0" collapsed="false">
      <c r="A303" s="16" t="s">
        <v>302</v>
      </c>
      <c r="B303" s="20" t="s">
        <v>347</v>
      </c>
      <c r="C303" s="20" t="n">
        <v>300</v>
      </c>
      <c r="D303" s="21" t="n">
        <f aca="false">5.6+0.2</f>
        <v>5.8</v>
      </c>
      <c r="E303" s="21" t="n">
        <f aca="false">5.6+0.2</f>
        <v>5.8</v>
      </c>
      <c r="F303" s="21" t="n">
        <f aca="false">5.6+0.2</f>
        <v>5.8</v>
      </c>
      <c r="G303" s="21" t="n">
        <f aca="false">5.6+0.2</f>
        <v>5.8</v>
      </c>
      <c r="H303" s="22" t="n">
        <f aca="false">1400++50</f>
        <v>1450</v>
      </c>
      <c r="I303" s="22" t="n">
        <f aca="false">1400++50</f>
        <v>1450</v>
      </c>
      <c r="J303" s="22" t="n">
        <f aca="false">1400++50</f>
        <v>1450</v>
      </c>
      <c r="K303" s="22" t="n">
        <f aca="false">1400++50</f>
        <v>1450</v>
      </c>
    </row>
    <row r="304" customFormat="false" ht="16.15" hidden="false" customHeight="false" outlineLevel="0" collapsed="false">
      <c r="A304" s="16" t="s">
        <v>303</v>
      </c>
      <c r="B304" s="20" t="s">
        <v>347</v>
      </c>
      <c r="C304" s="20" t="n">
        <v>300</v>
      </c>
      <c r="D304" s="21" t="n">
        <f aca="false">5.6+0.2</f>
        <v>5.8</v>
      </c>
      <c r="E304" s="21" t="n">
        <f aca="false">5.6+0.2</f>
        <v>5.8</v>
      </c>
      <c r="F304" s="21" t="n">
        <f aca="false">5.6+0.2</f>
        <v>5.8</v>
      </c>
      <c r="G304" s="21" t="n">
        <f aca="false">5.6+0.2</f>
        <v>5.8</v>
      </c>
      <c r="H304" s="22" t="n">
        <f aca="false">1400++50</f>
        <v>1450</v>
      </c>
      <c r="I304" s="22" t="n">
        <f aca="false">1400++50</f>
        <v>1450</v>
      </c>
      <c r="J304" s="22" t="n">
        <f aca="false">1400++50</f>
        <v>1450</v>
      </c>
      <c r="K304" s="22" t="n">
        <f aca="false">1400++50</f>
        <v>1450</v>
      </c>
    </row>
    <row r="305" customFormat="false" ht="16.15" hidden="false" customHeight="false" outlineLevel="0" collapsed="false">
      <c r="A305" s="16" t="s">
        <v>304</v>
      </c>
      <c r="B305" s="20" t="s">
        <v>347</v>
      </c>
      <c r="C305" s="20" t="n">
        <v>300</v>
      </c>
      <c r="D305" s="21" t="n">
        <f aca="false">5.6+0.2</f>
        <v>5.8</v>
      </c>
      <c r="E305" s="21" t="n">
        <f aca="false">5.6+0.2</f>
        <v>5.8</v>
      </c>
      <c r="F305" s="21" t="n">
        <f aca="false">5.6+0.2</f>
        <v>5.8</v>
      </c>
      <c r="G305" s="21" t="n">
        <f aca="false">5.6+0.2</f>
        <v>5.8</v>
      </c>
      <c r="H305" s="22" t="n">
        <f aca="false">1400++50</f>
        <v>1450</v>
      </c>
      <c r="I305" s="22" t="n">
        <f aca="false">1400++50</f>
        <v>1450</v>
      </c>
      <c r="J305" s="22" t="n">
        <f aca="false">1400++50</f>
        <v>1450</v>
      </c>
      <c r="K305" s="22" t="n">
        <f aca="false">1400++50</f>
        <v>1450</v>
      </c>
    </row>
    <row r="306" customFormat="false" ht="16.15" hidden="false" customHeight="false" outlineLevel="0" collapsed="false">
      <c r="A306" s="16" t="s">
        <v>305</v>
      </c>
      <c r="B306" s="20" t="s">
        <v>347</v>
      </c>
      <c r="C306" s="20" t="n">
        <v>300</v>
      </c>
      <c r="D306" s="21" t="n">
        <f aca="false">5.6+0.2</f>
        <v>5.8</v>
      </c>
      <c r="E306" s="21" t="n">
        <f aca="false">5.6+0.2</f>
        <v>5.8</v>
      </c>
      <c r="F306" s="21" t="n">
        <f aca="false">5.6+0.2</f>
        <v>5.8</v>
      </c>
      <c r="G306" s="21" t="n">
        <f aca="false">5.6+0.2</f>
        <v>5.8</v>
      </c>
      <c r="H306" s="22" t="n">
        <f aca="false">1400++50</f>
        <v>1450</v>
      </c>
      <c r="I306" s="22" t="n">
        <f aca="false">1400++50</f>
        <v>1450</v>
      </c>
      <c r="J306" s="22" t="n">
        <f aca="false">1400++50</f>
        <v>1450</v>
      </c>
      <c r="K306" s="22" t="n">
        <f aca="false">1400++50</f>
        <v>1450</v>
      </c>
    </row>
    <row r="307" customFormat="false" ht="16.15" hidden="false" customHeight="false" outlineLevel="0" collapsed="false">
      <c r="A307" s="16" t="s">
        <v>306</v>
      </c>
      <c r="B307" s="20" t="s">
        <v>347</v>
      </c>
      <c r="C307" s="20" t="n">
        <v>300</v>
      </c>
      <c r="D307" s="21" t="n">
        <f aca="false">5.6+0.2</f>
        <v>5.8</v>
      </c>
      <c r="E307" s="21" t="n">
        <f aca="false">5.6+0.2</f>
        <v>5.8</v>
      </c>
      <c r="F307" s="21" t="n">
        <f aca="false">5.6+0.2</f>
        <v>5.8</v>
      </c>
      <c r="G307" s="21" t="n">
        <f aca="false">5.6+0.2</f>
        <v>5.8</v>
      </c>
      <c r="H307" s="22" t="n">
        <f aca="false">1400++50</f>
        <v>1450</v>
      </c>
      <c r="I307" s="22" t="n">
        <f aca="false">1400++50</f>
        <v>1450</v>
      </c>
      <c r="J307" s="22" t="n">
        <f aca="false">1400++50</f>
        <v>1450</v>
      </c>
      <c r="K307" s="22" t="n">
        <f aca="false">1400++50</f>
        <v>1450</v>
      </c>
    </row>
    <row r="308" customFormat="false" ht="16.15" hidden="false" customHeight="false" outlineLevel="0" collapsed="false">
      <c r="A308" s="16" t="s">
        <v>307</v>
      </c>
      <c r="B308" s="20" t="s">
        <v>347</v>
      </c>
      <c r="C308" s="20" t="n">
        <v>300</v>
      </c>
      <c r="D308" s="21" t="n">
        <f aca="false">5.6+0.2</f>
        <v>5.8</v>
      </c>
      <c r="E308" s="21" t="n">
        <f aca="false">5.6+0.2</f>
        <v>5.8</v>
      </c>
      <c r="F308" s="21" t="n">
        <f aca="false">5.6+0.2</f>
        <v>5.8</v>
      </c>
      <c r="G308" s="21" t="n">
        <f aca="false">5.6+0.2</f>
        <v>5.8</v>
      </c>
      <c r="H308" s="22" t="n">
        <f aca="false">1400++50</f>
        <v>1450</v>
      </c>
      <c r="I308" s="22" t="n">
        <f aca="false">1400++50</f>
        <v>1450</v>
      </c>
      <c r="J308" s="22" t="n">
        <f aca="false">1400++50</f>
        <v>1450</v>
      </c>
      <c r="K308" s="22" t="n">
        <f aca="false">1400++50</f>
        <v>1450</v>
      </c>
    </row>
    <row r="309" customFormat="false" ht="16.15" hidden="false" customHeight="false" outlineLevel="0" collapsed="false">
      <c r="A309" s="16" t="s">
        <v>308</v>
      </c>
      <c r="B309" s="20" t="s">
        <v>347</v>
      </c>
      <c r="C309" s="20" t="n">
        <v>300</v>
      </c>
      <c r="D309" s="21" t="n">
        <f aca="false">5.6+0.2</f>
        <v>5.8</v>
      </c>
      <c r="E309" s="21" t="n">
        <f aca="false">5.6+0.2</f>
        <v>5.8</v>
      </c>
      <c r="F309" s="21" t="n">
        <f aca="false">5.6+0.2</f>
        <v>5.8</v>
      </c>
      <c r="G309" s="21" t="n">
        <f aca="false">5.6+0.2</f>
        <v>5.8</v>
      </c>
      <c r="H309" s="22" t="n">
        <f aca="false">1400++50</f>
        <v>1450</v>
      </c>
      <c r="I309" s="22" t="n">
        <f aca="false">1400++50</f>
        <v>1450</v>
      </c>
      <c r="J309" s="22" t="n">
        <f aca="false">1400++50</f>
        <v>1450</v>
      </c>
      <c r="K309" s="22" t="n">
        <f aca="false">1400++50</f>
        <v>1450</v>
      </c>
    </row>
    <row r="310" customFormat="false" ht="16.15" hidden="false" customHeight="false" outlineLevel="0" collapsed="false">
      <c r="A310" s="16" t="s">
        <v>309</v>
      </c>
      <c r="B310" s="20" t="s">
        <v>347</v>
      </c>
      <c r="C310" s="20" t="n">
        <v>300</v>
      </c>
      <c r="D310" s="21" t="n">
        <f aca="false">5.6+0.2</f>
        <v>5.8</v>
      </c>
      <c r="E310" s="21" t="n">
        <f aca="false">5.6+0.2</f>
        <v>5.8</v>
      </c>
      <c r="F310" s="21" t="n">
        <f aca="false">5.6+0.2</f>
        <v>5.8</v>
      </c>
      <c r="G310" s="21" t="n">
        <f aca="false">5.6+0.2</f>
        <v>5.8</v>
      </c>
      <c r="H310" s="22" t="n">
        <f aca="false">1400++50</f>
        <v>1450</v>
      </c>
      <c r="I310" s="22" t="n">
        <f aca="false">1400++50</f>
        <v>1450</v>
      </c>
      <c r="J310" s="22" t="n">
        <f aca="false">1400++50</f>
        <v>1450</v>
      </c>
      <c r="K310" s="22" t="n">
        <f aca="false">1400++50</f>
        <v>1450</v>
      </c>
    </row>
    <row r="311" customFormat="false" ht="16.15" hidden="false" customHeight="false" outlineLevel="0" collapsed="false">
      <c r="A311" s="16" t="s">
        <v>310</v>
      </c>
      <c r="B311" s="20" t="s">
        <v>347</v>
      </c>
      <c r="C311" s="20" t="n">
        <v>300</v>
      </c>
      <c r="D311" s="21" t="n">
        <f aca="false">5.6+0.2</f>
        <v>5.8</v>
      </c>
      <c r="E311" s="21" t="n">
        <f aca="false">5.6+0.2</f>
        <v>5.8</v>
      </c>
      <c r="F311" s="21" t="n">
        <f aca="false">5.6+0.2</f>
        <v>5.8</v>
      </c>
      <c r="G311" s="21" t="n">
        <f aca="false">5.6+0.2</f>
        <v>5.8</v>
      </c>
      <c r="H311" s="22" t="n">
        <f aca="false">1400++50</f>
        <v>1450</v>
      </c>
      <c r="I311" s="22" t="n">
        <f aca="false">1400++50</f>
        <v>1450</v>
      </c>
      <c r="J311" s="22" t="n">
        <f aca="false">1400++50</f>
        <v>1450</v>
      </c>
      <c r="K311" s="22" t="n">
        <f aca="false">1400++50</f>
        <v>1450</v>
      </c>
    </row>
    <row r="312" customFormat="false" ht="16.15" hidden="false" customHeight="false" outlineLevel="0" collapsed="false">
      <c r="A312" s="16" t="s">
        <v>311</v>
      </c>
      <c r="B312" s="20" t="s">
        <v>347</v>
      </c>
      <c r="C312" s="20" t="n">
        <v>300</v>
      </c>
      <c r="D312" s="21" t="n">
        <f aca="false">5.6+0.2</f>
        <v>5.8</v>
      </c>
      <c r="E312" s="21" t="n">
        <f aca="false">5.6+0.2</f>
        <v>5.8</v>
      </c>
      <c r="F312" s="21" t="n">
        <f aca="false">5.6+0.2</f>
        <v>5.8</v>
      </c>
      <c r="G312" s="21" t="n">
        <f aca="false">5.6+0.2</f>
        <v>5.8</v>
      </c>
      <c r="H312" s="22" t="n">
        <f aca="false">1400++50</f>
        <v>1450</v>
      </c>
      <c r="I312" s="22" t="n">
        <f aca="false">1400++50</f>
        <v>1450</v>
      </c>
      <c r="J312" s="22" t="n">
        <f aca="false">1400++50</f>
        <v>1450</v>
      </c>
      <c r="K312" s="22" t="n">
        <f aca="false">1400++50</f>
        <v>1450</v>
      </c>
    </row>
    <row r="313" customFormat="false" ht="16.15" hidden="false" customHeight="false" outlineLevel="0" collapsed="false">
      <c r="A313" s="16" t="s">
        <v>312</v>
      </c>
      <c r="B313" s="20" t="s">
        <v>347</v>
      </c>
      <c r="C313" s="20" t="n">
        <v>300</v>
      </c>
      <c r="D313" s="21" t="n">
        <f aca="false">5.6+0.2</f>
        <v>5.8</v>
      </c>
      <c r="E313" s="21" t="n">
        <f aca="false">5.6+0.2</f>
        <v>5.8</v>
      </c>
      <c r="F313" s="21" t="n">
        <f aca="false">5.6+0.2</f>
        <v>5.8</v>
      </c>
      <c r="G313" s="21" t="n">
        <f aca="false">5.6+0.2</f>
        <v>5.8</v>
      </c>
      <c r="H313" s="22" t="n">
        <f aca="false">1400++50</f>
        <v>1450</v>
      </c>
      <c r="I313" s="22" t="n">
        <f aca="false">1400++50</f>
        <v>1450</v>
      </c>
      <c r="J313" s="22" t="n">
        <f aca="false">1400++50</f>
        <v>1450</v>
      </c>
      <c r="K313" s="22" t="n">
        <f aca="false">1400++50</f>
        <v>1450</v>
      </c>
    </row>
    <row r="314" customFormat="false" ht="16.15" hidden="false" customHeight="false" outlineLevel="0" collapsed="false">
      <c r="A314" s="16" t="s">
        <v>313</v>
      </c>
      <c r="B314" s="20" t="s">
        <v>347</v>
      </c>
      <c r="C314" s="20" t="n">
        <v>300</v>
      </c>
      <c r="D314" s="21" t="n">
        <f aca="false">5.6+0.2</f>
        <v>5.8</v>
      </c>
      <c r="E314" s="21" t="n">
        <f aca="false">5.6+0.2</f>
        <v>5.8</v>
      </c>
      <c r="F314" s="21" t="n">
        <f aca="false">5.6+0.2</f>
        <v>5.8</v>
      </c>
      <c r="G314" s="21" t="n">
        <f aca="false">5.6+0.2</f>
        <v>5.8</v>
      </c>
      <c r="H314" s="22" t="n">
        <f aca="false">1400++50</f>
        <v>1450</v>
      </c>
      <c r="I314" s="22" t="n">
        <f aca="false">1400++50</f>
        <v>1450</v>
      </c>
      <c r="J314" s="22" t="n">
        <f aca="false">1400++50</f>
        <v>1450</v>
      </c>
      <c r="K314" s="22" t="n">
        <f aca="false">1400++50</f>
        <v>1450</v>
      </c>
    </row>
    <row r="315" customFormat="false" ht="16.15" hidden="false" customHeight="false" outlineLevel="0" collapsed="false">
      <c r="A315" s="16" t="s">
        <v>314</v>
      </c>
      <c r="B315" s="20" t="s">
        <v>347</v>
      </c>
      <c r="C315" s="20" t="n">
        <v>300</v>
      </c>
      <c r="D315" s="21" t="n">
        <f aca="false">5.6+0.2</f>
        <v>5.8</v>
      </c>
      <c r="E315" s="21" t="n">
        <f aca="false">5.6+0.2</f>
        <v>5.8</v>
      </c>
      <c r="F315" s="21" t="n">
        <f aca="false">5.6+0.2</f>
        <v>5.8</v>
      </c>
      <c r="G315" s="21" t="n">
        <f aca="false">5.6+0.2</f>
        <v>5.8</v>
      </c>
      <c r="H315" s="22" t="n">
        <f aca="false">1400++50</f>
        <v>1450</v>
      </c>
      <c r="I315" s="22" t="n">
        <f aca="false">1400++50</f>
        <v>1450</v>
      </c>
      <c r="J315" s="22" t="n">
        <f aca="false">1400++50</f>
        <v>1450</v>
      </c>
      <c r="K315" s="22" t="n">
        <f aca="false">1400++50</f>
        <v>1450</v>
      </c>
    </row>
    <row r="316" customFormat="false" ht="16.15" hidden="false" customHeight="false" outlineLevel="0" collapsed="false">
      <c r="A316" s="16" t="s">
        <v>315</v>
      </c>
      <c r="B316" s="20" t="s">
        <v>347</v>
      </c>
      <c r="C316" s="20" t="n">
        <v>300</v>
      </c>
      <c r="D316" s="21" t="n">
        <f aca="false">5.6+0.2</f>
        <v>5.8</v>
      </c>
      <c r="E316" s="21" t="n">
        <f aca="false">5.6+0.2</f>
        <v>5.8</v>
      </c>
      <c r="F316" s="21" t="n">
        <f aca="false">5.6+0.2</f>
        <v>5.8</v>
      </c>
      <c r="G316" s="21" t="n">
        <f aca="false">5.6+0.2</f>
        <v>5.8</v>
      </c>
      <c r="H316" s="22" t="n">
        <f aca="false">1400++50</f>
        <v>1450</v>
      </c>
      <c r="I316" s="22" t="n">
        <f aca="false">1400++50</f>
        <v>1450</v>
      </c>
      <c r="J316" s="22" t="n">
        <f aca="false">1400++50</f>
        <v>1450</v>
      </c>
      <c r="K316" s="22" t="n">
        <f aca="false">1400++50</f>
        <v>1450</v>
      </c>
    </row>
    <row r="317" customFormat="false" ht="16.15" hidden="false" customHeight="false" outlineLevel="0" collapsed="false">
      <c r="A317" s="16" t="s">
        <v>316</v>
      </c>
      <c r="B317" s="20" t="s">
        <v>347</v>
      </c>
      <c r="C317" s="20" t="n">
        <v>300</v>
      </c>
      <c r="D317" s="21" t="n">
        <f aca="false">5.6+0.2</f>
        <v>5.8</v>
      </c>
      <c r="E317" s="21" t="n">
        <f aca="false">5.6+0.2</f>
        <v>5.8</v>
      </c>
      <c r="F317" s="21" t="n">
        <f aca="false">5.6+0.2</f>
        <v>5.8</v>
      </c>
      <c r="G317" s="21" t="n">
        <f aca="false">5.6+0.2</f>
        <v>5.8</v>
      </c>
      <c r="H317" s="22" t="n">
        <f aca="false">1400++50</f>
        <v>1450</v>
      </c>
      <c r="I317" s="22" t="n">
        <f aca="false">1400++50</f>
        <v>1450</v>
      </c>
      <c r="J317" s="22" t="n">
        <f aca="false">1400++50</f>
        <v>1450</v>
      </c>
      <c r="K317" s="22" t="n">
        <f aca="false">1400++50</f>
        <v>1450</v>
      </c>
    </row>
    <row r="318" customFormat="false" ht="16.15" hidden="false" customHeight="false" outlineLevel="0" collapsed="false">
      <c r="A318" s="16" t="s">
        <v>317</v>
      </c>
      <c r="B318" s="20" t="s">
        <v>347</v>
      </c>
      <c r="C318" s="20" t="n">
        <v>300</v>
      </c>
      <c r="D318" s="21" t="n">
        <f aca="false">5.6+0.2</f>
        <v>5.8</v>
      </c>
      <c r="E318" s="21" t="n">
        <f aca="false">5.6+0.2</f>
        <v>5.8</v>
      </c>
      <c r="F318" s="21" t="n">
        <f aca="false">5.6+0.2</f>
        <v>5.8</v>
      </c>
      <c r="G318" s="21" t="n">
        <f aca="false">5.6+0.2</f>
        <v>5.8</v>
      </c>
      <c r="H318" s="22" t="n">
        <f aca="false">1400++50</f>
        <v>1450</v>
      </c>
      <c r="I318" s="22" t="n">
        <f aca="false">1400++50</f>
        <v>1450</v>
      </c>
      <c r="J318" s="22" t="n">
        <f aca="false">1400++50</f>
        <v>1450</v>
      </c>
      <c r="K318" s="22" t="n">
        <f aca="false">1400++50</f>
        <v>1450</v>
      </c>
    </row>
    <row r="319" customFormat="false" ht="16.15" hidden="false" customHeight="false" outlineLevel="0" collapsed="false">
      <c r="A319" s="16" t="s">
        <v>318</v>
      </c>
      <c r="B319" s="20" t="s">
        <v>347</v>
      </c>
      <c r="C319" s="20" t="n">
        <v>300</v>
      </c>
      <c r="D319" s="21" t="n">
        <f aca="false">5.6+0.2</f>
        <v>5.8</v>
      </c>
      <c r="E319" s="21" t="n">
        <f aca="false">5.6+0.2</f>
        <v>5.8</v>
      </c>
      <c r="F319" s="21" t="n">
        <f aca="false">5.6+0.2</f>
        <v>5.8</v>
      </c>
      <c r="G319" s="21" t="n">
        <f aca="false">5.6+0.2</f>
        <v>5.8</v>
      </c>
      <c r="H319" s="22" t="n">
        <f aca="false">1400++50</f>
        <v>1450</v>
      </c>
      <c r="I319" s="22" t="n">
        <f aca="false">1400++50</f>
        <v>1450</v>
      </c>
      <c r="J319" s="22" t="n">
        <f aca="false">1400++50</f>
        <v>1450</v>
      </c>
      <c r="K319" s="22" t="n">
        <f aca="false">1400++50</f>
        <v>1450</v>
      </c>
    </row>
    <row r="320" customFormat="false" ht="16.15" hidden="false" customHeight="false" outlineLevel="0" collapsed="false">
      <c r="A320" s="16" t="s">
        <v>319</v>
      </c>
      <c r="B320" s="20" t="s">
        <v>347</v>
      </c>
      <c r="C320" s="20" t="n">
        <v>300</v>
      </c>
      <c r="D320" s="21" t="n">
        <f aca="false">5.6+0.2</f>
        <v>5.8</v>
      </c>
      <c r="E320" s="21" t="n">
        <f aca="false">5.6+0.2</f>
        <v>5.8</v>
      </c>
      <c r="F320" s="21" t="n">
        <f aca="false">5.6+0.2</f>
        <v>5.8</v>
      </c>
      <c r="G320" s="21" t="n">
        <f aca="false">5.6+0.2</f>
        <v>5.8</v>
      </c>
      <c r="H320" s="22" t="n">
        <f aca="false">1400++50</f>
        <v>1450</v>
      </c>
      <c r="I320" s="22" t="n">
        <f aca="false">1400++50</f>
        <v>1450</v>
      </c>
      <c r="J320" s="22" t="n">
        <f aca="false">1400++50</f>
        <v>1450</v>
      </c>
      <c r="K320" s="22" t="n">
        <f aca="false">1400++50</f>
        <v>1450</v>
      </c>
    </row>
    <row r="321" customFormat="false" ht="16.15" hidden="false" customHeight="false" outlineLevel="0" collapsed="false">
      <c r="A321" s="16" t="s">
        <v>320</v>
      </c>
      <c r="B321" s="20" t="s">
        <v>347</v>
      </c>
      <c r="C321" s="20" t="n">
        <v>300</v>
      </c>
      <c r="D321" s="21" t="n">
        <f aca="false">5.6+0.2</f>
        <v>5.8</v>
      </c>
      <c r="E321" s="21" t="n">
        <f aca="false">5.6+0.2</f>
        <v>5.8</v>
      </c>
      <c r="F321" s="21" t="n">
        <f aca="false">5.6+0.2</f>
        <v>5.8</v>
      </c>
      <c r="G321" s="21" t="n">
        <f aca="false">5.6+0.2</f>
        <v>5.8</v>
      </c>
      <c r="H321" s="22" t="n">
        <f aca="false">1400++50</f>
        <v>1450</v>
      </c>
      <c r="I321" s="22" t="n">
        <f aca="false">1400++50</f>
        <v>1450</v>
      </c>
      <c r="J321" s="22" t="n">
        <f aca="false">1400++50</f>
        <v>1450</v>
      </c>
      <c r="K321" s="22" t="n">
        <f aca="false">1400++50</f>
        <v>1450</v>
      </c>
    </row>
    <row r="322" customFormat="false" ht="16.15" hidden="false" customHeight="false" outlineLevel="0" collapsed="false">
      <c r="A322" s="16" t="s">
        <v>321</v>
      </c>
      <c r="B322" s="20" t="s">
        <v>347</v>
      </c>
      <c r="C322" s="20" t="n">
        <v>300</v>
      </c>
      <c r="D322" s="21" t="n">
        <f aca="false">5.6+0.2</f>
        <v>5.8</v>
      </c>
      <c r="E322" s="21" t="n">
        <f aca="false">5.6+0.2</f>
        <v>5.8</v>
      </c>
      <c r="F322" s="21" t="n">
        <f aca="false">5.6+0.2</f>
        <v>5.8</v>
      </c>
      <c r="G322" s="21" t="n">
        <f aca="false">5.6+0.2</f>
        <v>5.8</v>
      </c>
      <c r="H322" s="22" t="n">
        <f aca="false">1400++50</f>
        <v>1450</v>
      </c>
      <c r="I322" s="22" t="n">
        <f aca="false">1400++50</f>
        <v>1450</v>
      </c>
      <c r="J322" s="22" t="n">
        <f aca="false">1400++50</f>
        <v>1450</v>
      </c>
      <c r="K322" s="22" t="n">
        <f aca="false">1400++50</f>
        <v>1450</v>
      </c>
    </row>
    <row r="323" customFormat="false" ht="16.15" hidden="false" customHeight="false" outlineLevel="0" collapsed="false">
      <c r="A323" s="16" t="s">
        <v>322</v>
      </c>
      <c r="B323" s="20" t="s">
        <v>347</v>
      </c>
      <c r="C323" s="20" t="n">
        <v>300</v>
      </c>
      <c r="D323" s="21" t="n">
        <f aca="false">5.6+0.2</f>
        <v>5.8</v>
      </c>
      <c r="E323" s="21" t="n">
        <f aca="false">5.6+0.2</f>
        <v>5.8</v>
      </c>
      <c r="F323" s="21" t="n">
        <f aca="false">5.6+0.2</f>
        <v>5.8</v>
      </c>
      <c r="G323" s="21" t="n">
        <f aca="false">5.6+0.2</f>
        <v>5.8</v>
      </c>
      <c r="H323" s="22" t="n">
        <f aca="false">1400++50</f>
        <v>1450</v>
      </c>
      <c r="I323" s="22" t="n">
        <f aca="false">1400++50</f>
        <v>1450</v>
      </c>
      <c r="J323" s="22" t="n">
        <f aca="false">1400++50</f>
        <v>1450</v>
      </c>
      <c r="K323" s="22" t="n">
        <f aca="false">1400++50</f>
        <v>1450</v>
      </c>
    </row>
    <row r="324" customFormat="false" ht="16.15" hidden="false" customHeight="false" outlineLevel="0" collapsed="false">
      <c r="A324" s="16" t="s">
        <v>323</v>
      </c>
      <c r="B324" s="20" t="s">
        <v>347</v>
      </c>
      <c r="C324" s="20" t="n">
        <v>300</v>
      </c>
      <c r="D324" s="21" t="n">
        <f aca="false">5.6+0.2</f>
        <v>5.8</v>
      </c>
      <c r="E324" s="21" t="n">
        <f aca="false">5.6+0.2</f>
        <v>5.8</v>
      </c>
      <c r="F324" s="21" t="n">
        <f aca="false">5.6+0.2</f>
        <v>5.8</v>
      </c>
      <c r="G324" s="21" t="n">
        <f aca="false">5.6+0.2</f>
        <v>5.8</v>
      </c>
      <c r="H324" s="22" t="n">
        <f aca="false">1400++50</f>
        <v>1450</v>
      </c>
      <c r="I324" s="22" t="n">
        <f aca="false">1400++50</f>
        <v>1450</v>
      </c>
      <c r="J324" s="22" t="n">
        <f aca="false">1400++50</f>
        <v>1450</v>
      </c>
      <c r="K324" s="22" t="n">
        <f aca="false">1400++50</f>
        <v>1450</v>
      </c>
    </row>
    <row r="325" customFormat="false" ht="16.15" hidden="false" customHeight="false" outlineLevel="0" collapsed="false">
      <c r="A325" s="16" t="s">
        <v>324</v>
      </c>
      <c r="B325" s="20" t="s">
        <v>347</v>
      </c>
      <c r="C325" s="20" t="n">
        <v>300</v>
      </c>
      <c r="D325" s="21" t="n">
        <f aca="false">5.6+0.2</f>
        <v>5.8</v>
      </c>
      <c r="E325" s="21" t="n">
        <f aca="false">5.6+0.2</f>
        <v>5.8</v>
      </c>
      <c r="F325" s="21" t="n">
        <f aca="false">5.6+0.2</f>
        <v>5.8</v>
      </c>
      <c r="G325" s="21" t="n">
        <f aca="false">5.6+0.2</f>
        <v>5.8</v>
      </c>
      <c r="H325" s="22" t="n">
        <f aca="false">1400++50</f>
        <v>1450</v>
      </c>
      <c r="I325" s="22" t="n">
        <f aca="false">1400++50</f>
        <v>1450</v>
      </c>
      <c r="J325" s="22" t="n">
        <f aca="false">1400++50</f>
        <v>1450</v>
      </c>
      <c r="K325" s="22" t="n">
        <f aca="false">1400++50</f>
        <v>1450</v>
      </c>
    </row>
  </sheetData>
  <printOptions headings="false" gridLines="false" gridLinesSet="true" horizontalCentered="false" verticalCentered="false"/>
  <pageMargins left="0.39375" right="0.39375" top="0.39375" bottom="0.39375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A36" activeCellId="0" sqref="A36"/>
    </sheetView>
  </sheetViews>
  <sheetFormatPr defaultRowHeight="12.8"/>
  <cols>
    <col collapsed="false" hidden="false" max="1" min="1" style="0" width="23.4897959183673"/>
    <col collapsed="false" hidden="false" max="1025" min="2" style="0" width="8.50510204081633"/>
  </cols>
  <sheetData>
    <row r="1" customFormat="false" ht="26.85" hidden="false" customHeight="false" outlineLevel="0" collapsed="false">
      <c r="A1" s="14"/>
      <c r="B1" s="15" t="s">
        <v>326</v>
      </c>
      <c r="C1" s="15" t="s">
        <v>327</v>
      </c>
      <c r="D1" s="15" t="s">
        <v>328</v>
      </c>
      <c r="E1" s="15" t="s">
        <v>329</v>
      </c>
      <c r="F1" s="15" t="s">
        <v>330</v>
      </c>
      <c r="G1" s="15" t="s">
        <v>331</v>
      </c>
      <c r="H1" s="15" t="s">
        <v>332</v>
      </c>
      <c r="I1" s="15" t="s">
        <v>333</v>
      </c>
      <c r="J1" s="15" t="s">
        <v>334</v>
      </c>
      <c r="K1" s="15" t="s">
        <v>335</v>
      </c>
    </row>
    <row r="2" customFormat="false" ht="16.15" hidden="false" customHeight="false" outlineLevel="0" collapsed="false">
      <c r="A2" s="16" t="s">
        <v>1</v>
      </c>
      <c r="B2" s="17" t="s">
        <v>342</v>
      </c>
      <c r="C2" s="18" t="n">
        <v>700</v>
      </c>
      <c r="D2" s="19" t="n">
        <v>18.85</v>
      </c>
      <c r="E2" s="19" t="n">
        <v>18.65</v>
      </c>
      <c r="F2" s="19" t="n">
        <v>18.45</v>
      </c>
      <c r="G2" s="19" t="n">
        <v>18.25</v>
      </c>
      <c r="H2" s="18" t="n">
        <v>4765</v>
      </c>
      <c r="I2" s="18" t="n">
        <v>4715</v>
      </c>
      <c r="J2" s="18" t="n">
        <v>4665</v>
      </c>
      <c r="K2" s="18" t="n">
        <v>4615</v>
      </c>
    </row>
    <row r="3" customFormat="false" ht="16.15" hidden="false" customHeight="false" outlineLevel="0" collapsed="false">
      <c r="A3" s="16" t="s">
        <v>2</v>
      </c>
      <c r="B3" s="17" t="s">
        <v>340</v>
      </c>
      <c r="C3" s="18" t="n">
        <v>1100</v>
      </c>
      <c r="D3" s="19" t="n">
        <v>17.08</v>
      </c>
      <c r="E3" s="19" t="n">
        <v>16.88</v>
      </c>
      <c r="F3" s="19" t="n">
        <v>16.68</v>
      </c>
      <c r="G3" s="19" t="n">
        <v>16.48</v>
      </c>
      <c r="H3" s="18" t="n">
        <v>4085</v>
      </c>
      <c r="I3" s="18" t="n">
        <v>4035</v>
      </c>
      <c r="J3" s="18" t="n">
        <v>3985</v>
      </c>
      <c r="K3" s="18" t="n">
        <v>3935</v>
      </c>
    </row>
    <row r="4" customFormat="false" ht="16.15" hidden="false" customHeight="false" outlineLevel="0" collapsed="false">
      <c r="A4" s="16" t="s">
        <v>3</v>
      </c>
      <c r="B4" s="17" t="s">
        <v>336</v>
      </c>
      <c r="C4" s="18" t="n">
        <v>1100</v>
      </c>
      <c r="D4" s="19" t="n">
        <v>23.25</v>
      </c>
      <c r="E4" s="19" t="n">
        <v>23.05</v>
      </c>
      <c r="F4" s="19" t="n">
        <v>22.85</v>
      </c>
      <c r="G4" s="19" t="n">
        <v>22.65</v>
      </c>
      <c r="H4" s="18" t="n">
        <v>5617</v>
      </c>
      <c r="I4" s="18" t="n">
        <v>5567</v>
      </c>
      <c r="J4" s="18" t="n">
        <v>5517</v>
      </c>
      <c r="K4" s="18" t="n">
        <v>5467</v>
      </c>
    </row>
    <row r="5" customFormat="false" ht="16.15" hidden="false" customHeight="false" outlineLevel="0" collapsed="false">
      <c r="A5" s="16" t="s">
        <v>4</v>
      </c>
      <c r="B5" s="17" t="s">
        <v>341</v>
      </c>
      <c r="C5" s="18" t="n">
        <v>300</v>
      </c>
      <c r="D5" s="19" t="n">
        <v>8.63</v>
      </c>
      <c r="E5" s="19" t="n">
        <v>8.43</v>
      </c>
      <c r="F5" s="19" t="n">
        <v>8.23</v>
      </c>
      <c r="G5" s="19" t="n">
        <v>8.03</v>
      </c>
      <c r="H5" s="18" t="n">
        <v>2158</v>
      </c>
      <c r="I5" s="18" t="n">
        <v>2108</v>
      </c>
      <c r="J5" s="18" t="n">
        <v>2058</v>
      </c>
      <c r="K5" s="18" t="n">
        <v>2009</v>
      </c>
    </row>
    <row r="6" customFormat="false" ht="16.15" hidden="false" customHeight="false" outlineLevel="0" collapsed="false">
      <c r="A6" s="16" t="s">
        <v>5</v>
      </c>
      <c r="B6" s="17" t="s">
        <v>344</v>
      </c>
      <c r="C6" s="18" t="n">
        <v>800</v>
      </c>
      <c r="D6" s="19" t="n">
        <v>14.05</v>
      </c>
      <c r="E6" s="19" t="n">
        <v>13.85</v>
      </c>
      <c r="F6" s="19" t="n">
        <v>13.65</v>
      </c>
      <c r="G6" s="19" t="n">
        <v>13.45</v>
      </c>
      <c r="H6" s="18" t="n">
        <v>3354</v>
      </c>
      <c r="I6" s="18" t="n">
        <v>3306</v>
      </c>
      <c r="J6" s="18" t="n">
        <v>3258</v>
      </c>
      <c r="K6" s="18" t="n">
        <v>3210</v>
      </c>
    </row>
    <row r="7" customFormat="false" ht="16.15" hidden="false" customHeight="false" outlineLevel="0" collapsed="false">
      <c r="A7" s="16" t="s">
        <v>6</v>
      </c>
      <c r="B7" s="17" t="s">
        <v>336</v>
      </c>
      <c r="C7" s="18" t="n">
        <v>1100</v>
      </c>
      <c r="D7" s="19" t="n">
        <v>23.25</v>
      </c>
      <c r="E7" s="19" t="n">
        <v>23.05</v>
      </c>
      <c r="F7" s="19" t="n">
        <v>22.85</v>
      </c>
      <c r="G7" s="19" t="n">
        <v>22.65</v>
      </c>
      <c r="H7" s="18" t="n">
        <v>5617</v>
      </c>
      <c r="I7" s="18" t="n">
        <v>5567</v>
      </c>
      <c r="J7" s="18" t="n">
        <v>5517</v>
      </c>
      <c r="K7" s="18" t="n">
        <v>5467</v>
      </c>
    </row>
    <row r="8" customFormat="false" ht="16.15" hidden="false" customHeight="false" outlineLevel="0" collapsed="false">
      <c r="A8" s="16" t="s">
        <v>7</v>
      </c>
      <c r="B8" s="17" t="s">
        <v>340</v>
      </c>
      <c r="C8" s="18" t="n">
        <v>1200</v>
      </c>
      <c r="D8" s="19" t="n">
        <v>17.78</v>
      </c>
      <c r="E8" s="19" t="n">
        <v>17.58</v>
      </c>
      <c r="F8" s="19" t="n">
        <v>17.38</v>
      </c>
      <c r="G8" s="19" t="n">
        <v>17.18</v>
      </c>
      <c r="H8" s="18" t="n">
        <v>4225</v>
      </c>
      <c r="I8" s="18" t="n">
        <v>4175</v>
      </c>
      <c r="J8" s="18" t="n">
        <v>4125</v>
      </c>
      <c r="K8" s="18" t="n">
        <v>4075</v>
      </c>
    </row>
    <row r="9" customFormat="false" ht="16.15" hidden="false" customHeight="false" outlineLevel="0" collapsed="false">
      <c r="A9" s="16" t="s">
        <v>8</v>
      </c>
      <c r="B9" s="20" t="s">
        <v>348</v>
      </c>
      <c r="C9" s="20" t="n">
        <v>300</v>
      </c>
      <c r="D9" s="21" t="n">
        <v>7.47</v>
      </c>
      <c r="E9" s="21" t="n">
        <v>7.27</v>
      </c>
      <c r="F9" s="21" t="n">
        <v>7.07</v>
      </c>
      <c r="G9" s="21" t="n">
        <v>6.87</v>
      </c>
      <c r="H9" s="22" t="n">
        <v>1794</v>
      </c>
      <c r="I9" s="22" t="n">
        <v>1744</v>
      </c>
      <c r="J9" s="22" t="n">
        <v>1694</v>
      </c>
      <c r="K9" s="22" t="n">
        <v>1644</v>
      </c>
    </row>
    <row r="10" customFormat="false" ht="16.15" hidden="false" customHeight="false" outlineLevel="0" collapsed="false">
      <c r="A10" s="16" t="s">
        <v>9</v>
      </c>
      <c r="B10" s="17" t="s">
        <v>337</v>
      </c>
      <c r="C10" s="18" t="n">
        <v>500</v>
      </c>
      <c r="D10" s="19" t="n">
        <v>16.45</v>
      </c>
      <c r="E10" s="19" t="n">
        <v>16.25</v>
      </c>
      <c r="F10" s="19" t="n">
        <v>16.05</v>
      </c>
      <c r="G10" s="19" t="n">
        <v>15.85</v>
      </c>
      <c r="H10" s="18" t="n">
        <v>4113</v>
      </c>
      <c r="I10" s="18" t="n">
        <v>4063</v>
      </c>
      <c r="J10" s="18" t="n">
        <v>4013</v>
      </c>
      <c r="K10" s="18" t="n">
        <v>3963</v>
      </c>
    </row>
    <row r="11" customFormat="false" ht="16.15" hidden="false" customHeight="false" outlineLevel="0" collapsed="false">
      <c r="A11" s="16" t="s">
        <v>10</v>
      </c>
      <c r="B11" s="17" t="s">
        <v>340</v>
      </c>
      <c r="C11" s="18" t="n">
        <v>1600</v>
      </c>
      <c r="D11" s="19" t="n">
        <v>19.98</v>
      </c>
      <c r="E11" s="17" t="n">
        <v>19.78</v>
      </c>
      <c r="F11" s="17" t="n">
        <v>19.58</v>
      </c>
      <c r="G11" s="17" t="n">
        <v>19.38</v>
      </c>
      <c r="H11" s="18" t="n">
        <v>4665</v>
      </c>
      <c r="I11" s="18" t="n">
        <v>4615</v>
      </c>
      <c r="J11" s="18" t="n">
        <v>4565</v>
      </c>
      <c r="K11" s="18" t="n">
        <v>4515</v>
      </c>
    </row>
    <row r="12" customFormat="false" ht="16.15" hidden="false" customHeight="false" outlineLevel="0" collapsed="false">
      <c r="A12" s="16" t="s">
        <v>11</v>
      </c>
      <c r="B12" s="17" t="s">
        <v>344</v>
      </c>
      <c r="C12" s="18" t="n">
        <v>800</v>
      </c>
      <c r="D12" s="19" t="n">
        <v>14.78</v>
      </c>
      <c r="E12" s="19" t="n">
        <v>14.56</v>
      </c>
      <c r="F12" s="19" t="n">
        <v>14.34</v>
      </c>
      <c r="G12" s="19" t="n">
        <v>14.13</v>
      </c>
      <c r="H12" s="18" t="n">
        <v>3363</v>
      </c>
      <c r="I12" s="18" t="n">
        <v>3313</v>
      </c>
      <c r="J12" s="18" t="n">
        <v>3263</v>
      </c>
      <c r="K12" s="18" t="n">
        <v>3213</v>
      </c>
    </row>
    <row r="13" customFormat="false" ht="16.15" hidden="false" customHeight="false" outlineLevel="0" collapsed="false">
      <c r="A13" s="16" t="s">
        <v>12</v>
      </c>
      <c r="B13" s="17" t="s">
        <v>344</v>
      </c>
      <c r="C13" s="18" t="n">
        <v>800</v>
      </c>
      <c r="D13" s="19" t="n">
        <v>13.55</v>
      </c>
      <c r="E13" s="19" t="n">
        <v>13.35</v>
      </c>
      <c r="F13" s="19" t="n">
        <v>13.15</v>
      </c>
      <c r="G13" s="19" t="n">
        <v>12.95</v>
      </c>
      <c r="H13" s="18" t="n">
        <v>3234</v>
      </c>
      <c r="I13" s="18" t="n">
        <v>3186</v>
      </c>
      <c r="J13" s="18" t="n">
        <v>3138</v>
      </c>
      <c r="K13" s="18" t="n">
        <v>3090</v>
      </c>
    </row>
    <row r="14" customFormat="false" ht="16.15" hidden="false" customHeight="false" outlineLevel="0" collapsed="false">
      <c r="A14" s="16" t="s">
        <v>14</v>
      </c>
      <c r="B14" s="17" t="s">
        <v>344</v>
      </c>
      <c r="C14" s="18" t="n">
        <v>800</v>
      </c>
      <c r="D14" s="19" t="n">
        <v>13.55</v>
      </c>
      <c r="E14" s="19" t="n">
        <v>13.35</v>
      </c>
      <c r="F14" s="19" t="n">
        <v>13.15</v>
      </c>
      <c r="G14" s="19" t="n">
        <v>12.95</v>
      </c>
      <c r="H14" s="18" t="n">
        <v>3234</v>
      </c>
      <c r="I14" s="18" t="n">
        <v>3186</v>
      </c>
      <c r="J14" s="18" t="n">
        <v>3138</v>
      </c>
      <c r="K14" s="18" t="n">
        <v>3090</v>
      </c>
    </row>
    <row r="15" customFormat="false" ht="16.15" hidden="false" customHeight="false" outlineLevel="0" collapsed="false">
      <c r="A15" s="16" t="s">
        <v>15</v>
      </c>
      <c r="B15" s="17" t="s">
        <v>337</v>
      </c>
      <c r="C15" s="18" t="n">
        <v>1950</v>
      </c>
      <c r="D15" s="19" t="n">
        <v>17.97</v>
      </c>
      <c r="E15" s="19" t="n">
        <v>17.77</v>
      </c>
      <c r="F15" s="19" t="n">
        <v>17.57</v>
      </c>
      <c r="G15" s="19" t="n">
        <v>17.37</v>
      </c>
      <c r="H15" s="18" t="n">
        <v>4166</v>
      </c>
      <c r="I15" s="18" t="n">
        <v>4116</v>
      </c>
      <c r="J15" s="18" t="n">
        <v>4066</v>
      </c>
      <c r="K15" s="18" t="n">
        <v>4016</v>
      </c>
    </row>
    <row r="16" customFormat="false" ht="16.15" hidden="false" customHeight="false" outlineLevel="0" collapsed="false">
      <c r="A16" s="16" t="s">
        <v>16</v>
      </c>
      <c r="B16" s="17" t="s">
        <v>340</v>
      </c>
      <c r="C16" s="18" t="n">
        <v>1600</v>
      </c>
      <c r="D16" s="19" t="n">
        <v>19.98</v>
      </c>
      <c r="E16" s="17" t="n">
        <v>19.78</v>
      </c>
      <c r="F16" s="17" t="n">
        <v>19.58</v>
      </c>
      <c r="G16" s="17" t="n">
        <v>19.38</v>
      </c>
      <c r="H16" s="18" t="n">
        <v>4665</v>
      </c>
      <c r="I16" s="18" t="n">
        <v>4615</v>
      </c>
      <c r="J16" s="18" t="n">
        <v>4565</v>
      </c>
      <c r="K16" s="18" t="n">
        <v>4515</v>
      </c>
    </row>
    <row r="17" customFormat="false" ht="16.15" hidden="false" customHeight="false" outlineLevel="0" collapsed="false">
      <c r="A17" s="16" t="s">
        <v>17</v>
      </c>
      <c r="B17" s="17" t="s">
        <v>344</v>
      </c>
      <c r="C17" s="18" t="n">
        <v>500</v>
      </c>
      <c r="D17" s="19" t="n">
        <v>13.38</v>
      </c>
      <c r="E17" s="19" t="n">
        <v>13.18</v>
      </c>
      <c r="F17" s="19" t="n">
        <v>12.98</v>
      </c>
      <c r="G17" s="19" t="n">
        <v>12.78</v>
      </c>
      <c r="H17" s="18" t="n">
        <v>3345</v>
      </c>
      <c r="I17" s="18" t="n">
        <v>3295</v>
      </c>
      <c r="J17" s="18" t="n">
        <v>3245</v>
      </c>
      <c r="K17" s="18" t="n">
        <v>3195</v>
      </c>
    </row>
    <row r="18" customFormat="false" ht="16.15" hidden="false" customHeight="false" outlineLevel="0" collapsed="false">
      <c r="A18" s="16" t="s">
        <v>18</v>
      </c>
      <c r="B18" s="17" t="s">
        <v>337</v>
      </c>
      <c r="C18" s="18" t="n">
        <v>2450</v>
      </c>
      <c r="D18" s="19" t="n">
        <v>22.47</v>
      </c>
      <c r="E18" s="19" t="n">
        <v>22.27</v>
      </c>
      <c r="F18" s="19" t="n">
        <v>22.07</v>
      </c>
      <c r="G18" s="19" t="n">
        <v>21.87</v>
      </c>
      <c r="H18" s="18" t="n">
        <v>5066</v>
      </c>
      <c r="I18" s="18" t="n">
        <v>5016</v>
      </c>
      <c r="J18" s="18" t="n">
        <v>4966</v>
      </c>
      <c r="K18" s="18" t="n">
        <v>4916</v>
      </c>
    </row>
    <row r="19" customFormat="false" ht="16.15" hidden="false" customHeight="false" outlineLevel="0" collapsed="false">
      <c r="A19" s="16" t="s">
        <v>19</v>
      </c>
      <c r="B19" s="17" t="s">
        <v>337</v>
      </c>
      <c r="C19" s="18" t="n">
        <v>1950</v>
      </c>
      <c r="D19" s="19" t="n">
        <v>20.97</v>
      </c>
      <c r="E19" s="19" t="n">
        <v>20.77</v>
      </c>
      <c r="F19" s="19" t="n">
        <v>20.57</v>
      </c>
      <c r="G19" s="19" t="n">
        <v>20.37</v>
      </c>
      <c r="H19" s="18" t="n">
        <v>4766</v>
      </c>
      <c r="I19" s="18" t="n">
        <v>4716</v>
      </c>
      <c r="J19" s="18" t="n">
        <v>4666</v>
      </c>
      <c r="K19" s="18" t="n">
        <v>4616</v>
      </c>
    </row>
    <row r="20" customFormat="false" ht="16.15" hidden="false" customHeight="false" outlineLevel="0" collapsed="false">
      <c r="A20" s="16" t="s">
        <v>20</v>
      </c>
      <c r="B20" s="17" t="s">
        <v>344</v>
      </c>
      <c r="C20" s="18" t="n">
        <v>500</v>
      </c>
      <c r="D20" s="19" t="n">
        <v>12.82</v>
      </c>
      <c r="E20" s="19" t="n">
        <v>12.62</v>
      </c>
      <c r="F20" s="19" t="n">
        <v>12.42</v>
      </c>
      <c r="G20" s="19" t="n">
        <v>12.22</v>
      </c>
      <c r="H20" s="18" t="n">
        <v>3150</v>
      </c>
      <c r="I20" s="18" t="n">
        <v>3100</v>
      </c>
      <c r="J20" s="18" t="n">
        <v>3050</v>
      </c>
      <c r="K20" s="18" t="n">
        <v>3000</v>
      </c>
    </row>
    <row r="21" customFormat="false" ht="16.15" hidden="false" customHeight="false" outlineLevel="0" collapsed="false">
      <c r="A21" s="16" t="s">
        <v>21</v>
      </c>
      <c r="B21" s="17" t="s">
        <v>348</v>
      </c>
      <c r="C21" s="18" t="n">
        <v>300</v>
      </c>
      <c r="D21" s="19" t="n">
        <v>8.3</v>
      </c>
      <c r="E21" s="19" t="n">
        <v>8.1</v>
      </c>
      <c r="F21" s="19" t="n">
        <v>7.9</v>
      </c>
      <c r="G21" s="19" t="n">
        <v>7.7</v>
      </c>
      <c r="H21" s="18" t="n">
        <v>1984</v>
      </c>
      <c r="I21" s="18" t="n">
        <v>1936</v>
      </c>
      <c r="J21" s="18" t="n">
        <v>1888</v>
      </c>
      <c r="K21" s="18" t="n">
        <v>1843</v>
      </c>
    </row>
    <row r="22" customFormat="false" ht="16.15" hidden="false" customHeight="false" outlineLevel="0" collapsed="false">
      <c r="A22" s="16" t="s">
        <v>22</v>
      </c>
      <c r="B22" s="17" t="s">
        <v>340</v>
      </c>
      <c r="C22" s="18" t="n">
        <v>1600</v>
      </c>
      <c r="D22" s="19" t="n">
        <v>19.98</v>
      </c>
      <c r="E22" s="17" t="n">
        <v>19.78</v>
      </c>
      <c r="F22" s="17" t="n">
        <v>19.58</v>
      </c>
      <c r="G22" s="17" t="n">
        <v>19.38</v>
      </c>
      <c r="H22" s="18" t="n">
        <v>4665</v>
      </c>
      <c r="I22" s="18" t="n">
        <v>4615</v>
      </c>
      <c r="J22" s="18" t="n">
        <v>4565</v>
      </c>
      <c r="K22" s="18" t="n">
        <v>4515</v>
      </c>
    </row>
    <row r="23" customFormat="false" ht="16.15" hidden="false" customHeight="false" outlineLevel="0" collapsed="false">
      <c r="A23" s="16" t="s">
        <v>35</v>
      </c>
      <c r="B23" s="20" t="s">
        <v>343</v>
      </c>
      <c r="C23" s="20" t="n">
        <v>300</v>
      </c>
      <c r="D23" s="21" t="n">
        <v>3.8</v>
      </c>
      <c r="E23" s="21" t="n">
        <v>3.8</v>
      </c>
      <c r="F23" s="21" t="n">
        <v>3.8</v>
      </c>
      <c r="G23" s="21" t="n">
        <v>3.8</v>
      </c>
      <c r="H23" s="22" t="n">
        <v>950</v>
      </c>
      <c r="I23" s="22" t="n">
        <v>950</v>
      </c>
      <c r="J23" s="22" t="n">
        <v>950</v>
      </c>
      <c r="K23" s="22" t="n">
        <v>950</v>
      </c>
    </row>
    <row r="24" customFormat="false" ht="16.15" hidden="false" customHeight="false" outlineLevel="0" collapsed="false">
      <c r="A24" s="16" t="s">
        <v>23</v>
      </c>
      <c r="B24" s="17" t="s">
        <v>340</v>
      </c>
      <c r="C24" s="18" t="n">
        <v>1150</v>
      </c>
      <c r="D24" s="19" t="n">
        <v>15.67</v>
      </c>
      <c r="E24" s="19" t="n">
        <v>15.47</v>
      </c>
      <c r="F24" s="19" t="n">
        <v>15.27</v>
      </c>
      <c r="G24" s="19" t="n">
        <v>15.07</v>
      </c>
      <c r="H24" s="18" t="n">
        <v>3701</v>
      </c>
      <c r="I24" s="18" t="n">
        <v>3651</v>
      </c>
      <c r="J24" s="18" t="n">
        <v>3601</v>
      </c>
      <c r="K24" s="18" t="n">
        <v>3551</v>
      </c>
    </row>
    <row r="25" customFormat="false" ht="16.15" hidden="false" customHeight="false" outlineLevel="0" collapsed="false">
      <c r="A25" s="16" t="s">
        <v>24</v>
      </c>
      <c r="B25" s="20" t="s">
        <v>343</v>
      </c>
      <c r="C25" s="20" t="n">
        <v>300</v>
      </c>
      <c r="D25" s="21" t="n">
        <v>3.8</v>
      </c>
      <c r="E25" s="21" t="n">
        <v>3.8</v>
      </c>
      <c r="F25" s="21" t="n">
        <v>3.8</v>
      </c>
      <c r="G25" s="21" t="n">
        <v>3.8</v>
      </c>
      <c r="H25" s="22" t="n">
        <v>950</v>
      </c>
      <c r="I25" s="22" t="n">
        <v>950</v>
      </c>
      <c r="J25" s="22" t="n">
        <v>950</v>
      </c>
      <c r="K25" s="22" t="n">
        <v>950</v>
      </c>
    </row>
    <row r="26" customFormat="false" ht="16.15" hidden="false" customHeight="false" outlineLevel="0" collapsed="false">
      <c r="A26" s="16" t="s">
        <v>25</v>
      </c>
      <c r="B26" s="17" t="s">
        <v>340</v>
      </c>
      <c r="C26" s="18" t="n">
        <v>1450</v>
      </c>
      <c r="D26" s="19" t="n">
        <v>16.37</v>
      </c>
      <c r="E26" s="19" t="n">
        <v>16.17</v>
      </c>
      <c r="F26" s="19" t="n">
        <v>15.97</v>
      </c>
      <c r="G26" s="19" t="n">
        <v>15.77</v>
      </c>
      <c r="H26" s="18" t="n">
        <v>3941</v>
      </c>
      <c r="I26" s="18" t="n">
        <v>3891</v>
      </c>
      <c r="J26" s="18" t="n">
        <v>3841</v>
      </c>
      <c r="K26" s="18" t="n">
        <v>3791</v>
      </c>
    </row>
    <row r="27" customFormat="false" ht="16.15" hidden="false" customHeight="false" outlineLevel="0" collapsed="false">
      <c r="A27" s="16" t="s">
        <v>26</v>
      </c>
      <c r="B27" s="17" t="s">
        <v>340</v>
      </c>
      <c r="C27" s="18" t="n">
        <v>1150</v>
      </c>
      <c r="D27" s="19" t="n">
        <v>17.68</v>
      </c>
      <c r="E27" s="19" t="n">
        <v>17.48</v>
      </c>
      <c r="F27" s="19" t="n">
        <v>17.28</v>
      </c>
      <c r="G27" s="19" t="n">
        <v>17.08</v>
      </c>
      <c r="H27" s="18" t="n">
        <v>4205</v>
      </c>
      <c r="I27" s="18" t="n">
        <v>4155</v>
      </c>
      <c r="J27" s="18" t="n">
        <v>4105</v>
      </c>
      <c r="K27" s="18" t="n">
        <v>4055</v>
      </c>
    </row>
    <row r="28" customFormat="false" ht="16.15" hidden="false" customHeight="false" outlineLevel="0" collapsed="false">
      <c r="A28" s="16" t="s">
        <v>27</v>
      </c>
      <c r="B28" s="17" t="s">
        <v>344</v>
      </c>
      <c r="C28" s="18" t="n">
        <v>800</v>
      </c>
      <c r="D28" s="19" t="n">
        <v>14.05</v>
      </c>
      <c r="E28" s="19" t="n">
        <v>13.85</v>
      </c>
      <c r="F28" s="19" t="n">
        <v>13.65</v>
      </c>
      <c r="G28" s="19" t="n">
        <v>13.45</v>
      </c>
      <c r="H28" s="18" t="n">
        <v>3354</v>
      </c>
      <c r="I28" s="18" t="n">
        <v>3306</v>
      </c>
      <c r="J28" s="18" t="n">
        <v>3258</v>
      </c>
      <c r="K28" s="18" t="n">
        <v>3210</v>
      </c>
    </row>
    <row r="29" customFormat="false" ht="16.15" hidden="false" customHeight="false" outlineLevel="0" collapsed="false">
      <c r="A29" s="16" t="s">
        <v>28</v>
      </c>
      <c r="B29" s="17" t="s">
        <v>339</v>
      </c>
      <c r="C29" s="18" t="n">
        <v>450</v>
      </c>
      <c r="D29" s="19" t="n">
        <v>10.87</v>
      </c>
      <c r="E29" s="19" t="n">
        <v>10.67</v>
      </c>
      <c r="F29" s="19" t="n">
        <v>10.47</v>
      </c>
      <c r="G29" s="19" t="n">
        <v>10.27</v>
      </c>
      <c r="H29" s="18" t="n">
        <v>2721</v>
      </c>
      <c r="I29" s="18" t="n">
        <v>2671</v>
      </c>
      <c r="J29" s="18" t="n">
        <v>2621</v>
      </c>
      <c r="K29" s="18" t="n">
        <v>2571</v>
      </c>
    </row>
    <row r="30" customFormat="false" ht="16.15" hidden="false" customHeight="false" outlineLevel="0" collapsed="false">
      <c r="A30" s="16" t="s">
        <v>29</v>
      </c>
      <c r="B30" s="17" t="s">
        <v>349</v>
      </c>
      <c r="C30" s="18" t="n">
        <v>1200</v>
      </c>
      <c r="D30" s="19" t="n">
        <v>25.75</v>
      </c>
      <c r="E30" s="19" t="n">
        <v>25.55</v>
      </c>
      <c r="F30" s="19" t="n">
        <v>25.35</v>
      </c>
      <c r="G30" s="19" t="n">
        <v>25.15</v>
      </c>
      <c r="H30" s="18" t="n">
        <v>6230</v>
      </c>
      <c r="I30" s="18" t="n">
        <v>6180</v>
      </c>
      <c r="J30" s="18" t="n">
        <v>6130</v>
      </c>
      <c r="K30" s="18" t="n">
        <v>6080</v>
      </c>
    </row>
    <row r="31" customFormat="false" ht="16.15" hidden="false" customHeight="false" outlineLevel="0" collapsed="false">
      <c r="A31" s="16" t="s">
        <v>30</v>
      </c>
      <c r="B31" s="17" t="s">
        <v>337</v>
      </c>
      <c r="C31" s="18" t="n">
        <v>1450</v>
      </c>
      <c r="D31" s="19" t="n">
        <v>20.47</v>
      </c>
      <c r="E31" s="19" t="n">
        <v>20.27</v>
      </c>
      <c r="F31" s="19" t="n">
        <v>20.07</v>
      </c>
      <c r="G31" s="19" t="n">
        <v>19.87</v>
      </c>
      <c r="H31" s="18" t="n">
        <v>4666</v>
      </c>
      <c r="I31" s="18" t="n">
        <v>4616</v>
      </c>
      <c r="J31" s="18" t="n">
        <v>4566</v>
      </c>
      <c r="K31" s="18" t="n">
        <v>4516</v>
      </c>
    </row>
    <row r="32" customFormat="false" ht="16.15" hidden="false" customHeight="false" outlineLevel="0" collapsed="false">
      <c r="A32" s="16" t="s">
        <v>31</v>
      </c>
      <c r="B32" s="17" t="s">
        <v>339</v>
      </c>
      <c r="C32" s="18" t="n">
        <v>500</v>
      </c>
      <c r="D32" s="19" t="n">
        <v>9.55</v>
      </c>
      <c r="E32" s="19" t="n">
        <v>9.35</v>
      </c>
      <c r="F32" s="19" t="n">
        <v>9.15</v>
      </c>
      <c r="G32" s="19" t="n">
        <v>8.95</v>
      </c>
      <c r="H32" s="18" t="n">
        <v>2413</v>
      </c>
      <c r="I32" s="18" t="n">
        <v>2363</v>
      </c>
      <c r="J32" s="18" t="n">
        <v>2313</v>
      </c>
      <c r="K32" s="18" t="n">
        <v>2263</v>
      </c>
    </row>
    <row r="33" customFormat="false" ht="16.15" hidden="false" customHeight="false" outlineLevel="0" collapsed="false">
      <c r="A33" s="16" t="s">
        <v>32</v>
      </c>
      <c r="B33" s="17" t="s">
        <v>345</v>
      </c>
      <c r="C33" s="18" t="n">
        <v>1300</v>
      </c>
      <c r="D33" s="19" t="n">
        <v>27.25</v>
      </c>
      <c r="E33" s="19" t="n">
        <v>27.05</v>
      </c>
      <c r="F33" s="19" t="n">
        <v>26.85</v>
      </c>
      <c r="G33" s="19" t="n">
        <v>26.65</v>
      </c>
      <c r="H33" s="18" t="n">
        <v>6485</v>
      </c>
      <c r="I33" s="18" t="n">
        <v>6435</v>
      </c>
      <c r="J33" s="18" t="n">
        <v>6385</v>
      </c>
      <c r="K33" s="18" t="n">
        <v>6335</v>
      </c>
    </row>
    <row r="34" customFormat="false" ht="16.15" hidden="false" customHeight="false" outlineLevel="0" collapsed="false">
      <c r="A34" s="16" t="s">
        <v>33</v>
      </c>
      <c r="B34" s="17" t="s">
        <v>344</v>
      </c>
      <c r="C34" s="18" t="n">
        <v>800</v>
      </c>
      <c r="D34" s="19" t="n">
        <v>13.55</v>
      </c>
      <c r="E34" s="19" t="n">
        <v>13.35</v>
      </c>
      <c r="F34" s="19" t="n">
        <v>13.15</v>
      </c>
      <c r="G34" s="19" t="n">
        <v>12.95</v>
      </c>
      <c r="H34" s="18" t="n">
        <v>3234</v>
      </c>
      <c r="I34" s="18" t="n">
        <v>3186</v>
      </c>
      <c r="J34" s="18" t="n">
        <v>3138</v>
      </c>
      <c r="K34" s="18" t="n">
        <v>3090</v>
      </c>
    </row>
    <row r="35" customFormat="false" ht="16.15" hidden="false" customHeight="false" outlineLevel="0" collapsed="false">
      <c r="A35" s="16" t="s">
        <v>34</v>
      </c>
      <c r="B35" s="17" t="s">
        <v>340</v>
      </c>
      <c r="C35" s="18" t="n">
        <v>1200</v>
      </c>
      <c r="D35" s="19" t="n">
        <v>17.78</v>
      </c>
      <c r="E35" s="19" t="n">
        <v>17.58</v>
      </c>
      <c r="F35" s="19" t="n">
        <v>17.38</v>
      </c>
      <c r="G35" s="19" t="n">
        <v>17.18</v>
      </c>
      <c r="H35" s="18" t="n">
        <v>4225</v>
      </c>
      <c r="I35" s="18" t="n">
        <v>4175</v>
      </c>
      <c r="J35" s="18" t="n">
        <v>4125</v>
      </c>
      <c r="K35" s="18" t="n">
        <v>4075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E37" activeCellId="0" sqref="E37"/>
    </sheetView>
  </sheetViews>
  <sheetFormatPr defaultRowHeight="12.8"/>
  <cols>
    <col collapsed="false" hidden="false" max="1" min="1" style="0" width="1.35204081632653"/>
    <col collapsed="false" hidden="false" max="2" min="2" style="0" width="8.50510204081633"/>
    <col collapsed="false" hidden="false" max="3" min="3" style="0" width="42.7908163265306"/>
    <col collapsed="false" hidden="false" max="4" min="4" style="0" width="12.1479591836735"/>
    <col collapsed="false" hidden="false" max="5" min="5" style="0" width="22.1377551020408"/>
    <col collapsed="false" hidden="false" max="6" min="6" style="0" width="21.1938775510204"/>
    <col collapsed="false" hidden="false" max="1025" min="7" style="0" width="8.50510204081633"/>
  </cols>
  <sheetData>
    <row r="1" customFormat="false" ht="12.8" hidden="false" customHeight="false" outlineLevel="0" collapsed="false">
      <c r="A1" s="23"/>
      <c r="B1" s="23"/>
      <c r="C1" s="23"/>
      <c r="D1" s="23"/>
    </row>
    <row r="2" customFormat="false" ht="12.8" hidden="false" customHeight="false" outlineLevel="0" collapsed="false">
      <c r="A2" s="23"/>
      <c r="B2" s="23"/>
      <c r="C2" s="23"/>
      <c r="D2" s="23"/>
    </row>
    <row r="3" customFormat="false" ht="17.35" hidden="false" customHeight="false" outlineLevel="0" collapsed="false">
      <c r="A3" s="23"/>
      <c r="B3" s="23"/>
      <c r="C3" s="23"/>
      <c r="F3" s="24" t="s">
        <v>350</v>
      </c>
    </row>
    <row r="4" customFormat="false" ht="17.35" hidden="false" customHeight="false" outlineLevel="0" collapsed="false">
      <c r="A4" s="23"/>
      <c r="B4" s="23"/>
      <c r="C4" s="23"/>
      <c r="F4" s="24" t="s">
        <v>351</v>
      </c>
    </row>
    <row r="5" customFormat="false" ht="17.35" hidden="false" customHeight="false" outlineLevel="0" collapsed="false">
      <c r="A5" s="23"/>
      <c r="B5" s="23"/>
      <c r="C5" s="23"/>
      <c r="F5" s="24" t="s">
        <v>352</v>
      </c>
    </row>
    <row r="6" customFormat="false" ht="17.35" hidden="false" customHeight="false" outlineLevel="0" collapsed="false">
      <c r="A6" s="23"/>
      <c r="B6" s="23"/>
      <c r="C6" s="23"/>
      <c r="F6" s="24" t="s">
        <v>353</v>
      </c>
    </row>
    <row r="7" customFormat="false" ht="17.35" hidden="false" customHeight="false" outlineLevel="0" collapsed="false">
      <c r="A7" s="23"/>
      <c r="B7" s="23"/>
      <c r="C7" s="23"/>
      <c r="F7" s="24" t="s">
        <v>354</v>
      </c>
    </row>
    <row r="8" customFormat="false" ht="12.8" hidden="false" customHeight="false" outlineLevel="0" collapsed="false">
      <c r="A8" s="23"/>
      <c r="B8" s="23"/>
      <c r="C8" s="23"/>
      <c r="D8" s="23"/>
    </row>
    <row r="9" customFormat="false" ht="12.8" hidden="false" customHeight="false" outlineLevel="0" collapsed="false">
      <c r="A9" s="23"/>
      <c r="B9" s="23"/>
      <c r="C9" s="23"/>
      <c r="D9" s="23"/>
    </row>
    <row r="10" s="27" customFormat="true" ht="19.7" hidden="false" customHeight="true" outlineLevel="0" collapsed="false">
      <c r="A10" s="25"/>
      <c r="B10" s="26" t="s">
        <v>355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</row>
    <row r="11" customFormat="false" ht="12.8" hidden="false" customHeight="false" outlineLevel="0" collapsed="false">
      <c r="A11" s="23"/>
      <c r="B11" s="23"/>
      <c r="C11" s="23"/>
      <c r="D11" s="23"/>
    </row>
    <row r="12" customFormat="false" ht="12.8" hidden="false" customHeight="false" outlineLevel="0" collapsed="false">
      <c r="B12" s="28"/>
      <c r="C12" s="28"/>
      <c r="D12" s="29"/>
      <c r="E12" s="28"/>
      <c r="F12" s="30"/>
    </row>
    <row r="13" customFormat="false" ht="12.8" hidden="false" customHeight="true" outlineLevel="0" collapsed="false">
      <c r="B13" s="31" t="s">
        <v>356</v>
      </c>
      <c r="C13" s="31"/>
      <c r="D13" s="32" t="s">
        <v>357</v>
      </c>
      <c r="E13" s="33" t="s">
        <v>358</v>
      </c>
      <c r="F13" s="34" t="s">
        <v>359</v>
      </c>
    </row>
    <row r="14" customFormat="false" ht="12.8" hidden="false" customHeight="false" outlineLevel="0" collapsed="false">
      <c r="B14" s="31"/>
      <c r="C14" s="31"/>
      <c r="D14" s="32"/>
      <c r="E14" s="33"/>
      <c r="F14" s="34"/>
    </row>
    <row r="15" customFormat="false" ht="18.15" hidden="false" customHeight="true" outlineLevel="0" collapsed="false">
      <c r="B15" s="35" t="s">
        <v>360</v>
      </c>
      <c r="C15" s="35"/>
      <c r="D15" s="20" t="s">
        <v>361</v>
      </c>
      <c r="E15" s="21" t="n">
        <v>42000</v>
      </c>
      <c r="F15" s="36" t="n">
        <v>750</v>
      </c>
    </row>
    <row r="16" customFormat="false" ht="18.9" hidden="false" customHeight="true" outlineLevel="0" collapsed="false">
      <c r="B16" s="35" t="s">
        <v>8</v>
      </c>
      <c r="C16" s="35"/>
      <c r="D16" s="20" t="s">
        <v>347</v>
      </c>
      <c r="E16" s="21" t="n">
        <v>90000</v>
      </c>
      <c r="F16" s="36" t="n">
        <v>1650</v>
      </c>
    </row>
    <row r="17" customFormat="false" ht="18.9" hidden="false" customHeight="true" outlineLevel="0" collapsed="false">
      <c r="B17" s="35" t="s">
        <v>21</v>
      </c>
      <c r="C17" s="35"/>
      <c r="D17" s="17" t="s">
        <v>341</v>
      </c>
      <c r="E17" s="19" t="n">
        <v>110000</v>
      </c>
      <c r="F17" s="37" t="n">
        <v>2200</v>
      </c>
    </row>
    <row r="18" customFormat="false" ht="18.9" hidden="false" customHeight="true" outlineLevel="0" collapsed="false">
      <c r="B18" s="35" t="s">
        <v>4</v>
      </c>
      <c r="C18" s="35"/>
      <c r="D18" s="17" t="s">
        <v>339</v>
      </c>
      <c r="E18" s="19" t="n">
        <v>126000</v>
      </c>
      <c r="F18" s="37" t="n">
        <v>2600</v>
      </c>
    </row>
    <row r="19" customFormat="false" ht="16.15" hidden="false" customHeight="false" outlineLevel="0" collapsed="false">
      <c r="B19" s="38" t="s">
        <v>31</v>
      </c>
      <c r="C19" s="38"/>
      <c r="D19" s="17" t="s">
        <v>344</v>
      </c>
      <c r="E19" s="19" t="n">
        <v>131000</v>
      </c>
      <c r="F19" s="37" t="n">
        <v>2600</v>
      </c>
    </row>
    <row r="20" customFormat="false" ht="16.15" hidden="false" customHeight="false" outlineLevel="0" collapsed="false">
      <c r="B20" s="38" t="s">
        <v>28</v>
      </c>
      <c r="C20" s="38"/>
      <c r="D20" s="17" t="s">
        <v>344</v>
      </c>
      <c r="E20" s="19" t="n">
        <v>150000</v>
      </c>
      <c r="F20" s="37" t="n">
        <v>2950</v>
      </c>
    </row>
    <row r="21" customFormat="false" ht="16.15" hidden="false" customHeight="false" outlineLevel="0" collapsed="false">
      <c r="B21" s="38" t="s">
        <v>23</v>
      </c>
      <c r="C21" s="38"/>
      <c r="D21" s="17" t="s">
        <v>340</v>
      </c>
      <c r="E21" s="19" t="n">
        <v>200000</v>
      </c>
      <c r="F21" s="37" t="n">
        <v>3750</v>
      </c>
    </row>
    <row r="22" customFormat="false" ht="18.9" hidden="false" customHeight="true" outlineLevel="0" collapsed="false">
      <c r="B22" s="35" t="s">
        <v>20</v>
      </c>
      <c r="C22" s="35"/>
      <c r="D22" s="17" t="s">
        <v>340</v>
      </c>
      <c r="E22" s="19" t="n">
        <v>175000</v>
      </c>
      <c r="F22" s="37" t="n">
        <v>3400</v>
      </c>
    </row>
    <row r="23" customFormat="false" ht="18.9" hidden="false" customHeight="true" outlineLevel="0" collapsed="false">
      <c r="B23" s="35" t="s">
        <v>17</v>
      </c>
      <c r="C23" s="35"/>
      <c r="D23" s="17" t="s">
        <v>340</v>
      </c>
      <c r="E23" s="19" t="n">
        <v>210000</v>
      </c>
      <c r="F23" s="37" t="n">
        <v>4200</v>
      </c>
    </row>
    <row r="24" customFormat="false" ht="18.9" hidden="false" customHeight="true" outlineLevel="0" collapsed="false">
      <c r="B24" s="39" t="s">
        <v>9</v>
      </c>
      <c r="C24" s="39"/>
      <c r="D24" s="40" t="s">
        <v>342</v>
      </c>
      <c r="E24" s="41" t="n">
        <v>250000</v>
      </c>
      <c r="F24" s="42" t="n">
        <v>5020</v>
      </c>
    </row>
    <row r="27" customFormat="false" ht="15" hidden="false" customHeight="false" outlineLevel="0" collapsed="false">
      <c r="F27" s="43" t="s">
        <v>362</v>
      </c>
    </row>
    <row r="28" customFormat="false" ht="15" hidden="false" customHeight="false" outlineLevel="0" collapsed="false">
      <c r="F28" s="43" t="s">
        <v>363</v>
      </c>
    </row>
  </sheetData>
  <mergeCells count="15">
    <mergeCell ref="B10:F10"/>
    <mergeCell ref="B13:C14"/>
    <mergeCell ref="D13:D14"/>
    <mergeCell ref="E13:E14"/>
    <mergeCell ref="F13:F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D2" activeCellId="0" sqref="D2"/>
    </sheetView>
  </sheetViews>
  <sheetFormatPr defaultRowHeight="12.8"/>
  <cols>
    <col collapsed="false" hidden="false" max="1" min="1" style="23" width="22.9489795918367"/>
    <col collapsed="false" hidden="false" max="2" min="2" style="23" width="10.8010204081633"/>
    <col collapsed="false" hidden="false" max="3" min="3" style="23" width="14.3112244897959"/>
    <col collapsed="false" hidden="false" max="64" min="4" style="23" width="10.8010204081633"/>
    <col collapsed="false" hidden="false" max="1025" min="65" style="0" width="8.50510204081633"/>
  </cols>
  <sheetData>
    <row r="1" customFormat="false" ht="26.85" hidden="false" customHeight="false" outlineLevel="0" collapsed="false">
      <c r="A1" s="44"/>
      <c r="B1" s="15" t="s">
        <v>326</v>
      </c>
      <c r="C1" s="15" t="s">
        <v>327</v>
      </c>
      <c r="D1" s="15" t="s">
        <v>328</v>
      </c>
      <c r="E1" s="15" t="s">
        <v>329</v>
      </c>
      <c r="F1" s="15" t="s">
        <v>330</v>
      </c>
      <c r="G1" s="15" t="s">
        <v>331</v>
      </c>
      <c r="H1" s="15" t="s">
        <v>332</v>
      </c>
      <c r="I1" s="15" t="s">
        <v>333</v>
      </c>
      <c r="J1" s="15" t="s">
        <v>334</v>
      </c>
      <c r="K1" s="15" t="s">
        <v>335</v>
      </c>
    </row>
    <row r="2" customFormat="false" ht="16.15" hidden="false" customHeight="false" outlineLevel="0" collapsed="false">
      <c r="A2" s="45" t="s">
        <v>13</v>
      </c>
      <c r="B2" s="20" t="s">
        <v>348</v>
      </c>
      <c r="C2" s="18" t="n">
        <v>300</v>
      </c>
      <c r="D2" s="19" t="n">
        <v>6.87</v>
      </c>
      <c r="E2" s="19" t="n">
        <v>6.87</v>
      </c>
      <c r="F2" s="19" t="n">
        <v>6.87</v>
      </c>
      <c r="G2" s="19" t="n">
        <v>6.87</v>
      </c>
      <c r="H2" s="18" t="n">
        <v>1645</v>
      </c>
      <c r="I2" s="18" t="n">
        <v>1645</v>
      </c>
      <c r="J2" s="18" t="n">
        <v>1645</v>
      </c>
      <c r="K2" s="18" t="n">
        <v>1645</v>
      </c>
    </row>
    <row r="3" customFormat="false" ht="16.15" hidden="false" customHeight="false" outlineLevel="0" collapsed="false">
      <c r="A3" s="45" t="s">
        <v>35</v>
      </c>
      <c r="B3" s="17" t="s">
        <v>341</v>
      </c>
      <c r="C3" s="18" t="n">
        <v>300</v>
      </c>
      <c r="D3" s="19" t="n">
        <v>8.87</v>
      </c>
      <c r="E3" s="19" t="n">
        <v>8.87</v>
      </c>
      <c r="F3" s="19" t="n">
        <v>8.87</v>
      </c>
      <c r="G3" s="19" t="n">
        <v>8.87</v>
      </c>
      <c r="H3" s="18" t="n">
        <v>2145</v>
      </c>
      <c r="I3" s="18" t="n">
        <v>2145</v>
      </c>
      <c r="J3" s="18" t="n">
        <v>2145</v>
      </c>
      <c r="K3" s="18" t="n">
        <v>2145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D2" activeCellId="0" sqref="D2"/>
    </sheetView>
  </sheetViews>
  <sheetFormatPr defaultRowHeight="12.8"/>
  <cols>
    <col collapsed="false" hidden="false" max="1" min="1" style="23" width="22.9489795918367"/>
    <col collapsed="false" hidden="false" max="2" min="2" style="23" width="10.8010204081633"/>
    <col collapsed="false" hidden="false" max="3" min="3" style="23" width="13.5"/>
    <col collapsed="false" hidden="false" max="64" min="4" style="23" width="10.8010204081633"/>
    <col collapsed="false" hidden="false" max="1025" min="65" style="0" width="8.50510204081633"/>
  </cols>
  <sheetData>
    <row r="1" customFormat="false" ht="26.85" hidden="false" customHeight="false" outlineLevel="0" collapsed="false">
      <c r="A1" s="44"/>
      <c r="B1" s="15" t="s">
        <v>326</v>
      </c>
      <c r="C1" s="15" t="s">
        <v>327</v>
      </c>
      <c r="D1" s="15" t="s">
        <v>328</v>
      </c>
      <c r="E1" s="15" t="s">
        <v>329</v>
      </c>
      <c r="F1" s="15" t="s">
        <v>330</v>
      </c>
      <c r="G1" s="15" t="s">
        <v>331</v>
      </c>
      <c r="H1" s="15" t="s">
        <v>332</v>
      </c>
      <c r="I1" s="15" t="s">
        <v>333</v>
      </c>
      <c r="J1" s="15" t="s">
        <v>334</v>
      </c>
      <c r="K1" s="15" t="s">
        <v>335</v>
      </c>
    </row>
    <row r="2" customFormat="false" ht="16.15" hidden="false" customHeight="false" outlineLevel="0" collapsed="false">
      <c r="A2" s="45" t="s">
        <v>13</v>
      </c>
      <c r="B2" s="17" t="s">
        <v>341</v>
      </c>
      <c r="C2" s="18" t="n">
        <v>300</v>
      </c>
      <c r="D2" s="19" t="n">
        <v>7.19</v>
      </c>
      <c r="E2" s="19" t="n">
        <v>7.19</v>
      </c>
      <c r="F2" s="19" t="n">
        <v>7.19</v>
      </c>
      <c r="G2" s="19" t="n">
        <v>7.19</v>
      </c>
      <c r="H2" s="18" t="n">
        <v>1799</v>
      </c>
      <c r="I2" s="18" t="n">
        <v>1799</v>
      </c>
      <c r="J2" s="18" t="n">
        <v>1799</v>
      </c>
      <c r="K2" s="18" t="n">
        <v>1799</v>
      </c>
    </row>
    <row r="3" customFormat="false" ht="16.15" hidden="false" customHeight="false" outlineLevel="0" collapsed="false">
      <c r="A3" s="45" t="s">
        <v>35</v>
      </c>
      <c r="B3" s="17" t="s">
        <v>339</v>
      </c>
      <c r="C3" s="18" t="n">
        <v>300</v>
      </c>
      <c r="D3" s="19" t="n">
        <v>9.19</v>
      </c>
      <c r="E3" s="19" t="n">
        <v>9.19</v>
      </c>
      <c r="F3" s="19" t="n">
        <v>9.19</v>
      </c>
      <c r="G3" s="19" t="n">
        <v>9.19</v>
      </c>
      <c r="H3" s="18" t="n">
        <v>2299</v>
      </c>
      <c r="I3" s="18" t="n">
        <v>2299</v>
      </c>
      <c r="J3" s="18" t="n">
        <v>2299</v>
      </c>
      <c r="K3" s="18" t="n">
        <v>2299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D2" activeCellId="0" sqref="D2"/>
    </sheetView>
  </sheetViews>
  <sheetFormatPr defaultRowHeight="12.8"/>
  <cols>
    <col collapsed="false" hidden="false" max="1" min="1" style="23" width="22.9489795918367"/>
    <col collapsed="false" hidden="false" max="2" min="2" style="23" width="10.8010204081633"/>
    <col collapsed="false" hidden="false" max="3" min="3" style="23" width="13.5"/>
    <col collapsed="false" hidden="false" max="64" min="4" style="23" width="10.8010204081633"/>
    <col collapsed="false" hidden="false" max="1025" min="65" style="0" width="8.50510204081633"/>
  </cols>
  <sheetData>
    <row r="1" customFormat="false" ht="26.85" hidden="false" customHeight="false" outlineLevel="0" collapsed="false">
      <c r="A1" s="44"/>
      <c r="B1" s="15" t="s">
        <v>326</v>
      </c>
      <c r="C1" s="15" t="s">
        <v>327</v>
      </c>
      <c r="D1" s="15" t="s">
        <v>328</v>
      </c>
      <c r="E1" s="15" t="s">
        <v>329</v>
      </c>
      <c r="F1" s="15" t="s">
        <v>330</v>
      </c>
      <c r="G1" s="15" t="s">
        <v>331</v>
      </c>
      <c r="H1" s="15" t="s">
        <v>332</v>
      </c>
      <c r="I1" s="15" t="s">
        <v>333</v>
      </c>
      <c r="J1" s="15" t="s">
        <v>334</v>
      </c>
      <c r="K1" s="15" t="s">
        <v>335</v>
      </c>
    </row>
    <row r="2" customFormat="false" ht="16.15" hidden="false" customHeight="false" outlineLevel="0" collapsed="false">
      <c r="A2" s="45" t="s">
        <v>13</v>
      </c>
      <c r="B2" s="17" t="s">
        <v>339</v>
      </c>
      <c r="C2" s="18" t="n">
        <v>500</v>
      </c>
      <c r="D2" s="19" t="n">
        <v>8.02</v>
      </c>
      <c r="E2" s="19" t="n">
        <v>8.02</v>
      </c>
      <c r="F2" s="19" t="n">
        <v>8.02</v>
      </c>
      <c r="G2" s="19" t="n">
        <v>8.02</v>
      </c>
      <c r="H2" s="18" t="n">
        <v>2028</v>
      </c>
      <c r="I2" s="18" t="n">
        <v>2028</v>
      </c>
      <c r="J2" s="18" t="n">
        <v>2028</v>
      </c>
      <c r="K2" s="18" t="n">
        <v>2028</v>
      </c>
    </row>
    <row r="3" customFormat="false" ht="16.15" hidden="false" customHeight="false" outlineLevel="0" collapsed="false">
      <c r="A3" s="45" t="s">
        <v>35</v>
      </c>
      <c r="B3" s="17" t="s">
        <v>344</v>
      </c>
      <c r="C3" s="18" t="n">
        <v>500</v>
      </c>
      <c r="D3" s="19" t="n">
        <v>10.02</v>
      </c>
      <c r="E3" s="19" t="n">
        <v>10.02</v>
      </c>
      <c r="F3" s="19" t="n">
        <v>10.02</v>
      </c>
      <c r="G3" s="19" t="n">
        <v>10.02</v>
      </c>
      <c r="H3" s="18" t="n">
        <v>2528</v>
      </c>
      <c r="I3" s="18" t="n">
        <v>2528</v>
      </c>
      <c r="J3" s="18" t="n">
        <v>2528</v>
      </c>
      <c r="K3" s="18" t="n">
        <v>2528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D2" activeCellId="0" sqref="D2"/>
    </sheetView>
  </sheetViews>
  <sheetFormatPr defaultRowHeight="12.8"/>
  <cols>
    <col collapsed="false" hidden="false" max="1" min="1" style="23" width="22.9489795918367"/>
    <col collapsed="false" hidden="false" max="2" min="2" style="23" width="10.8010204081633"/>
    <col collapsed="false" hidden="false" max="3" min="3" style="23" width="13.2295918367347"/>
    <col collapsed="false" hidden="false" max="64" min="4" style="23" width="10.8010204081633"/>
    <col collapsed="false" hidden="false" max="1025" min="65" style="0" width="8.50510204081633"/>
  </cols>
  <sheetData>
    <row r="1" customFormat="false" ht="26.85" hidden="false" customHeight="false" outlineLevel="0" collapsed="false">
      <c r="A1" s="44"/>
      <c r="B1" s="15" t="s">
        <v>326</v>
      </c>
      <c r="C1" s="15" t="s">
        <v>327</v>
      </c>
      <c r="D1" s="15" t="s">
        <v>328</v>
      </c>
      <c r="E1" s="15" t="s">
        <v>329</v>
      </c>
      <c r="F1" s="15" t="s">
        <v>330</v>
      </c>
      <c r="G1" s="15" t="s">
        <v>331</v>
      </c>
      <c r="H1" s="15" t="s">
        <v>332</v>
      </c>
      <c r="I1" s="15" t="s">
        <v>333</v>
      </c>
      <c r="J1" s="15" t="s">
        <v>334</v>
      </c>
      <c r="K1" s="15" t="s">
        <v>335</v>
      </c>
    </row>
    <row r="2" customFormat="false" ht="16.15" hidden="false" customHeight="false" outlineLevel="0" collapsed="false">
      <c r="A2" s="45" t="s">
        <v>13</v>
      </c>
      <c r="B2" s="46" t="s">
        <v>339</v>
      </c>
      <c r="C2" s="18" t="n">
        <v>450</v>
      </c>
      <c r="D2" s="19" t="n">
        <v>9.27</v>
      </c>
      <c r="E2" s="19" t="n">
        <v>9.27</v>
      </c>
      <c r="F2" s="19" t="n">
        <v>9.27</v>
      </c>
      <c r="G2" s="19" t="n">
        <v>9.27</v>
      </c>
      <c r="H2" s="18" t="n">
        <v>2320</v>
      </c>
      <c r="I2" s="18" t="n">
        <v>2320</v>
      </c>
      <c r="J2" s="18" t="n">
        <v>2320</v>
      </c>
      <c r="K2" s="18" t="n">
        <v>2320</v>
      </c>
    </row>
    <row r="3" customFormat="false" ht="16.15" hidden="false" customHeight="false" outlineLevel="0" collapsed="false">
      <c r="A3" s="45" t="s">
        <v>35</v>
      </c>
      <c r="B3" s="46" t="s">
        <v>344</v>
      </c>
      <c r="C3" s="18" t="n">
        <v>450</v>
      </c>
      <c r="D3" s="19" t="n">
        <v>11.27</v>
      </c>
      <c r="E3" s="19" t="n">
        <v>11.27</v>
      </c>
      <c r="F3" s="19" t="n">
        <v>11.27</v>
      </c>
      <c r="G3" s="19" t="n">
        <v>11.27</v>
      </c>
      <c r="H3" s="18" t="n">
        <v>2820</v>
      </c>
      <c r="I3" s="18" t="n">
        <v>2820</v>
      </c>
      <c r="J3" s="18" t="n">
        <v>2820</v>
      </c>
      <c r="K3" s="18" t="n">
        <v>2820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D2" activeCellId="0" sqref="D2"/>
    </sheetView>
  </sheetViews>
  <sheetFormatPr defaultRowHeight="12.8"/>
  <cols>
    <col collapsed="false" hidden="false" max="1" min="1" style="23" width="22.9489795918367"/>
    <col collapsed="false" hidden="false" max="2" min="2" style="23" width="10.8010204081633"/>
    <col collapsed="false" hidden="false" max="3" min="3" style="23" width="13.3622448979592"/>
    <col collapsed="false" hidden="false" max="64" min="4" style="23" width="10.8010204081633"/>
    <col collapsed="false" hidden="false" max="1025" min="65" style="0" width="8.50510204081633"/>
  </cols>
  <sheetData>
    <row r="1" customFormat="false" ht="26.85" hidden="false" customHeight="false" outlineLevel="0" collapsed="false">
      <c r="A1" s="44"/>
      <c r="B1" s="15" t="s">
        <v>326</v>
      </c>
      <c r="C1" s="15" t="s">
        <v>327</v>
      </c>
      <c r="D1" s="15" t="s">
        <v>328</v>
      </c>
      <c r="E1" s="15" t="s">
        <v>329</v>
      </c>
      <c r="F1" s="15" t="s">
        <v>330</v>
      </c>
      <c r="G1" s="15" t="s">
        <v>331</v>
      </c>
      <c r="H1" s="15" t="s">
        <v>332</v>
      </c>
      <c r="I1" s="15" t="s">
        <v>333</v>
      </c>
      <c r="J1" s="15" t="s">
        <v>334</v>
      </c>
      <c r="K1" s="15" t="s">
        <v>335</v>
      </c>
    </row>
    <row r="2" customFormat="false" ht="16.15" hidden="false" customHeight="false" outlineLevel="0" collapsed="false">
      <c r="A2" s="45" t="s">
        <v>13</v>
      </c>
      <c r="B2" s="46" t="s">
        <v>344</v>
      </c>
      <c r="C2" s="47" t="n">
        <v>500</v>
      </c>
      <c r="D2" s="19" t="n">
        <v>11.09</v>
      </c>
      <c r="E2" s="19" t="n">
        <v>11.09</v>
      </c>
      <c r="F2" s="19" t="n">
        <v>11.09</v>
      </c>
      <c r="G2" s="19" t="n">
        <v>11.09</v>
      </c>
      <c r="H2" s="18" t="n">
        <v>2723</v>
      </c>
      <c r="I2" s="18" t="n">
        <v>2723</v>
      </c>
      <c r="J2" s="18" t="n">
        <v>2723</v>
      </c>
      <c r="K2" s="18" t="n">
        <v>2723</v>
      </c>
    </row>
    <row r="3" customFormat="false" ht="16.15" hidden="false" customHeight="false" outlineLevel="0" collapsed="false">
      <c r="A3" s="45" t="s">
        <v>35</v>
      </c>
      <c r="B3" s="46" t="s">
        <v>340</v>
      </c>
      <c r="C3" s="47" t="n">
        <v>500</v>
      </c>
      <c r="D3" s="19" t="n">
        <v>13.09</v>
      </c>
      <c r="E3" s="19" t="n">
        <v>13.09</v>
      </c>
      <c r="F3" s="19" t="n">
        <v>13.09</v>
      </c>
      <c r="G3" s="19" t="n">
        <v>13.09</v>
      </c>
      <c r="H3" s="18" t="n">
        <v>3223</v>
      </c>
      <c r="I3" s="18" t="n">
        <v>3223</v>
      </c>
      <c r="J3" s="18" t="n">
        <v>3223</v>
      </c>
      <c r="K3" s="18" t="n">
        <v>3223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561</TotalTime>
  <Application>LibreOffice/5.1.4.2$Windows_x86 LibreOffice_project/f99d75f39f1c57ebdd7ffc5f42867c12031db97a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2021-08-17T15:06:59Z</dcterms:modified>
  <cp:revision>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