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tang\workspace\mystockanalysis\每日记录\"/>
    </mc:Choice>
  </mc:AlternateContent>
  <bookViews>
    <workbookView xWindow="0" yWindow="0" windowWidth="11490" windowHeight="4635" activeTab="2"/>
  </bookViews>
  <sheets>
    <sheet name="季线统计" sheetId="9" r:id="rId1"/>
    <sheet name="wu仓位" sheetId="4" r:id="rId2"/>
    <sheet name="华胜天成" sheetId="8" r:id="rId3"/>
    <sheet name="方正电机" sheetId="10" r:id="rId4"/>
  </sheets>
  <definedNames>
    <definedName name="_xlnm._FilterDatabase" localSheetId="1" hidden="1">wu仓位!$A$1:$J$14</definedName>
  </definedNames>
  <calcPr calcId="152511"/>
</workbook>
</file>

<file path=xl/calcChain.xml><?xml version="1.0" encoding="utf-8"?>
<calcChain xmlns="http://schemas.openxmlformats.org/spreadsheetml/2006/main">
  <c r="D2" i="10" l="1"/>
  <c r="G2" i="10" s="1"/>
  <c r="H2" i="10" s="1"/>
  <c r="G2" i="8"/>
  <c r="H2" i="8" s="1"/>
  <c r="E2" i="8"/>
  <c r="F2" i="8" s="1"/>
  <c r="D2" i="8"/>
  <c r="E2" i="10" l="1"/>
  <c r="F2" i="10" s="1"/>
  <c r="E33" i="4"/>
  <c r="F33" i="4"/>
  <c r="G33" i="4"/>
  <c r="E32" i="4" l="1"/>
  <c r="F32" i="4"/>
  <c r="G32" i="4"/>
  <c r="E31" i="4" l="1"/>
  <c r="F31" i="4"/>
  <c r="G31" i="4"/>
  <c r="E30" i="4" l="1"/>
  <c r="G30" i="4"/>
  <c r="F30" i="4"/>
  <c r="E29" i="4" l="1"/>
  <c r="F29" i="4"/>
  <c r="G29" i="4"/>
  <c r="E28" i="4" l="1"/>
  <c r="F28" i="4"/>
  <c r="G28" i="4"/>
  <c r="E27" i="4" l="1"/>
  <c r="F27" i="4"/>
  <c r="G27" i="4"/>
  <c r="E26" i="4" l="1"/>
  <c r="F26" i="4"/>
  <c r="G26" i="4"/>
  <c r="E25" i="4" l="1"/>
  <c r="F25" i="4"/>
  <c r="G25" i="4"/>
  <c r="E24" i="4" l="1"/>
  <c r="F24" i="4"/>
  <c r="G24" i="4"/>
  <c r="E23" i="4" l="1"/>
  <c r="G23" i="4"/>
  <c r="F23" i="4"/>
  <c r="E22" i="4" l="1"/>
  <c r="G22" i="4"/>
  <c r="E21" i="4"/>
  <c r="G21" i="4"/>
  <c r="F22" i="4"/>
  <c r="E20" i="4" l="1"/>
  <c r="F20" i="4"/>
  <c r="G20" i="4"/>
  <c r="E19" i="4" l="1"/>
  <c r="F19" i="4"/>
  <c r="G19" i="4"/>
  <c r="E18" i="4" l="1"/>
  <c r="G18" i="4"/>
  <c r="F18" i="4"/>
  <c r="F17" i="4"/>
  <c r="E17" i="4"/>
  <c r="G17" i="4"/>
  <c r="D6" i="9"/>
  <c r="E6" i="9"/>
  <c r="D5" i="9"/>
  <c r="E5" i="9"/>
  <c r="E4" i="9"/>
  <c r="D4" i="9"/>
  <c r="F16" i="4" l="1"/>
  <c r="E16" i="4"/>
  <c r="G16" i="4"/>
  <c r="F15" i="4"/>
  <c r="E15" i="4"/>
  <c r="G15" i="4"/>
  <c r="E3" i="4"/>
  <c r="E4" i="4"/>
  <c r="E5" i="4"/>
  <c r="E6" i="4"/>
  <c r="E7" i="4"/>
  <c r="G6" i="4"/>
  <c r="G5" i="4"/>
  <c r="G4" i="4"/>
  <c r="G2" i="4"/>
  <c r="F14" i="4"/>
  <c r="E14" i="4"/>
  <c r="G14" i="4"/>
  <c r="E11" i="4" l="1"/>
  <c r="E12" i="4"/>
  <c r="E13" i="4"/>
  <c r="G13" i="4"/>
  <c r="G12" i="4"/>
  <c r="G11" i="4"/>
  <c r="E10" i="4" l="1"/>
  <c r="G10" i="4"/>
  <c r="G3" i="4"/>
  <c r="E8" i="4"/>
  <c r="G7" i="4"/>
  <c r="G8" i="4"/>
  <c r="E9" i="4"/>
  <c r="G9" i="4"/>
</calcChain>
</file>

<file path=xl/sharedStrings.xml><?xml version="1.0" encoding="utf-8"?>
<sst xmlns="http://schemas.openxmlformats.org/spreadsheetml/2006/main" count="92" uniqueCount="54">
  <si>
    <t>日期</t>
    <phoneticPr fontId="19" type="noConversion"/>
  </si>
  <si>
    <t>空间</t>
    <phoneticPr fontId="19" type="noConversion"/>
  </si>
  <si>
    <t>日线浪型</t>
    <phoneticPr fontId="19" type="noConversion"/>
  </si>
  <si>
    <t>子浪浪型</t>
    <phoneticPr fontId="19" type="noConversion"/>
  </si>
  <si>
    <t>C</t>
    <phoneticPr fontId="19" type="noConversion"/>
  </si>
  <si>
    <t>NA</t>
    <phoneticPr fontId="19" type="noConversion"/>
  </si>
  <si>
    <t>C2</t>
    <phoneticPr fontId="19" type="noConversion"/>
  </si>
  <si>
    <t>C</t>
    <phoneticPr fontId="19" type="noConversion"/>
  </si>
  <si>
    <t>C3</t>
    <phoneticPr fontId="19" type="noConversion"/>
  </si>
  <si>
    <t>最高</t>
    <phoneticPr fontId="19" type="noConversion"/>
  </si>
  <si>
    <t>最低</t>
    <phoneticPr fontId="19" type="noConversion"/>
  </si>
  <si>
    <t>C</t>
    <phoneticPr fontId="19" type="noConversion"/>
  </si>
  <si>
    <t>收盘价</t>
    <phoneticPr fontId="19" type="noConversion"/>
  </si>
  <si>
    <t>涨跌</t>
    <phoneticPr fontId="19" type="noConversion"/>
  </si>
  <si>
    <t>wu2198每日持仓</t>
    <phoneticPr fontId="19" type="noConversion"/>
  </si>
  <si>
    <t>C</t>
    <phoneticPr fontId="19" type="noConversion"/>
  </si>
  <si>
    <t>C4</t>
    <phoneticPr fontId="19" type="noConversion"/>
  </si>
  <si>
    <t>C2</t>
    <phoneticPr fontId="19" type="noConversion"/>
  </si>
  <si>
    <t>C3</t>
    <phoneticPr fontId="19" type="noConversion"/>
  </si>
  <si>
    <t>C3</t>
    <phoneticPr fontId="19" type="noConversion"/>
  </si>
  <si>
    <t>C3</t>
    <phoneticPr fontId="19" type="noConversion"/>
  </si>
  <si>
    <t>净流入</t>
    <phoneticPr fontId="19" type="noConversion"/>
  </si>
  <si>
    <t>大宗流入</t>
    <phoneticPr fontId="19" type="noConversion"/>
  </si>
  <si>
    <t>涨家数</t>
    <phoneticPr fontId="19" type="noConversion"/>
  </si>
  <si>
    <t>下跌家数</t>
    <phoneticPr fontId="19" type="noConversion"/>
  </si>
  <si>
    <t>涨家/跌家</t>
    <phoneticPr fontId="19" type="noConversion"/>
  </si>
  <si>
    <t>时间</t>
    <phoneticPr fontId="19" type="noConversion"/>
  </si>
  <si>
    <t>时间比率</t>
    <phoneticPr fontId="19" type="noConversion"/>
  </si>
  <si>
    <t>NA</t>
    <phoneticPr fontId="19" type="noConversion"/>
  </si>
  <si>
    <t>NA</t>
    <phoneticPr fontId="19" type="noConversion"/>
  </si>
  <si>
    <t>空间比率</t>
    <phoneticPr fontId="19" type="noConversion"/>
  </si>
  <si>
    <t>浪</t>
    <phoneticPr fontId="19" type="noConversion"/>
  </si>
  <si>
    <t>A-B-C</t>
    <phoneticPr fontId="19" type="noConversion"/>
  </si>
  <si>
    <t>浪比</t>
    <phoneticPr fontId="19" type="noConversion"/>
  </si>
  <si>
    <t>A-B-C/1-5</t>
    <phoneticPr fontId="19" type="noConversion"/>
  </si>
  <si>
    <t>1/A-B-C</t>
    <phoneticPr fontId="19" type="noConversion"/>
  </si>
  <si>
    <t>2/1</t>
    <phoneticPr fontId="19" type="noConversion"/>
  </si>
  <si>
    <t>C</t>
    <phoneticPr fontId="19" type="noConversion"/>
  </si>
  <si>
    <t>C4</t>
    <phoneticPr fontId="19" type="noConversion"/>
  </si>
  <si>
    <t>C</t>
    <phoneticPr fontId="19" type="noConversion"/>
  </si>
  <si>
    <t>C5</t>
    <phoneticPr fontId="19" type="noConversion"/>
  </si>
  <si>
    <t>C5</t>
    <phoneticPr fontId="19" type="noConversion"/>
  </si>
  <si>
    <t>a-b-c</t>
    <phoneticPr fontId="19" type="noConversion"/>
  </si>
  <si>
    <t>5-a-b-c</t>
    <phoneticPr fontId="19" type="noConversion"/>
  </si>
  <si>
    <t>c</t>
    <phoneticPr fontId="19" type="noConversion"/>
  </si>
  <si>
    <t>c</t>
    <phoneticPr fontId="19" type="noConversion"/>
  </si>
  <si>
    <t>60分钟浪</t>
    <phoneticPr fontId="19" type="noConversion"/>
  </si>
  <si>
    <t>1-5</t>
    <phoneticPr fontId="19" type="noConversion"/>
  </si>
  <si>
    <t>最低</t>
    <phoneticPr fontId="19" type="noConversion"/>
  </si>
  <si>
    <t>最高</t>
    <phoneticPr fontId="19" type="noConversion"/>
  </si>
  <si>
    <t>空间</t>
    <phoneticPr fontId="19" type="noConversion"/>
  </si>
  <si>
    <t>0.38空间</t>
    <phoneticPr fontId="19" type="noConversion"/>
  </si>
  <si>
    <t>0.5空间</t>
    <phoneticPr fontId="19" type="noConversion"/>
  </si>
  <si>
    <t>1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</si>
</sst>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_ "/>
    <numFmt numFmtId="178" formatCode="0_);[Red]\(0\)"/>
    <numFmt numFmtId="179" formatCode="0.00_);[Red]\(0.00\)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9"/>
      <name val="宋体"/>
      <family val="2"/>
      <charset val="134"/>
      <scheme val="minor"/>
    </font>
    <font>
      <sz val="11"/>
      <color rgb="FF464646"/>
      <name val="楷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18" fillId="0" borderId="0" xfId="0" applyNumberFormat="1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10" fontId="18" fillId="0" borderId="0" xfId="0" applyNumberFormat="1" applyFont="1" applyBorder="1" applyAlignment="1">
      <alignment horizontal="center" vertical="center"/>
    </xf>
    <xf numFmtId="176" fontId="20" fillId="0" borderId="0" xfId="0" applyNumberFormat="1" applyFont="1" applyBorder="1" applyAlignment="1">
      <alignment horizontal="center" vertical="center"/>
    </xf>
    <xf numFmtId="177" fontId="20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14" fontId="18" fillId="0" borderId="0" xfId="0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6" sqref="E6"/>
    </sheetView>
  </sheetViews>
  <sheetFormatPr defaultRowHeight="13.5" x14ac:dyDescent="0.15"/>
  <cols>
    <col min="1" max="1" width="11.625" style="1" bestFit="1" customWidth="1"/>
    <col min="2" max="2" width="9.5" style="2" bestFit="1" customWidth="1"/>
    <col min="3" max="3" width="11.625" style="3" bestFit="1" customWidth="1"/>
    <col min="4" max="5" width="9" style="2"/>
    <col min="6" max="6" width="9" style="4"/>
  </cols>
  <sheetData>
    <row r="1" spans="1:6" x14ac:dyDescent="0.15">
      <c r="A1" s="1" t="s">
        <v>26</v>
      </c>
      <c r="B1" s="2" t="s">
        <v>12</v>
      </c>
      <c r="C1" s="3" t="s">
        <v>33</v>
      </c>
      <c r="D1" s="2" t="s">
        <v>27</v>
      </c>
      <c r="E1" s="2" t="s">
        <v>30</v>
      </c>
      <c r="F1" s="4" t="s">
        <v>31</v>
      </c>
    </row>
    <row r="2" spans="1:6" x14ac:dyDescent="0.15">
      <c r="A2" s="1">
        <v>33226</v>
      </c>
      <c r="B2" s="2">
        <v>95</v>
      </c>
      <c r="C2" s="3" t="s">
        <v>5</v>
      </c>
      <c r="D2" s="2" t="s">
        <v>29</v>
      </c>
      <c r="E2" s="2" t="s">
        <v>29</v>
      </c>
      <c r="F2" s="4">
        <v>1</v>
      </c>
    </row>
    <row r="3" spans="1:6" x14ac:dyDescent="0.15">
      <c r="A3" s="1">
        <v>39371</v>
      </c>
      <c r="B3" s="2">
        <v>6124</v>
      </c>
      <c r="C3" s="3" t="s">
        <v>28</v>
      </c>
      <c r="D3" s="2" t="s">
        <v>29</v>
      </c>
      <c r="E3" s="2" t="s">
        <v>29</v>
      </c>
      <c r="F3" s="4">
        <v>5</v>
      </c>
    </row>
    <row r="4" spans="1:6" x14ac:dyDescent="0.15">
      <c r="A4" s="1">
        <v>41841</v>
      </c>
      <c r="B4" s="2">
        <v>1664</v>
      </c>
      <c r="C4" s="3" t="s">
        <v>34</v>
      </c>
      <c r="D4" s="2">
        <f>(A4-A3)/(A3-A2)</f>
        <v>0.40195280716029291</v>
      </c>
      <c r="E4" s="2">
        <f>(B3-B4)/(B3-B2)</f>
        <v>0.73975783712058385</v>
      </c>
      <c r="F4" s="4" t="s">
        <v>32</v>
      </c>
    </row>
    <row r="5" spans="1:6" x14ac:dyDescent="0.15">
      <c r="A5" s="1">
        <v>42167</v>
      </c>
      <c r="B5" s="2">
        <v>5178</v>
      </c>
      <c r="C5" s="3" t="s">
        <v>35</v>
      </c>
      <c r="D5" s="2">
        <f>(A5-A4)/(A4-A3)</f>
        <v>0.13198380566801621</v>
      </c>
      <c r="E5" s="2">
        <f>(B5-B4)/(B3-B2)</f>
        <v>0.58284956045778735</v>
      </c>
      <c r="F5" s="4">
        <v>1</v>
      </c>
    </row>
    <row r="6" spans="1:6" x14ac:dyDescent="0.15">
      <c r="A6" s="1">
        <v>42242</v>
      </c>
      <c r="B6" s="2">
        <v>2850</v>
      </c>
      <c r="C6" s="3" t="s">
        <v>36</v>
      </c>
      <c r="D6" s="2">
        <f>(A6-A5)/(A5-A4)</f>
        <v>0.23006134969325154</v>
      </c>
      <c r="E6" s="2">
        <f>(B5-B6)/(B5-B4)</f>
        <v>0.66249288560045527</v>
      </c>
      <c r="F6" s="4">
        <v>2</v>
      </c>
    </row>
  </sheetData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115" zoomScaleNormal="115" workbookViewId="0">
      <pane xSplit="1" ySplit="1" topLeftCell="E16" activePane="bottomRight" state="frozen"/>
      <selection pane="topRight" activeCell="B1" sqref="B1"/>
      <selection pane="bottomLeft" activeCell="A2" sqref="A2"/>
      <selection pane="bottomRight" activeCell="E32" sqref="E32:E33"/>
    </sheetView>
  </sheetViews>
  <sheetFormatPr defaultRowHeight="13.5" x14ac:dyDescent="0.15"/>
  <cols>
    <col min="1" max="1" width="13.875" style="10" bestFit="1" customWidth="1"/>
    <col min="2" max="3" width="13.5" style="10" bestFit="1" customWidth="1"/>
    <col min="4" max="4" width="20.125" style="6" bestFit="1" customWidth="1"/>
    <col min="5" max="5" width="9" style="7"/>
    <col min="6" max="6" width="14.5" style="7" bestFit="1" customWidth="1"/>
    <col min="7" max="7" width="8.5" style="8" bestFit="1" customWidth="1"/>
    <col min="8" max="8" width="18.375" style="8" bestFit="1" customWidth="1"/>
    <col min="9" max="9" width="18.375" style="8" customWidth="1"/>
    <col min="10" max="10" width="18.375" style="8" bestFit="1" customWidth="1"/>
    <col min="11" max="11" width="9" style="7"/>
    <col min="12" max="12" width="9.5" style="7" bestFit="1" customWidth="1"/>
    <col min="13" max="14" width="8.5" style="9" bestFit="1" customWidth="1"/>
    <col min="15" max="16384" width="9" style="10"/>
  </cols>
  <sheetData>
    <row r="1" spans="1:14" x14ac:dyDescent="0.15">
      <c r="A1" s="5" t="s">
        <v>0</v>
      </c>
      <c r="B1" s="5" t="s">
        <v>2</v>
      </c>
      <c r="C1" s="5" t="s">
        <v>3</v>
      </c>
      <c r="D1" s="6" t="s">
        <v>14</v>
      </c>
      <c r="E1" s="7" t="s">
        <v>13</v>
      </c>
      <c r="F1" s="7" t="s">
        <v>25</v>
      </c>
      <c r="G1" s="8" t="s">
        <v>1</v>
      </c>
      <c r="H1" s="8" t="s">
        <v>9</v>
      </c>
      <c r="I1" s="8" t="s">
        <v>10</v>
      </c>
      <c r="J1" s="8" t="s">
        <v>12</v>
      </c>
      <c r="K1" s="7" t="s">
        <v>21</v>
      </c>
      <c r="L1" s="7" t="s">
        <v>22</v>
      </c>
      <c r="M1" s="9" t="s">
        <v>23</v>
      </c>
      <c r="N1" s="9" t="s">
        <v>24</v>
      </c>
    </row>
    <row r="2" spans="1:14" x14ac:dyDescent="0.15">
      <c r="A2" s="11">
        <v>42229</v>
      </c>
      <c r="B2" s="5" t="s">
        <v>7</v>
      </c>
      <c r="C2" s="5" t="s">
        <v>17</v>
      </c>
      <c r="D2" s="6">
        <v>0.6</v>
      </c>
      <c r="E2" s="7">
        <v>1.7600000000000001E-2</v>
      </c>
      <c r="G2" s="8">
        <f t="shared" ref="G2:G33" si="0">H2-I2</f>
        <v>117</v>
      </c>
      <c r="H2" s="8">
        <v>3955</v>
      </c>
      <c r="I2" s="8">
        <v>3838</v>
      </c>
      <c r="J2" s="8">
        <v>3954</v>
      </c>
    </row>
    <row r="3" spans="1:14" x14ac:dyDescent="0.15">
      <c r="A3" s="11">
        <v>42230</v>
      </c>
      <c r="B3" s="5" t="s">
        <v>7</v>
      </c>
      <c r="C3" s="5" t="s">
        <v>6</v>
      </c>
      <c r="D3" s="6">
        <v>0.2</v>
      </c>
      <c r="E3" s="7">
        <f t="shared" ref="E3:E7" si="1">(J3-J2)/J2</f>
        <v>2.7819929185634801E-3</v>
      </c>
      <c r="G3" s="8">
        <f t="shared" si="0"/>
        <v>61</v>
      </c>
      <c r="H3" s="8">
        <v>4000</v>
      </c>
      <c r="I3" s="8">
        <v>3939</v>
      </c>
      <c r="J3" s="8">
        <v>3965</v>
      </c>
    </row>
    <row r="4" spans="1:14" x14ac:dyDescent="0.15">
      <c r="A4" s="11">
        <v>42233</v>
      </c>
      <c r="B4" s="5" t="s">
        <v>7</v>
      </c>
      <c r="C4" s="5" t="s">
        <v>17</v>
      </c>
      <c r="D4" s="6">
        <v>0.2</v>
      </c>
      <c r="E4" s="7">
        <f t="shared" si="1"/>
        <v>7.0617906683480454E-3</v>
      </c>
      <c r="G4" s="8">
        <f t="shared" si="0"/>
        <v>87</v>
      </c>
      <c r="H4" s="8">
        <v>3994</v>
      </c>
      <c r="I4" s="8">
        <v>3907</v>
      </c>
      <c r="J4" s="8">
        <v>3993</v>
      </c>
    </row>
    <row r="5" spans="1:14" x14ac:dyDescent="0.15">
      <c r="A5" s="11">
        <v>42234</v>
      </c>
      <c r="B5" s="5" t="s">
        <v>15</v>
      </c>
      <c r="C5" s="5" t="s">
        <v>18</v>
      </c>
      <c r="D5" s="6">
        <v>0.2</v>
      </c>
      <c r="E5" s="7">
        <f t="shared" si="1"/>
        <v>-6.1357375406962185E-2</v>
      </c>
      <c r="G5" s="8">
        <f t="shared" si="0"/>
        <v>263</v>
      </c>
      <c r="H5" s="8">
        <v>4006</v>
      </c>
      <c r="I5" s="8">
        <v>3743</v>
      </c>
      <c r="J5" s="8">
        <v>3748</v>
      </c>
    </row>
    <row r="6" spans="1:14" x14ac:dyDescent="0.15">
      <c r="A6" s="11">
        <v>42235</v>
      </c>
      <c r="B6" s="5" t="s">
        <v>7</v>
      </c>
      <c r="C6" s="5" t="s">
        <v>8</v>
      </c>
      <c r="D6" s="6">
        <v>0.2</v>
      </c>
      <c r="E6" s="7">
        <f t="shared" si="1"/>
        <v>1.2273212379935965E-2</v>
      </c>
      <c r="G6" s="8">
        <f t="shared" si="0"/>
        <v>253</v>
      </c>
      <c r="H6" s="8">
        <v>3811</v>
      </c>
      <c r="I6" s="8">
        <v>3558</v>
      </c>
      <c r="J6" s="8">
        <v>3794</v>
      </c>
    </row>
    <row r="7" spans="1:14" x14ac:dyDescent="0.15">
      <c r="A7" s="11">
        <v>42236</v>
      </c>
      <c r="B7" s="5" t="s">
        <v>11</v>
      </c>
      <c r="C7" s="5" t="s">
        <v>19</v>
      </c>
      <c r="D7" s="6">
        <v>0.6</v>
      </c>
      <c r="E7" s="7">
        <f t="shared" si="1"/>
        <v>-3.4264628360569323E-2</v>
      </c>
      <c r="G7" s="8">
        <f t="shared" si="0"/>
        <v>125</v>
      </c>
      <c r="H7" s="8">
        <v>3788</v>
      </c>
      <c r="I7" s="8">
        <v>3663</v>
      </c>
      <c r="J7" s="8">
        <v>3664</v>
      </c>
    </row>
    <row r="8" spans="1:14" x14ac:dyDescent="0.15">
      <c r="A8" s="11">
        <v>42237</v>
      </c>
      <c r="B8" s="5" t="s">
        <v>11</v>
      </c>
      <c r="C8" s="5" t="s">
        <v>8</v>
      </c>
      <c r="D8" s="6">
        <v>0.6</v>
      </c>
      <c r="E8" s="7">
        <f t="shared" ref="E8" si="2">(J8-J7)/J7</f>
        <v>-4.1512008733624428E-2</v>
      </c>
      <c r="G8" s="8">
        <f t="shared" si="0"/>
        <v>145</v>
      </c>
      <c r="H8" s="8">
        <v>3652</v>
      </c>
      <c r="I8" s="8">
        <v>3507</v>
      </c>
      <c r="J8" s="8">
        <v>3511.9</v>
      </c>
    </row>
    <row r="9" spans="1:14" x14ac:dyDescent="0.15">
      <c r="A9" s="11">
        <v>42240</v>
      </c>
      <c r="B9" s="5" t="s">
        <v>11</v>
      </c>
      <c r="C9" s="5" t="s">
        <v>8</v>
      </c>
      <c r="D9" s="6">
        <v>1.2</v>
      </c>
      <c r="E9" s="7">
        <f>(J9-J8)/J8</f>
        <v>-8.4854352344884532E-2</v>
      </c>
      <c r="G9" s="8">
        <f t="shared" si="0"/>
        <v>147</v>
      </c>
      <c r="H9" s="8">
        <v>3338</v>
      </c>
      <c r="I9" s="8">
        <v>3191</v>
      </c>
      <c r="J9" s="8">
        <v>3213.9</v>
      </c>
    </row>
    <row r="10" spans="1:14" x14ac:dyDescent="0.15">
      <c r="A10" s="11">
        <v>42241</v>
      </c>
      <c r="B10" s="5" t="s">
        <v>7</v>
      </c>
      <c r="C10" s="5" t="s">
        <v>8</v>
      </c>
      <c r="D10" s="6">
        <v>1.6</v>
      </c>
      <c r="E10" s="7">
        <f>(J10-J9)/J9</f>
        <v>-7.7755997386353054E-2</v>
      </c>
      <c r="G10" s="8">
        <f t="shared" si="0"/>
        <v>176</v>
      </c>
      <c r="H10" s="8">
        <v>3123</v>
      </c>
      <c r="I10" s="8">
        <v>2947</v>
      </c>
      <c r="J10" s="8">
        <v>2964</v>
      </c>
    </row>
    <row r="11" spans="1:14" x14ac:dyDescent="0.15">
      <c r="A11" s="11">
        <v>42242</v>
      </c>
      <c r="B11" s="5" t="s">
        <v>7</v>
      </c>
      <c r="C11" s="5" t="s">
        <v>20</v>
      </c>
      <c r="D11" s="6">
        <v>1.7</v>
      </c>
      <c r="E11" s="7">
        <f t="shared" ref="E11:E33" si="3">(J11-J10)/J10</f>
        <v>-1.2483130904183536E-2</v>
      </c>
      <c r="G11" s="8">
        <f t="shared" si="0"/>
        <v>242</v>
      </c>
      <c r="H11" s="8">
        <v>3092</v>
      </c>
      <c r="I11" s="8">
        <v>2850</v>
      </c>
      <c r="J11" s="8">
        <v>2927</v>
      </c>
    </row>
    <row r="12" spans="1:14" x14ac:dyDescent="0.15">
      <c r="A12" s="11">
        <v>42243</v>
      </c>
      <c r="B12" s="5" t="s">
        <v>4</v>
      </c>
      <c r="C12" s="5" t="s">
        <v>16</v>
      </c>
      <c r="D12" s="6">
        <v>1.4</v>
      </c>
      <c r="E12" s="7">
        <f t="shared" si="3"/>
        <v>5.329689101469081E-2</v>
      </c>
      <c r="G12" s="8">
        <f t="shared" si="0"/>
        <v>179</v>
      </c>
      <c r="H12" s="8">
        <v>3085</v>
      </c>
      <c r="I12" s="8">
        <v>2906</v>
      </c>
      <c r="J12" s="8">
        <v>3083</v>
      </c>
    </row>
    <row r="13" spans="1:14" x14ac:dyDescent="0.15">
      <c r="A13" s="11">
        <v>42244</v>
      </c>
      <c r="B13" s="5" t="s">
        <v>4</v>
      </c>
      <c r="C13" s="5" t="s">
        <v>16</v>
      </c>
      <c r="D13" s="6">
        <v>1</v>
      </c>
      <c r="E13" s="7">
        <f t="shared" si="3"/>
        <v>4.8329549140447618E-2</v>
      </c>
      <c r="G13" s="8">
        <f t="shared" si="0"/>
        <v>133</v>
      </c>
      <c r="H13" s="8">
        <v>3235</v>
      </c>
      <c r="I13" s="8">
        <v>3102</v>
      </c>
      <c r="J13" s="8">
        <v>3232</v>
      </c>
    </row>
    <row r="14" spans="1:14" x14ac:dyDescent="0.15">
      <c r="A14" s="11">
        <v>42247</v>
      </c>
      <c r="B14" s="5" t="s">
        <v>4</v>
      </c>
      <c r="C14" s="5" t="s">
        <v>16</v>
      </c>
      <c r="D14" s="6">
        <v>1.2</v>
      </c>
      <c r="E14" s="7">
        <f t="shared" si="3"/>
        <v>-8.3539603960396044E-3</v>
      </c>
      <c r="F14" s="7">
        <f t="shared" ref="F14:F20" si="4">M14/N14</f>
        <v>0.25350467289719625</v>
      </c>
      <c r="G14" s="8">
        <f t="shared" si="0"/>
        <v>98</v>
      </c>
      <c r="H14" s="8">
        <v>3207</v>
      </c>
      <c r="I14" s="8">
        <v>3109</v>
      </c>
      <c r="J14" s="8">
        <v>3205</v>
      </c>
      <c r="K14" s="7">
        <v>-0.09</v>
      </c>
      <c r="L14" s="7">
        <v>-0.08</v>
      </c>
      <c r="M14" s="9">
        <v>217</v>
      </c>
      <c r="N14" s="9">
        <v>856</v>
      </c>
    </row>
    <row r="15" spans="1:14" x14ac:dyDescent="0.15">
      <c r="A15" s="11">
        <v>42248</v>
      </c>
      <c r="B15" s="5" t="s">
        <v>4</v>
      </c>
      <c r="C15" s="5" t="s">
        <v>16</v>
      </c>
      <c r="D15" s="6">
        <v>1.4</v>
      </c>
      <c r="E15" s="7">
        <f t="shared" si="3"/>
        <v>-1.2168486739469579E-2</v>
      </c>
      <c r="F15" s="7">
        <f t="shared" si="4"/>
        <v>0.19286510590858416</v>
      </c>
      <c r="G15" s="8">
        <f t="shared" si="0"/>
        <v>127</v>
      </c>
      <c r="H15" s="8">
        <v>3180</v>
      </c>
      <c r="I15" s="8">
        <v>3053</v>
      </c>
      <c r="J15" s="8">
        <v>3166</v>
      </c>
      <c r="K15" s="7">
        <v>-0.16</v>
      </c>
      <c r="L15" s="7">
        <v>-0.14000000000000001</v>
      </c>
      <c r="M15" s="9">
        <v>173</v>
      </c>
      <c r="N15" s="9">
        <v>897</v>
      </c>
    </row>
    <row r="16" spans="1:14" x14ac:dyDescent="0.15">
      <c r="A16" s="11">
        <v>42249</v>
      </c>
      <c r="B16" s="5" t="s">
        <v>4</v>
      </c>
      <c r="C16" s="5" t="s">
        <v>16</v>
      </c>
      <c r="D16" s="6">
        <v>1.3</v>
      </c>
      <c r="E16" s="7">
        <f t="shared" si="3"/>
        <v>-1.8951358180669614E-3</v>
      </c>
      <c r="F16" s="7">
        <f t="shared" si="4"/>
        <v>0.36224489795918369</v>
      </c>
      <c r="G16" s="8">
        <f t="shared" si="0"/>
        <v>175</v>
      </c>
      <c r="H16" s="8">
        <v>3194</v>
      </c>
      <c r="I16" s="8">
        <v>3019</v>
      </c>
      <c r="J16" s="8">
        <v>3160</v>
      </c>
      <c r="K16" s="7">
        <v>-0.12</v>
      </c>
      <c r="L16" s="7">
        <v>-0.08</v>
      </c>
      <c r="M16" s="9">
        <v>284</v>
      </c>
      <c r="N16" s="9">
        <v>784</v>
      </c>
    </row>
    <row r="17" spans="1:14" x14ac:dyDescent="0.15">
      <c r="A17" s="11">
        <v>42254</v>
      </c>
      <c r="B17" s="5" t="s">
        <v>7</v>
      </c>
      <c r="C17" s="5" t="s">
        <v>16</v>
      </c>
      <c r="D17" s="6">
        <v>1.4</v>
      </c>
      <c r="E17" s="7">
        <f t="shared" si="3"/>
        <v>-2.5316455696202531E-2</v>
      </c>
      <c r="F17" s="7">
        <f t="shared" si="4"/>
        <v>2.3416927899686519</v>
      </c>
      <c r="G17" s="8">
        <f t="shared" si="0"/>
        <v>151</v>
      </c>
      <c r="H17" s="8">
        <v>3217</v>
      </c>
      <c r="I17" s="8">
        <v>3066</v>
      </c>
      <c r="J17" s="8">
        <v>3080</v>
      </c>
      <c r="K17" s="7">
        <v>-0.12</v>
      </c>
      <c r="L17" s="7">
        <v>-0.11</v>
      </c>
      <c r="M17" s="9">
        <v>747</v>
      </c>
      <c r="N17" s="9">
        <v>319</v>
      </c>
    </row>
    <row r="18" spans="1:14" x14ac:dyDescent="0.15">
      <c r="A18" s="11">
        <v>42255</v>
      </c>
      <c r="B18" s="5" t="s">
        <v>7</v>
      </c>
      <c r="C18" s="5" t="s">
        <v>16</v>
      </c>
      <c r="D18" s="6">
        <v>1.2</v>
      </c>
      <c r="E18" s="7">
        <f t="shared" si="3"/>
        <v>2.922077922077922E-2</v>
      </c>
      <c r="F18" s="7">
        <f t="shared" si="4"/>
        <v>18.285714285714285</v>
      </c>
      <c r="G18" s="8">
        <f t="shared" si="0"/>
        <v>163</v>
      </c>
      <c r="H18" s="8">
        <v>3174</v>
      </c>
      <c r="I18" s="8">
        <v>3011</v>
      </c>
      <c r="J18" s="8">
        <v>3170</v>
      </c>
      <c r="K18" s="7">
        <v>0.06</v>
      </c>
      <c r="L18" s="7">
        <v>0.06</v>
      </c>
      <c r="M18" s="9">
        <v>1024</v>
      </c>
      <c r="N18" s="9">
        <v>56</v>
      </c>
    </row>
    <row r="19" spans="1:14" x14ac:dyDescent="0.15">
      <c r="A19" s="11">
        <v>42256</v>
      </c>
      <c r="B19" s="5" t="s">
        <v>7</v>
      </c>
      <c r="C19" s="5" t="s">
        <v>16</v>
      </c>
      <c r="D19" s="6">
        <v>0.8</v>
      </c>
      <c r="E19" s="7">
        <f t="shared" si="3"/>
        <v>2.3028391167192429E-2</v>
      </c>
      <c r="F19" s="7">
        <f t="shared" si="4"/>
        <v>22.063829787234042</v>
      </c>
      <c r="G19" s="8">
        <f t="shared" si="0"/>
        <v>100</v>
      </c>
      <c r="H19" s="8">
        <v>3265</v>
      </c>
      <c r="I19" s="8">
        <v>3165</v>
      </c>
      <c r="J19" s="8">
        <v>3243</v>
      </c>
      <c r="K19" s="7">
        <v>-0.03</v>
      </c>
      <c r="L19" s="7">
        <v>-0.02</v>
      </c>
      <c r="M19" s="9">
        <v>1037</v>
      </c>
      <c r="N19" s="9">
        <v>47</v>
      </c>
    </row>
    <row r="20" spans="1:14" x14ac:dyDescent="0.15">
      <c r="A20" s="11">
        <v>42257</v>
      </c>
      <c r="B20" s="5" t="s">
        <v>37</v>
      </c>
      <c r="C20" s="5" t="s">
        <v>38</v>
      </c>
      <c r="D20" s="6">
        <v>1</v>
      </c>
      <c r="E20" s="7">
        <f t="shared" si="3"/>
        <v>-1.4184397163120567E-2</v>
      </c>
      <c r="F20" s="7">
        <f t="shared" si="4"/>
        <v>0.21621621621621623</v>
      </c>
      <c r="G20" s="8">
        <f t="shared" si="0"/>
        <v>65</v>
      </c>
      <c r="H20" s="8">
        <v>3243</v>
      </c>
      <c r="I20" s="8">
        <v>3178</v>
      </c>
      <c r="J20" s="8">
        <v>3197</v>
      </c>
      <c r="K20" s="7">
        <v>-7.0000000000000007E-2</v>
      </c>
      <c r="L20" s="7">
        <v>-0.06</v>
      </c>
      <c r="M20" s="9">
        <v>192</v>
      </c>
      <c r="N20" s="9">
        <v>888</v>
      </c>
    </row>
    <row r="21" spans="1:14" x14ac:dyDescent="0.15">
      <c r="A21" s="11">
        <v>42258</v>
      </c>
      <c r="B21" s="5" t="s">
        <v>39</v>
      </c>
      <c r="C21" s="5" t="s">
        <v>16</v>
      </c>
      <c r="D21" s="6">
        <v>0.9</v>
      </c>
      <c r="E21" s="7">
        <f t="shared" si="3"/>
        <v>9.383797309978105E-4</v>
      </c>
      <c r="G21" s="8">
        <f t="shared" si="0"/>
        <v>60</v>
      </c>
      <c r="H21" s="8">
        <v>3223</v>
      </c>
      <c r="I21" s="8">
        <v>3163</v>
      </c>
      <c r="J21" s="8">
        <v>3200</v>
      </c>
    </row>
    <row r="22" spans="1:14" x14ac:dyDescent="0.15">
      <c r="A22" s="11">
        <v>42261</v>
      </c>
      <c r="B22" s="5" t="s">
        <v>4</v>
      </c>
      <c r="C22" s="11" t="s">
        <v>40</v>
      </c>
      <c r="D22" s="6">
        <v>1.2</v>
      </c>
      <c r="E22" s="7">
        <f t="shared" si="3"/>
        <v>-2.6875E-2</v>
      </c>
      <c r="F22" s="7">
        <f t="shared" ref="F22:F33" si="5">M22/N22</f>
        <v>0.1079429735234216</v>
      </c>
      <c r="G22" s="8">
        <f t="shared" si="0"/>
        <v>180</v>
      </c>
      <c r="H22" s="8">
        <v>3229</v>
      </c>
      <c r="I22" s="8">
        <v>3049</v>
      </c>
      <c r="J22" s="8">
        <v>3114</v>
      </c>
      <c r="K22" s="7">
        <v>-0.1</v>
      </c>
      <c r="L22" s="7">
        <v>-0.09</v>
      </c>
      <c r="M22" s="9">
        <v>106</v>
      </c>
      <c r="N22" s="9">
        <v>982</v>
      </c>
    </row>
    <row r="23" spans="1:14" x14ac:dyDescent="0.15">
      <c r="A23" s="11">
        <v>42262</v>
      </c>
      <c r="B23" s="5" t="s">
        <v>4</v>
      </c>
      <c r="C23" s="11" t="s">
        <v>41</v>
      </c>
      <c r="D23" s="6">
        <v>1.5</v>
      </c>
      <c r="E23" s="7">
        <f t="shared" si="3"/>
        <v>-3.500321130378934E-2</v>
      </c>
      <c r="F23" s="7">
        <f t="shared" si="5"/>
        <v>7.9207920792079209E-2</v>
      </c>
      <c r="G23" s="8">
        <f t="shared" si="0"/>
        <v>98</v>
      </c>
      <c r="H23" s="8">
        <v>3081</v>
      </c>
      <c r="I23" s="8">
        <v>2983</v>
      </c>
      <c r="J23" s="8">
        <v>3005</v>
      </c>
      <c r="K23" s="7">
        <v>-0.1</v>
      </c>
      <c r="L23" s="7">
        <v>-0.08</v>
      </c>
      <c r="M23" s="9">
        <v>80</v>
      </c>
      <c r="N23" s="9">
        <v>1010</v>
      </c>
    </row>
    <row r="24" spans="1:14" x14ac:dyDescent="0.15">
      <c r="A24" s="11">
        <v>42263</v>
      </c>
      <c r="B24" s="5">
        <v>1</v>
      </c>
      <c r="C24" s="5">
        <v>1</v>
      </c>
      <c r="D24" s="6">
        <v>1.4</v>
      </c>
      <c r="E24" s="7">
        <f t="shared" si="3"/>
        <v>4.8918469217970051E-2</v>
      </c>
      <c r="F24" s="7">
        <f t="shared" si="5"/>
        <v>31.117647058823529</v>
      </c>
      <c r="G24" s="8">
        <f t="shared" si="0"/>
        <v>199</v>
      </c>
      <c r="H24" s="8">
        <v>3182</v>
      </c>
      <c r="I24" s="8">
        <v>2983</v>
      </c>
      <c r="J24" s="8">
        <v>3152</v>
      </c>
      <c r="K24" s="7">
        <v>0.08</v>
      </c>
      <c r="L24" s="7">
        <v>0.08</v>
      </c>
      <c r="M24" s="9">
        <v>1058</v>
      </c>
      <c r="N24" s="9">
        <v>34</v>
      </c>
    </row>
    <row r="25" spans="1:14" x14ac:dyDescent="0.15">
      <c r="A25" s="11">
        <v>42264</v>
      </c>
      <c r="B25" s="5">
        <v>1</v>
      </c>
      <c r="C25" s="5">
        <v>1</v>
      </c>
      <c r="D25" s="6">
        <v>1</v>
      </c>
      <c r="E25" s="7">
        <f t="shared" si="3"/>
        <v>-2.0939086294416244E-2</v>
      </c>
      <c r="F25" s="7">
        <f t="shared" si="5"/>
        <v>0.14497354497354498</v>
      </c>
      <c r="G25" s="8">
        <f t="shared" si="0"/>
        <v>119</v>
      </c>
      <c r="H25" s="8">
        <v>3204</v>
      </c>
      <c r="I25" s="8">
        <v>3085</v>
      </c>
      <c r="J25" s="8">
        <v>3086</v>
      </c>
      <c r="K25" s="7">
        <v>-0.02</v>
      </c>
      <c r="L25" s="7">
        <v>-0.01</v>
      </c>
      <c r="M25" s="9">
        <v>137</v>
      </c>
      <c r="N25" s="9">
        <v>945</v>
      </c>
    </row>
    <row r="26" spans="1:14" x14ac:dyDescent="0.15">
      <c r="A26" s="11">
        <v>42265</v>
      </c>
      <c r="B26" s="5">
        <v>1</v>
      </c>
      <c r="C26" s="5">
        <v>2</v>
      </c>
      <c r="D26" s="6">
        <v>1</v>
      </c>
      <c r="E26" s="7">
        <f t="shared" si="3"/>
        <v>3.5644847699287103E-3</v>
      </c>
      <c r="F26" s="7">
        <f t="shared" si="5"/>
        <v>3.6536796536796539</v>
      </c>
      <c r="G26" s="8">
        <f t="shared" si="0"/>
        <v>52</v>
      </c>
      <c r="H26" s="8">
        <v>3122</v>
      </c>
      <c r="I26" s="8">
        <v>3070</v>
      </c>
      <c r="J26" s="8">
        <v>3097</v>
      </c>
      <c r="K26" s="7">
        <v>-0.04</v>
      </c>
      <c r="L26" s="7">
        <v>-0.03</v>
      </c>
      <c r="M26" s="9">
        <v>844</v>
      </c>
      <c r="N26" s="9">
        <v>231</v>
      </c>
    </row>
    <row r="27" spans="1:14" x14ac:dyDescent="0.15">
      <c r="A27" s="11">
        <v>42268</v>
      </c>
      <c r="B27" s="5">
        <v>1</v>
      </c>
      <c r="C27" s="5">
        <v>3</v>
      </c>
      <c r="D27" s="6">
        <v>1.2</v>
      </c>
      <c r="E27" s="7">
        <f t="shared" si="3"/>
        <v>1.9050694220213108E-2</v>
      </c>
      <c r="F27" s="7">
        <f t="shared" si="5"/>
        <v>15.953125</v>
      </c>
      <c r="G27" s="8">
        <f t="shared" si="0"/>
        <v>99</v>
      </c>
      <c r="H27" s="8">
        <v>3159</v>
      </c>
      <c r="I27" s="8">
        <v>3060</v>
      </c>
      <c r="J27" s="8">
        <v>3156</v>
      </c>
      <c r="K27" s="7">
        <v>0.08</v>
      </c>
      <c r="L27" s="7">
        <v>7.0000000000000007E-2</v>
      </c>
      <c r="M27" s="9">
        <v>1021</v>
      </c>
      <c r="N27" s="9">
        <v>64</v>
      </c>
    </row>
    <row r="28" spans="1:14" x14ac:dyDescent="0.15">
      <c r="A28" s="11">
        <v>42269</v>
      </c>
      <c r="B28" s="5">
        <v>1</v>
      </c>
      <c r="C28" s="5">
        <v>3</v>
      </c>
      <c r="D28" s="6">
        <v>0.9</v>
      </c>
      <c r="E28" s="7">
        <f t="shared" si="3"/>
        <v>9.1888466413181241E-3</v>
      </c>
      <c r="F28" s="7">
        <f t="shared" si="5"/>
        <v>2.3605015673981193</v>
      </c>
      <c r="G28" s="8">
        <f t="shared" si="0"/>
        <v>61</v>
      </c>
      <c r="H28" s="8">
        <v>3213</v>
      </c>
      <c r="I28" s="8">
        <v>3152</v>
      </c>
      <c r="J28" s="8">
        <v>3185</v>
      </c>
      <c r="K28" s="7">
        <v>-0.01</v>
      </c>
      <c r="L28" s="7">
        <v>0</v>
      </c>
      <c r="M28" s="9">
        <v>753</v>
      </c>
      <c r="N28" s="9">
        <v>319</v>
      </c>
    </row>
    <row r="29" spans="1:14" x14ac:dyDescent="0.15">
      <c r="A29" s="11">
        <v>42270</v>
      </c>
      <c r="B29" s="12">
        <v>1</v>
      </c>
      <c r="C29" s="5">
        <v>4</v>
      </c>
      <c r="D29" s="6">
        <v>0.8</v>
      </c>
      <c r="E29" s="7">
        <f t="shared" si="3"/>
        <v>-2.197802197802198E-2</v>
      </c>
      <c r="F29" s="7">
        <f t="shared" si="5"/>
        <v>0.24654377880184331</v>
      </c>
      <c r="G29" s="8">
        <f t="shared" si="0"/>
        <v>60</v>
      </c>
      <c r="H29" s="8">
        <v>3164</v>
      </c>
      <c r="I29" s="8">
        <v>3104</v>
      </c>
      <c r="J29" s="8">
        <v>3115</v>
      </c>
      <c r="K29" s="7">
        <v>-0.1</v>
      </c>
      <c r="L29" s="7">
        <v>-0.09</v>
      </c>
      <c r="M29" s="9">
        <v>214</v>
      </c>
      <c r="N29" s="9">
        <v>868</v>
      </c>
    </row>
    <row r="30" spans="1:14" x14ac:dyDescent="0.15">
      <c r="A30" s="11">
        <v>42271</v>
      </c>
      <c r="B30" s="12">
        <v>1</v>
      </c>
      <c r="C30" s="5" t="s">
        <v>43</v>
      </c>
      <c r="D30" s="6">
        <v>0.7</v>
      </c>
      <c r="E30" s="7">
        <f t="shared" si="3"/>
        <v>8.6677367576243978E-3</v>
      </c>
      <c r="F30" s="7">
        <f t="shared" si="5"/>
        <v>6.0457516339869279</v>
      </c>
      <c r="G30" s="8">
        <f t="shared" si="0"/>
        <v>42</v>
      </c>
      <c r="H30" s="8">
        <v>3151</v>
      </c>
      <c r="I30" s="8">
        <v>3109</v>
      </c>
      <c r="J30" s="8">
        <v>3142</v>
      </c>
      <c r="K30" s="7">
        <v>-0.05</v>
      </c>
      <c r="L30" s="7">
        <v>-0.04</v>
      </c>
      <c r="M30" s="9">
        <v>925</v>
      </c>
      <c r="N30" s="9">
        <v>153</v>
      </c>
    </row>
    <row r="31" spans="1:14" x14ac:dyDescent="0.15">
      <c r="A31" s="11">
        <v>42272</v>
      </c>
      <c r="B31" s="12">
        <v>2</v>
      </c>
      <c r="C31" s="5" t="s">
        <v>42</v>
      </c>
      <c r="D31" s="6">
        <v>0.9</v>
      </c>
      <c r="E31" s="7">
        <f t="shared" si="3"/>
        <v>-1.5913430935709738E-2</v>
      </c>
      <c r="F31" s="7">
        <f t="shared" si="5"/>
        <v>0.1397288842544317</v>
      </c>
      <c r="G31" s="8">
        <f t="shared" si="0"/>
        <v>86</v>
      </c>
      <c r="H31" s="8">
        <v>3149</v>
      </c>
      <c r="I31" s="8">
        <v>3063</v>
      </c>
      <c r="J31" s="8">
        <v>3092</v>
      </c>
      <c r="K31" s="7">
        <v>-0.12</v>
      </c>
      <c r="L31" s="7">
        <v>-0.1</v>
      </c>
      <c r="M31" s="9">
        <v>134</v>
      </c>
      <c r="N31" s="9">
        <v>959</v>
      </c>
    </row>
    <row r="32" spans="1:14" x14ac:dyDescent="0.15">
      <c r="A32" s="11">
        <v>42275</v>
      </c>
      <c r="B32" s="12">
        <v>2</v>
      </c>
      <c r="C32" s="5" t="s">
        <v>44</v>
      </c>
      <c r="D32" s="6">
        <v>1</v>
      </c>
      <c r="E32" s="7">
        <f t="shared" si="3"/>
        <v>2.5873221216041399E-3</v>
      </c>
      <c r="F32" s="7">
        <f t="shared" si="5"/>
        <v>3.9495412844036699</v>
      </c>
      <c r="G32" s="8">
        <f t="shared" si="0"/>
        <v>61</v>
      </c>
      <c r="H32" s="8">
        <v>3103</v>
      </c>
      <c r="I32" s="8">
        <v>3042</v>
      </c>
      <c r="J32" s="8">
        <v>3100</v>
      </c>
      <c r="K32" s="7">
        <v>0.01</v>
      </c>
      <c r="L32" s="7">
        <v>0</v>
      </c>
      <c r="M32" s="9">
        <v>861</v>
      </c>
      <c r="N32" s="9">
        <v>218</v>
      </c>
    </row>
    <row r="33" spans="1:14" x14ac:dyDescent="0.15">
      <c r="A33" s="11">
        <v>42276</v>
      </c>
      <c r="B33" s="12">
        <v>2</v>
      </c>
      <c r="C33" s="5" t="s">
        <v>45</v>
      </c>
      <c r="D33" s="6">
        <v>0.7</v>
      </c>
      <c r="E33" s="7">
        <f t="shared" si="3"/>
        <v>-0.02</v>
      </c>
      <c r="F33" s="7">
        <f t="shared" si="5"/>
        <v>0.18043478260869567</v>
      </c>
      <c r="G33" s="8">
        <f t="shared" si="0"/>
        <v>47</v>
      </c>
      <c r="H33" s="8">
        <v>3068</v>
      </c>
      <c r="I33" s="8">
        <v>3021</v>
      </c>
      <c r="J33" s="8">
        <v>3038</v>
      </c>
      <c r="K33" s="7">
        <v>-0.13</v>
      </c>
      <c r="L33" s="7">
        <v>-0.1</v>
      </c>
      <c r="M33" s="9">
        <v>166</v>
      </c>
      <c r="N33" s="9">
        <v>920</v>
      </c>
    </row>
    <row r="34" spans="1:14" x14ac:dyDescent="0.15">
      <c r="C34" s="5"/>
    </row>
    <row r="35" spans="1:14" x14ac:dyDescent="0.15">
      <c r="C35" s="5"/>
    </row>
    <row r="36" spans="1:14" x14ac:dyDescent="0.15">
      <c r="C36" s="5"/>
    </row>
    <row r="37" spans="1:14" x14ac:dyDescent="0.15">
      <c r="C37" s="5"/>
    </row>
    <row r="38" spans="1:14" x14ac:dyDescent="0.15">
      <c r="C38" s="5"/>
    </row>
  </sheetData>
  <autoFilter ref="A1:J14"/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C3" sqref="C3"/>
    </sheetView>
  </sheetViews>
  <sheetFormatPr defaultRowHeight="13.5" x14ac:dyDescent="0.15"/>
  <cols>
    <col min="1" max="1" width="9" style="3"/>
    <col min="2" max="2" width="10.5" style="2" bestFit="1" customWidth="1"/>
    <col min="3" max="3" width="9" style="2"/>
    <col min="4" max="8" width="9" style="14"/>
  </cols>
  <sheetData>
    <row r="1" spans="1:8" x14ac:dyDescent="0.15">
      <c r="A1" s="3" t="s">
        <v>46</v>
      </c>
      <c r="B1" s="2" t="s">
        <v>48</v>
      </c>
      <c r="C1" s="2" t="s">
        <v>49</v>
      </c>
      <c r="D1" s="13" t="s">
        <v>50</v>
      </c>
      <c r="E1" s="13">
        <v>0.38</v>
      </c>
      <c r="F1" s="13" t="s">
        <v>51</v>
      </c>
      <c r="G1" s="13">
        <v>0.5</v>
      </c>
      <c r="H1" s="13" t="s">
        <v>52</v>
      </c>
    </row>
    <row r="2" spans="1:8" x14ac:dyDescent="0.15">
      <c r="A2" s="3" t="s">
        <v>47</v>
      </c>
      <c r="B2" s="2">
        <v>13.95</v>
      </c>
      <c r="C2" s="2">
        <v>23.2</v>
      </c>
      <c r="D2" s="13">
        <f>C2-B2</f>
        <v>9.25</v>
      </c>
      <c r="E2" s="13">
        <f>D2*0.38</f>
        <v>3.5150000000000001</v>
      </c>
      <c r="F2" s="13">
        <f>C2-E2</f>
        <v>19.684999999999999</v>
      </c>
      <c r="G2" s="13">
        <f>D2*0.5</f>
        <v>4.625</v>
      </c>
      <c r="H2" s="13">
        <f>C2-G2</f>
        <v>18.574999999999999</v>
      </c>
    </row>
  </sheetData>
  <phoneticPr fontId="1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RowHeight="13.5" x14ac:dyDescent="0.15"/>
  <sheetData>
    <row r="1" spans="1:8" x14ac:dyDescent="0.15">
      <c r="A1" s="3" t="s">
        <v>46</v>
      </c>
      <c r="B1" s="2" t="s">
        <v>48</v>
      </c>
      <c r="C1" s="2" t="s">
        <v>49</v>
      </c>
      <c r="D1" s="13" t="s">
        <v>50</v>
      </c>
      <c r="E1" s="13">
        <v>0.38</v>
      </c>
      <c r="F1" s="13" t="s">
        <v>51</v>
      </c>
      <c r="G1" s="13">
        <v>0.5</v>
      </c>
      <c r="H1" s="13" t="s">
        <v>52</v>
      </c>
    </row>
    <row r="2" spans="1:8" x14ac:dyDescent="0.15">
      <c r="A2" s="3" t="s">
        <v>53</v>
      </c>
      <c r="B2" s="2">
        <v>15.94</v>
      </c>
      <c r="C2" s="2">
        <v>27.59</v>
      </c>
      <c r="D2" s="13">
        <f>C2-B2</f>
        <v>11.65</v>
      </c>
      <c r="E2" s="13">
        <f>D2*0.38</f>
        <v>4.4270000000000005</v>
      </c>
      <c r="F2" s="13">
        <f>C2-E2</f>
        <v>23.163</v>
      </c>
      <c r="G2" s="13">
        <f>D2*0.5</f>
        <v>5.8250000000000002</v>
      </c>
      <c r="H2" s="13">
        <f>C2-G2</f>
        <v>21.765000000000001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季线统计</vt:lpstr>
      <vt:lpstr>wu仓位</vt:lpstr>
      <vt:lpstr>华胜天成</vt:lpstr>
      <vt:lpstr>方正电机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Xi</dc:creator>
  <cp:lastModifiedBy>Tang, Xi</cp:lastModifiedBy>
  <dcterms:modified xsi:type="dcterms:W3CDTF">2015-10-13T06:14:21Z</dcterms:modified>
</cp:coreProperties>
</file>