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Gráfico1" sheetId="1" r:id="rId4"/>
    <sheet state="visible" name="ENTERO" sheetId="2" r:id="rId5"/>
    <sheet state="visible" name="COLA" sheetId="3" r:id="rId6"/>
    <sheet state="visible" name="P&amp;D-IQF" sheetId="4" r:id="rId7"/>
    <sheet state="visible" name="P&amp;D BLOQUE" sheetId="5" r:id="rId8"/>
    <sheet state="visible" name="IZ PEEL" sheetId="6" r:id="rId9"/>
    <sheet state="visible" name="PuD-EEUU" sheetId="7" r:id="rId10"/>
    <sheet state="visible" name="PuD-EUROPA" sheetId="8" r:id="rId11"/>
    <sheet state="visible" name="COCIDO" sheetId="9" r:id="rId12"/>
    <sheet state="visible" name="PRE-COCIDO" sheetId="10" r:id="rId13"/>
    <sheet state="visible" name="COCIDO SIN TRATAR" sheetId="11" r:id="rId14"/>
    <sheet state="hidden" name="OCEAN GARDEN 1" sheetId="12" r:id="rId15"/>
    <sheet state="hidden" name="otros precios" sheetId="13" r:id="rId16"/>
    <sheet state="visible" name="PRECIOS" sheetId="14" r:id="rId17"/>
    <sheet state="visible" name="PRECIOS FOB" sheetId="15" r:id="rId18"/>
    <sheet state="visible" name="PRECIOS DDP" sheetId="16" r:id="rId19"/>
    <sheet state="visible" name="PRECIOS CFR" sheetId="17" r:id="rId20"/>
    <sheet state="visible" name="PRECIOS EXW" sheetId="18" r:id="rId21"/>
    <sheet state="visible" name="PPV" sheetId="19" r:id="rId22"/>
    <sheet state="visible" name="PRECIOS DDP (2)" sheetId="20" r:id="rId23"/>
    <sheet state="hidden" name="MONARCH" sheetId="21" r:id="rId2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2">
      <text>
        <t xml:space="preserve">marco vinicio brito sanchez:
Depende del destino. </t>
      </text>
    </comment>
    <comment authorId="0" ref="P30">
      <text>
        <t xml:space="preserve">marco vinicio brito sanchez:
Depende del destino. </t>
      </text>
    </comment>
    <comment authorId="0" ref="P47">
      <text>
        <t xml:space="preserve">marco vinicio brito sanchez:
Depende del destino. </t>
      </text>
    </comment>
    <comment authorId="0" ref="P64">
      <text>
        <t xml:space="preserve">marco vinicio brito sanchez:
Depende del destino. </t>
      </text>
    </comment>
    <comment authorId="0" ref="P81">
      <text>
        <t xml:space="preserve">marco vinicio brito sanchez:
Depende del destino. </t>
      </text>
    </comment>
    <comment authorId="0" ref="P98">
      <text>
        <t xml:space="preserve">marco vinicio brito sanchez:
Depende del destino. </t>
      </text>
    </comment>
    <comment authorId="0" ref="P115">
      <text>
        <t xml:space="preserve">marco vinicio brito sanchez:
Depende del destino. </t>
      </text>
    </comment>
  </commentList>
</comments>
</file>

<file path=xl/sharedStrings.xml><?xml version="1.0" encoding="utf-8"?>
<sst xmlns="http://schemas.openxmlformats.org/spreadsheetml/2006/main" count="5568" uniqueCount="158">
  <si>
    <t>FOB</t>
  </si>
  <si>
    <t>DDP</t>
  </si>
  <si>
    <t>CFR</t>
  </si>
  <si>
    <t>EXW</t>
  </si>
  <si>
    <t>PRECIO PRODUCTOR</t>
  </si>
  <si>
    <t>TALLA</t>
  </si>
  <si>
    <t>20/30</t>
  </si>
  <si>
    <t>PRECIO KILO (kg)</t>
  </si>
  <si>
    <t>PRECIOS</t>
  </si>
  <si>
    <t>PRECIO LIBRA (lb)</t>
  </si>
  <si>
    <t xml:space="preserve">RENDIMIENTO </t>
  </si>
  <si>
    <t>30/40</t>
  </si>
  <si>
    <t>PROCESO ENTERO</t>
  </si>
  <si>
    <t>40/50</t>
  </si>
  <si>
    <t>LOGISTICA</t>
  </si>
  <si>
    <t>50/60</t>
  </si>
  <si>
    <t>MATERIAL EMPAQUE</t>
  </si>
  <si>
    <t>60/70</t>
  </si>
  <si>
    <t>COSTOS LOCALES (FOB)</t>
  </si>
  <si>
    <t>70/80</t>
  </si>
  <si>
    <t>FLETE ($5000,00 APROX)</t>
  </si>
  <si>
    <t>80/100</t>
  </si>
  <si>
    <t>DESADUANIZACION USA</t>
  </si>
  <si>
    <t>100/120</t>
  </si>
  <si>
    <t>COSTO TOTAL</t>
  </si>
  <si>
    <t>COSTO TOTAL DDP</t>
  </si>
  <si>
    <t>0.60+0.07</t>
  </si>
  <si>
    <t>UTILIDAD</t>
  </si>
  <si>
    <t xml:space="preserve">UTILIDAD </t>
  </si>
  <si>
    <t>DESTINO</t>
  </si>
  <si>
    <t>TOTAL</t>
  </si>
  <si>
    <t xml:space="preserve">TOTAL LIBRAS </t>
  </si>
  <si>
    <t>EEUU</t>
  </si>
  <si>
    <t>HAMBURGO</t>
  </si>
  <si>
    <t xml:space="preserve"> </t>
  </si>
  <si>
    <t>BRUSELAS</t>
  </si>
  <si>
    <t>MALAGA</t>
  </si>
  <si>
    <t>PORTUGAL</t>
  </si>
  <si>
    <t>ESPAÑA</t>
  </si>
  <si>
    <t>RUSIA</t>
  </si>
  <si>
    <t xml:space="preserve">             </t>
  </si>
  <si>
    <t>PROCESO COCIDO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</si>
  <si>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</si>
  <si>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PRECIOS </t>
  </si>
  <si>
    <t>16/20</t>
  </si>
  <si>
    <t>U/15</t>
  </si>
  <si>
    <t>LOGÍSTICA</t>
  </si>
  <si>
    <t>21/25</t>
  </si>
  <si>
    <t>26/30</t>
  </si>
  <si>
    <t>RENDIMIENTO</t>
  </si>
  <si>
    <t>31/35</t>
  </si>
  <si>
    <t>COSTO MATERIA PRIMA</t>
  </si>
  <si>
    <t>36/40</t>
  </si>
  <si>
    <t>41/50</t>
  </si>
  <si>
    <t xml:space="preserve">PROCESO </t>
  </si>
  <si>
    <t>51/60</t>
  </si>
  <si>
    <t>61/70</t>
  </si>
  <si>
    <t>71/90</t>
  </si>
  <si>
    <t>FLETE</t>
  </si>
  <si>
    <t>91/110</t>
  </si>
  <si>
    <t>PROCESO IQF</t>
  </si>
  <si>
    <t>C555</t>
  </si>
  <si>
    <t xml:space="preserve">  </t>
  </si>
  <si>
    <t>71/80</t>
  </si>
  <si>
    <t>16/21</t>
  </si>
  <si>
    <t>PROCESO EZ PEEL</t>
  </si>
  <si>
    <t>TALLA 16/20</t>
  </si>
  <si>
    <t>U15</t>
  </si>
  <si>
    <t>PROCESO PuD</t>
  </si>
  <si>
    <t>91/100</t>
  </si>
  <si>
    <t>TALLA U/15</t>
  </si>
  <si>
    <t xml:space="preserve">PROPUESTA DE VENTA </t>
  </si>
  <si>
    <t>BGR EXPORT, da a conocer los siguintes precios:</t>
  </si>
  <si>
    <t>AGUAJE #23</t>
  </si>
  <si>
    <t xml:space="preserve">OCEAN GARDEN </t>
  </si>
  <si>
    <t xml:space="preserve">ENTERO </t>
  </si>
  <si>
    <t xml:space="preserve">TALLA </t>
  </si>
  <si>
    <t>DPP -LBS</t>
  </si>
  <si>
    <t xml:space="preserve">COLA </t>
  </si>
  <si>
    <t xml:space="preserve">IQF </t>
  </si>
  <si>
    <t>DDP -lbs</t>
  </si>
  <si>
    <t xml:space="preserve">DDP -lbs </t>
  </si>
  <si>
    <t>71/70</t>
  </si>
  <si>
    <t xml:space="preserve">Atentamente: </t>
  </si>
  <si>
    <t>BGR EXPORT SHRIMP S.A</t>
  </si>
  <si>
    <t>Ing. Marco Brito Sanchez</t>
  </si>
  <si>
    <t>IQF</t>
  </si>
  <si>
    <t xml:space="preserve">EZ PEEL </t>
  </si>
  <si>
    <t>ENTERO</t>
  </si>
  <si>
    <t xml:space="preserve">PRECIOS  FOB- kilos </t>
  </si>
  <si>
    <t>PRECIOS  FOB -lbs</t>
  </si>
  <si>
    <t>DPP -lbs 3.78% 10%</t>
  </si>
  <si>
    <t xml:space="preserve">PRECIOS CFR -kilos </t>
  </si>
  <si>
    <t xml:space="preserve">PRECIOS CFR -lbs </t>
  </si>
  <si>
    <t>EL ENTERO SIEMPRE VA A IR EN KILOS A TODOS LOS PAISES *2.2046</t>
  </si>
  <si>
    <t>HOSO IQF</t>
  </si>
  <si>
    <t>PRECIO KG</t>
  </si>
  <si>
    <t>COLA</t>
  </si>
  <si>
    <t>PRECIOS EXW - KILOS</t>
  </si>
  <si>
    <t>PRECIOS EXW - LBS</t>
  </si>
  <si>
    <t>P&amp;D-IQF</t>
  </si>
  <si>
    <t>P&amp;D-BLOQUE</t>
  </si>
  <si>
    <t>EZ PEEL</t>
  </si>
  <si>
    <t>PUD-EEUU</t>
  </si>
  <si>
    <t>PUD-EUROPA</t>
  </si>
  <si>
    <t xml:space="preserve">COCIDO </t>
  </si>
  <si>
    <t>PRE-COCIDO</t>
  </si>
  <si>
    <t xml:space="preserve">COCIDO SIN TRATAR </t>
  </si>
  <si>
    <t xml:space="preserve">AGUAJE </t>
  </si>
  <si>
    <t xml:space="preserve">PRECIOS FOB </t>
  </si>
  <si>
    <t>HOSO</t>
  </si>
  <si>
    <t>HLSO</t>
  </si>
  <si>
    <t xml:space="preserve"> P&amp;D IQF </t>
  </si>
  <si>
    <t>P&amp;D BLOQUE</t>
  </si>
  <si>
    <t>PuD-EUROPA</t>
  </si>
  <si>
    <t xml:space="preserve">KILOS </t>
  </si>
  <si>
    <t>LBS</t>
  </si>
  <si>
    <t>PuD-EEUU</t>
  </si>
  <si>
    <t>COOKED</t>
  </si>
  <si>
    <t>COCIDO SIN TRATAR</t>
  </si>
  <si>
    <t>COSTO FIJO</t>
  </si>
  <si>
    <t>GLASEO</t>
  </si>
  <si>
    <t>AGUAJE</t>
  </si>
  <si>
    <t>DDP Houston Port</t>
  </si>
  <si>
    <t xml:space="preserve">PRECIOS DDP </t>
  </si>
  <si>
    <t>PRECIOS DDP</t>
  </si>
  <si>
    <t>P&amp;D TOFF 10x2</t>
  </si>
  <si>
    <t xml:space="preserve">500-16/20 </t>
  </si>
  <si>
    <t xml:space="preserve"> P&amp;D-IQF T/OFF</t>
  </si>
  <si>
    <t xml:space="preserve">200-21/25 </t>
  </si>
  <si>
    <t xml:space="preserve">450-26/20 </t>
  </si>
  <si>
    <t xml:space="preserve">200-41/50 </t>
  </si>
  <si>
    <t>HLSO 10x4</t>
  </si>
  <si>
    <t xml:space="preserve">150-16/20 </t>
  </si>
  <si>
    <t xml:space="preserve">150-21/25 </t>
  </si>
  <si>
    <t xml:space="preserve">150-26/30 </t>
  </si>
  <si>
    <t xml:space="preserve">100-31/35 </t>
  </si>
  <si>
    <t xml:space="preserve">150-36/40 </t>
  </si>
  <si>
    <t xml:space="preserve">100-41/50 </t>
  </si>
  <si>
    <t>HOSO 10x4</t>
  </si>
  <si>
    <t xml:space="preserve">200 20/30 </t>
  </si>
  <si>
    <t xml:space="preserve">200 30/40 </t>
  </si>
  <si>
    <t xml:space="preserve">IZ PEEL </t>
  </si>
  <si>
    <t xml:space="preserve"> P&amp;D-IQF T/ON</t>
  </si>
  <si>
    <t xml:space="preserve">250 40/50 </t>
  </si>
  <si>
    <t xml:space="preserve">150 50/60 </t>
  </si>
  <si>
    <t>BGR EXPORT announces the following prices:</t>
  </si>
  <si>
    <t xml:space="preserve">PRECIOS CFR  </t>
  </si>
  <si>
    <t>PRECIOS CFR</t>
  </si>
  <si>
    <t xml:space="preserve">HEAD ON 100% NW </t>
  </si>
  <si>
    <t xml:space="preserve">HEADLESS 100% NW </t>
  </si>
  <si>
    <t xml:space="preserve"> P&amp;D T/OFF IQF</t>
  </si>
  <si>
    <t>P&amp;D T/ON</t>
  </si>
  <si>
    <t>31/40</t>
  </si>
  <si>
    <t>PRECIOS EXW</t>
  </si>
  <si>
    <t>PRECIOS DDP AG 14</t>
  </si>
  <si>
    <t>AGUAJE 02</t>
  </si>
  <si>
    <t>MONARCH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</si>
</sst>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$]#,##0.00"/>
    <numFmt numFmtId="165" formatCode="[$$-300A]#,##0.00"/>
    <numFmt numFmtId="166" formatCode="[$$]#,##0.000"/>
    <numFmt numFmtId="167" formatCode="[$$-380A]\ #,##0.00"/>
    <numFmt numFmtId="168" formatCode="_(* #,##0.00_);_(* \(#,##0.00\);_(* &quot;-&quot;??_);_(@_)"/>
    <numFmt numFmtId="169" formatCode="_(&quot;$&quot;* #,##0.00_);_(&quot;$&quot;* \(#,##0.00\);_(&quot;$&quot;* &quot;-&quot;???_);_(@_)"/>
    <numFmt numFmtId="170" formatCode="_(&quot;$&quot;* #,##0.00_);_(&quot;$&quot;* \(#,##0.00\);_(&quot;$&quot;* &quot;-&quot;??_);_(@_)"/>
    <numFmt numFmtId="171" formatCode="_-* #,##0.000\ _€_-;\-* #,##0.000\ _€_-;_-* &quot;-&quot;???\ _€_-;_-@"/>
    <numFmt numFmtId="172" formatCode="&quot;$&quot;#,##0.00"/>
  </numFmts>
  <fonts count="21">
    <font>
      <sz val="11.0"/>
      <color theme="1"/>
      <name val="Calibri"/>
      <scheme val="minor"/>
    </font>
    <font>
      <color theme="1"/>
      <name val="Calibri"/>
      <scheme val="minor"/>
    </font>
    <font>
      <b/>
      <sz val="36.0"/>
      <color theme="1"/>
      <name val="Calibri"/>
    </font>
    <font/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  <font>
      <b/>
      <sz val="24.0"/>
      <color theme="1"/>
      <name val="Calibri"/>
    </font>
    <font>
      <sz val="12.0"/>
      <color theme="1"/>
      <name val="Calibri"/>
    </font>
    <font>
      <b/>
      <sz val="12.0"/>
      <color theme="1"/>
      <name val="Calibri"/>
    </font>
    <font>
      <b/>
      <sz val="22.0"/>
      <color theme="1"/>
      <name val="Calibri"/>
    </font>
    <font>
      <b/>
      <sz val="16.0"/>
      <color theme="1"/>
      <name val="Calibri"/>
    </font>
    <font>
      <b/>
      <sz val="14.0"/>
      <color theme="1"/>
      <name val="Calibri"/>
    </font>
    <font>
      <sz val="12.0"/>
      <color rgb="FFFF0000"/>
      <name val="Calibri"/>
    </font>
    <font>
      <b/>
      <sz val="20.0"/>
      <color theme="1"/>
      <name val="Calibri"/>
    </font>
    <font>
      <b/>
      <sz val="15.0"/>
      <color theme="1"/>
      <name val="Calibri"/>
    </font>
    <font>
      <sz val="16.0"/>
      <color theme="1"/>
      <name val="Calibri"/>
    </font>
    <font>
      <b/>
      <sz val="18.0"/>
      <color theme="1"/>
      <name val="Calibri"/>
    </font>
    <font>
      <b/>
      <u/>
      <sz val="16.0"/>
      <color theme="1"/>
      <name val="Calibri"/>
    </font>
    <font>
      <sz val="11.0"/>
      <color rgb="FF222222"/>
      <name val="Calibri"/>
    </font>
    <font>
      <b/>
      <u/>
      <sz val="16.0"/>
      <color theme="1"/>
      <name val="Calibri"/>
    </font>
  </fonts>
  <fills count="18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B4C6E7"/>
        <bgColor rgb="FFB4C6E7"/>
      </patternFill>
    </fill>
    <fill>
      <patternFill patternType="solid">
        <fgColor rgb="FFC55A11"/>
        <bgColor rgb="FFC55A11"/>
      </patternFill>
    </fill>
    <fill>
      <patternFill patternType="solid">
        <fgColor rgb="FF92D050"/>
        <bgColor rgb="FF92D050"/>
      </patternFill>
    </fill>
    <fill>
      <patternFill patternType="solid">
        <fgColor rgb="FFFFE598"/>
        <bgColor rgb="FFFFE598"/>
      </patternFill>
    </fill>
    <fill>
      <patternFill patternType="solid">
        <fgColor rgb="FFA8D08D"/>
        <bgColor rgb="FFA8D08D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</fills>
  <borders count="28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/>
      <bottom/>
    </border>
    <border>
      <right style="thin">
        <color rgb="FF000000"/>
      </right>
    </border>
    <border>
      <top style="thin">
        <color rgb="FF000000"/>
      </top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/>
    </xf>
    <xf borderId="2" fillId="0" fontId="3" numFmtId="0" xfId="0" applyBorder="1" applyFont="1"/>
    <xf borderId="3" fillId="0" fontId="3" numFmtId="0" xfId="0" applyBorder="1" applyFont="1"/>
    <xf borderId="0" fillId="0" fontId="2" numFmtId="0" xfId="0" applyAlignment="1" applyFont="1">
      <alignment horizontal="center"/>
    </xf>
    <xf borderId="0" fillId="0" fontId="4" numFmtId="0" xfId="0" applyAlignment="1" applyFont="1">
      <alignment horizontal="center"/>
    </xf>
    <xf borderId="4" fillId="3" fontId="5" numFmtId="0" xfId="0" applyBorder="1" applyFill="1" applyFont="1"/>
    <xf borderId="0" fillId="0" fontId="5" numFmtId="0" xfId="0" applyFont="1"/>
    <xf borderId="0" fillId="0" fontId="4" numFmtId="164" xfId="0" applyFont="1" applyNumberFormat="1"/>
    <xf borderId="5" fillId="0" fontId="4" numFmtId="0" xfId="0" applyAlignment="1" applyBorder="1" applyFont="1">
      <alignment horizontal="center"/>
    </xf>
    <xf borderId="4" fillId="4" fontId="4" numFmtId="164" xfId="0" applyBorder="1" applyFill="1" applyFont="1" applyNumberFormat="1"/>
    <xf borderId="5" fillId="0" fontId="6" numFmtId="165" xfId="0" applyAlignment="1" applyBorder="1" applyFont="1" applyNumberFormat="1">
      <alignment horizontal="center" readingOrder="0" shrinkToFit="0" vertical="bottom" wrapText="0"/>
    </xf>
    <xf borderId="0" fillId="0" fontId="4" numFmtId="166" xfId="0" applyFont="1" applyNumberFormat="1"/>
    <xf borderId="0" fillId="0" fontId="4" numFmtId="164" xfId="0" applyAlignment="1" applyFont="1" applyNumberFormat="1">
      <alignment readingOrder="0"/>
    </xf>
    <xf borderId="0" fillId="0" fontId="5" numFmtId="164" xfId="0" applyFont="1" applyNumberFormat="1"/>
    <xf borderId="0" fillId="0" fontId="5" numFmtId="166" xfId="0" applyFont="1" applyNumberFormat="1"/>
    <xf borderId="0" fillId="0" fontId="5" numFmtId="164" xfId="0" applyAlignment="1" applyFont="1" applyNumberFormat="1">
      <alignment readingOrder="0"/>
    </xf>
    <xf borderId="0" fillId="0" fontId="5" numFmtId="0" xfId="0" applyAlignment="1" applyFont="1">
      <alignment horizontal="center"/>
    </xf>
    <xf borderId="4" fillId="4" fontId="5" numFmtId="164" xfId="0" applyBorder="1" applyFont="1" applyNumberFormat="1"/>
    <xf borderId="4" fillId="5" fontId="5" numFmtId="164" xfId="0" applyBorder="1" applyFill="1" applyFont="1" applyNumberFormat="1"/>
    <xf borderId="0" fillId="0" fontId="5" numFmtId="10" xfId="0" applyFont="1" applyNumberFormat="1"/>
    <xf borderId="6" fillId="0" fontId="4" numFmtId="0" xfId="0" applyAlignment="1" applyBorder="1" applyFont="1">
      <alignment horizontal="center"/>
    </xf>
    <xf borderId="6" fillId="0" fontId="4" numFmtId="0" xfId="0" applyAlignment="1" applyBorder="1" applyFont="1">
      <alignment readingOrder="0"/>
    </xf>
    <xf borderId="0" fillId="0" fontId="5" numFmtId="10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4" numFmtId="167" xfId="0" applyFont="1" applyNumberFormat="1"/>
    <xf borderId="4" fillId="3" fontId="5" numFmtId="164" xfId="0" applyBorder="1" applyFont="1" applyNumberFormat="1"/>
    <xf borderId="4" fillId="3" fontId="5" numFmtId="0" xfId="0" applyAlignment="1" applyBorder="1" applyFont="1">
      <alignment readingOrder="0"/>
    </xf>
    <xf borderId="1" fillId="2" fontId="7" numFmtId="0" xfId="0" applyAlignment="1" applyBorder="1" applyFont="1">
      <alignment horizontal="center"/>
    </xf>
    <xf borderId="7" fillId="0" fontId="5" numFmtId="0" xfId="0" applyAlignment="1" applyBorder="1" applyFont="1">
      <alignment horizontal="center"/>
    </xf>
    <xf borderId="8" fillId="0" fontId="3" numFmtId="0" xfId="0" applyBorder="1" applyFont="1"/>
    <xf borderId="9" fillId="0" fontId="5" numFmtId="0" xfId="0" applyAlignment="1" applyBorder="1" applyFont="1">
      <alignment horizontal="center"/>
    </xf>
    <xf borderId="10" fillId="0" fontId="5" numFmtId="0" xfId="0" applyAlignment="1" applyBorder="1" applyFont="1">
      <alignment horizontal="center"/>
    </xf>
    <xf borderId="4" fillId="3" fontId="5" numFmtId="0" xfId="0" applyAlignment="1" applyBorder="1" applyFont="1">
      <alignment horizontal="center"/>
    </xf>
    <xf borderId="11" fillId="0" fontId="4" numFmtId="0" xfId="0" applyAlignment="1" applyBorder="1" applyFont="1">
      <alignment horizontal="center"/>
    </xf>
    <xf borderId="11" fillId="0" fontId="6" numFmtId="165" xfId="0" applyAlignment="1" applyBorder="1" applyFont="1" applyNumberFormat="1">
      <alignment horizontal="center" readingOrder="0" shrinkToFit="0" vertical="bottom" wrapText="0"/>
    </xf>
    <xf borderId="4" fillId="6" fontId="5" numFmtId="164" xfId="0" applyBorder="1" applyFill="1" applyFont="1" applyNumberFormat="1"/>
    <xf borderId="6" fillId="0" fontId="5" numFmtId="0" xfId="0" applyAlignment="1" applyBorder="1" applyFont="1">
      <alignment horizontal="center"/>
    </xf>
    <xf borderId="4" fillId="5" fontId="5" numFmtId="10" xfId="0" applyBorder="1" applyFont="1" applyNumberFormat="1"/>
    <xf borderId="4" fillId="7" fontId="5" numFmtId="10" xfId="0" applyAlignment="1" applyBorder="1" applyFill="1" applyFont="1" applyNumberFormat="1">
      <alignment readingOrder="0"/>
    </xf>
    <xf borderId="4" fillId="7" fontId="5" numFmtId="164" xfId="0" applyBorder="1" applyFont="1" applyNumberFormat="1"/>
    <xf borderId="4" fillId="8" fontId="5" numFmtId="164" xfId="0" applyBorder="1" applyFill="1" applyFont="1" applyNumberFormat="1"/>
    <xf borderId="0" fillId="0" fontId="4" numFmtId="9" xfId="0" applyFont="1" applyNumberFormat="1"/>
    <xf borderId="0" fillId="0" fontId="5" numFmtId="168" xfId="0" applyFont="1" applyNumberFormat="1"/>
    <xf borderId="4" fillId="5" fontId="5" numFmtId="164" xfId="0" applyAlignment="1" applyBorder="1" applyFont="1" applyNumberFormat="1">
      <alignment readingOrder="0"/>
    </xf>
    <xf borderId="4" fillId="3" fontId="5" numFmtId="0" xfId="0" applyAlignment="1" applyBorder="1" applyFont="1">
      <alignment horizontal="center" readingOrder="0"/>
    </xf>
    <xf borderId="1" fillId="9" fontId="7" numFmtId="0" xfId="0" applyAlignment="1" applyBorder="1" applyFill="1" applyFont="1">
      <alignment horizontal="center"/>
    </xf>
    <xf borderId="6" fillId="0" fontId="3" numFmtId="0" xfId="0" applyBorder="1" applyFont="1"/>
    <xf borderId="5" fillId="0" fontId="4" numFmtId="0" xfId="0" applyAlignment="1" applyBorder="1" applyFont="1">
      <alignment horizontal="center" vertical="center"/>
    </xf>
    <xf borderId="11" fillId="0" fontId="4" numFmtId="165" xfId="0" applyAlignment="1" applyBorder="1" applyFont="1" applyNumberFormat="1">
      <alignment horizontal="center"/>
    </xf>
    <xf borderId="4" fillId="10" fontId="5" numFmtId="164" xfId="0" applyBorder="1" applyFill="1" applyFont="1" applyNumberFormat="1"/>
    <xf borderId="4" fillId="10" fontId="4" numFmtId="164" xfId="0" applyBorder="1" applyFont="1" applyNumberFormat="1"/>
    <xf borderId="4" fillId="7" fontId="5" numFmtId="10" xfId="0" applyBorder="1" applyFont="1" applyNumberFormat="1"/>
    <xf borderId="4" fillId="4" fontId="4" numFmtId="165" xfId="0" applyBorder="1" applyFont="1" applyNumberFormat="1"/>
    <xf borderId="4" fillId="4" fontId="4" numFmtId="168" xfId="0" applyBorder="1" applyFont="1" applyNumberFormat="1"/>
    <xf borderId="0" fillId="0" fontId="4" numFmtId="168" xfId="0" applyFont="1" applyNumberFormat="1"/>
    <xf borderId="4" fillId="6" fontId="5" numFmtId="168" xfId="0" applyBorder="1" applyFont="1" applyNumberFormat="1"/>
    <xf borderId="4" fillId="3" fontId="5" numFmtId="164" xfId="0" applyAlignment="1" applyBorder="1" applyFont="1" applyNumberFormat="1">
      <alignment horizontal="center"/>
    </xf>
    <xf borderId="0" fillId="0" fontId="8" numFmtId="0" xfId="0" applyFont="1"/>
    <xf borderId="1" fillId="11" fontId="7" numFmtId="0" xfId="0" applyAlignment="1" applyBorder="1" applyFill="1" applyFont="1">
      <alignment horizontal="center"/>
    </xf>
    <xf borderId="4" fillId="3" fontId="9" numFmtId="0" xfId="0" applyAlignment="1" applyBorder="1" applyFont="1">
      <alignment horizontal="center"/>
    </xf>
    <xf borderId="4" fillId="4" fontId="8" numFmtId="164" xfId="0" applyBorder="1" applyFont="1" applyNumberFormat="1"/>
    <xf borderId="0" fillId="0" fontId="8" numFmtId="164" xfId="0" applyFont="1" applyNumberFormat="1"/>
    <xf borderId="0" fillId="0" fontId="8" numFmtId="164" xfId="0" applyAlignment="1" applyFont="1" applyNumberFormat="1">
      <alignment readingOrder="0"/>
    </xf>
    <xf borderId="0" fillId="0" fontId="9" numFmtId="0" xfId="0" applyFont="1"/>
    <xf borderId="4" fillId="6" fontId="9" numFmtId="164" xfId="0" applyBorder="1" applyFont="1" applyNumberFormat="1"/>
    <xf borderId="4" fillId="10" fontId="9" numFmtId="164" xfId="0" applyBorder="1" applyFont="1" applyNumberFormat="1"/>
    <xf borderId="4" fillId="10" fontId="9" numFmtId="0" xfId="0" applyBorder="1" applyFont="1"/>
    <xf borderId="0" fillId="0" fontId="8" numFmtId="166" xfId="0" applyFont="1" applyNumberFormat="1"/>
    <xf borderId="4" fillId="5" fontId="9" numFmtId="10" xfId="0" applyBorder="1" applyFont="1" applyNumberFormat="1"/>
    <xf borderId="4" fillId="5" fontId="9" numFmtId="164" xfId="0" applyBorder="1" applyFont="1" applyNumberFormat="1"/>
    <xf borderId="4" fillId="7" fontId="9" numFmtId="10" xfId="0" applyAlignment="1" applyBorder="1" applyFont="1" applyNumberFormat="1">
      <alignment readingOrder="0"/>
    </xf>
    <xf borderId="4" fillId="7" fontId="9" numFmtId="164" xfId="0" applyBorder="1" applyFont="1" applyNumberFormat="1"/>
    <xf borderId="4" fillId="12" fontId="8" numFmtId="0" xfId="0" applyBorder="1" applyFill="1" applyFont="1"/>
    <xf borderId="0" fillId="0" fontId="8" numFmtId="10" xfId="0" applyFont="1" applyNumberFormat="1"/>
    <xf borderId="4" fillId="12" fontId="9" numFmtId="164" xfId="0" applyBorder="1" applyFont="1" applyNumberFormat="1"/>
    <xf borderId="1" fillId="3" fontId="9" numFmtId="0" xfId="0" applyAlignment="1" applyBorder="1" applyFont="1">
      <alignment horizontal="center"/>
    </xf>
    <xf borderId="5" fillId="0" fontId="5" numFmtId="0" xfId="0" applyAlignment="1" applyBorder="1" applyFont="1">
      <alignment horizontal="center"/>
    </xf>
    <xf borderId="6" fillId="0" fontId="4" numFmtId="0" xfId="0" applyBorder="1" applyFont="1"/>
    <xf borderId="0" fillId="0" fontId="8" numFmtId="0" xfId="0" applyAlignment="1" applyFont="1">
      <alignment readingOrder="0"/>
    </xf>
    <xf borderId="4" fillId="3" fontId="9" numFmtId="0" xfId="0" applyAlignment="1" applyBorder="1" applyFont="1">
      <alignment horizontal="center" readingOrder="0"/>
    </xf>
    <xf borderId="4" fillId="3" fontId="9" numFmtId="0" xfId="0" applyAlignment="1" applyBorder="1" applyFont="1">
      <alignment horizontal="center" vertical="bottom"/>
    </xf>
    <xf borderId="4" fillId="3" fontId="9" numFmtId="0" xfId="0" applyAlignment="1" applyBorder="1" applyFont="1">
      <alignment horizontal="center" readingOrder="0" vertical="bottom"/>
    </xf>
    <xf borderId="4" fillId="3" fontId="4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4" fillId="4" fontId="8" numFmtId="164" xfId="0" applyAlignment="1" applyBorder="1" applyFont="1" applyNumberFormat="1">
      <alignment horizontal="right" vertical="bottom"/>
    </xf>
    <xf borderId="4" fillId="4" fontId="4" numFmtId="164" xfId="0" applyAlignment="1" applyBorder="1" applyFont="1" applyNumberFormat="1">
      <alignment vertical="bottom"/>
    </xf>
    <xf borderId="0" fillId="0" fontId="8" numFmtId="164" xfId="0" applyAlignment="1" applyFont="1" applyNumberFormat="1">
      <alignment horizontal="right" vertical="bottom"/>
    </xf>
    <xf borderId="0" fillId="0" fontId="4" numFmtId="164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5" numFmtId="164" xfId="0" applyAlignment="1" applyFont="1" applyNumberFormat="1">
      <alignment horizontal="right" vertical="bottom"/>
    </xf>
    <xf borderId="0" fillId="0" fontId="9" numFmtId="0" xfId="0" applyAlignment="1" applyFont="1">
      <alignment vertical="bottom"/>
    </xf>
    <xf borderId="4" fillId="6" fontId="9" numFmtId="164" xfId="0" applyAlignment="1" applyBorder="1" applyFont="1" applyNumberFormat="1">
      <alignment horizontal="right" vertical="bottom"/>
    </xf>
    <xf borderId="4" fillId="6" fontId="4" numFmtId="164" xfId="0" applyAlignment="1" applyBorder="1" applyFont="1" applyNumberFormat="1">
      <alignment vertical="bottom"/>
    </xf>
    <xf borderId="0" fillId="0" fontId="8" numFmtId="0" xfId="0" applyAlignment="1" applyFont="1">
      <alignment horizontal="center"/>
    </xf>
    <xf borderId="12" fillId="0" fontId="8" numFmtId="0" xfId="0" applyAlignment="1" applyBorder="1" applyFont="1">
      <alignment horizontal="center"/>
    </xf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/>
    </xf>
    <xf borderId="4" fillId="12" fontId="9" numFmtId="0" xfId="0" applyBorder="1" applyFont="1"/>
    <xf borderId="4" fillId="12" fontId="8" numFmtId="0" xfId="0" applyAlignment="1" applyBorder="1" applyFont="1">
      <alignment horizontal="center"/>
    </xf>
    <xf borderId="4" fillId="12" fontId="9" numFmtId="0" xfId="0" applyAlignment="1" applyBorder="1" applyFont="1">
      <alignment horizontal="center" vertical="center"/>
    </xf>
    <xf borderId="13" fillId="12" fontId="9" numFmtId="0" xfId="0" applyAlignment="1" applyBorder="1" applyFont="1">
      <alignment horizontal="center" vertical="center"/>
    </xf>
    <xf borderId="14" fillId="0" fontId="3" numFmtId="0" xfId="0" applyBorder="1" applyFont="1"/>
    <xf borderId="0" fillId="0" fontId="8" numFmtId="0" xfId="0" applyAlignment="1" applyFont="1">
      <alignment horizontal="center" vertical="center"/>
    </xf>
    <xf borderId="12" fillId="0" fontId="8" numFmtId="0" xfId="0" applyAlignment="1" applyBorder="1" applyFont="1">
      <alignment horizontal="center" vertical="center"/>
    </xf>
    <xf borderId="4" fillId="12" fontId="9" numFmtId="0" xfId="0" applyAlignment="1" applyBorder="1" applyFont="1">
      <alignment horizontal="center" shrinkToFit="0" vertical="center" wrapText="1"/>
    </xf>
    <xf borderId="5" fillId="12" fontId="9" numFmtId="0" xfId="0" applyAlignment="1" applyBorder="1" applyFont="1">
      <alignment horizontal="center" shrinkToFit="0" vertical="center" wrapText="1"/>
    </xf>
    <xf borderId="5" fillId="0" fontId="9" numFmtId="0" xfId="0" applyAlignment="1" applyBorder="1" applyFont="1">
      <alignment horizontal="center" shrinkToFit="0" vertical="center" wrapText="1"/>
    </xf>
    <xf borderId="5" fillId="0" fontId="9" numFmtId="0" xfId="0" applyAlignment="1" applyBorder="1" applyFont="1">
      <alignment horizontal="center"/>
    </xf>
    <xf borderId="5" fillId="0" fontId="8" numFmtId="169" xfId="0" applyAlignment="1" applyBorder="1" applyFont="1" applyNumberFormat="1">
      <alignment horizontal="center"/>
    </xf>
    <xf borderId="0" fillId="0" fontId="8" numFmtId="169" xfId="0" applyAlignment="1" applyFont="1" applyNumberFormat="1">
      <alignment horizontal="center"/>
    </xf>
    <xf borderId="4" fillId="12" fontId="9" numFmtId="169" xfId="0" applyAlignment="1" applyBorder="1" applyFont="1" applyNumberFormat="1">
      <alignment horizontal="center" shrinkToFit="0" vertical="center" wrapText="1"/>
    </xf>
    <xf borderId="0" fillId="0" fontId="9" numFmtId="0" xfId="0" applyAlignment="1" applyFont="1">
      <alignment horizontal="center"/>
    </xf>
    <xf borderId="0" fillId="0" fontId="12" numFmtId="0" xfId="0" applyAlignment="1" applyFont="1">
      <alignment horizontal="center"/>
    </xf>
    <xf borderId="15" fillId="0" fontId="3" numFmtId="0" xfId="0" applyBorder="1" applyFont="1"/>
    <xf borderId="5" fillId="0" fontId="13" numFmtId="169" xfId="0" applyAlignment="1" applyBorder="1" applyFont="1" applyNumberFormat="1">
      <alignment horizontal="center"/>
    </xf>
    <xf borderId="13" fillId="3" fontId="14" numFmtId="0" xfId="0" applyAlignment="1" applyBorder="1" applyFont="1">
      <alignment horizontal="center"/>
    </xf>
    <xf borderId="16" fillId="0" fontId="15" numFmtId="0" xfId="0" applyAlignment="1" applyBorder="1" applyFont="1">
      <alignment horizontal="center" shrinkToFit="0" vertical="center" wrapText="1"/>
    </xf>
    <xf borderId="16" fillId="13" fontId="15" numFmtId="0" xfId="0" applyAlignment="1" applyBorder="1" applyFill="1" applyFont="1">
      <alignment horizontal="center" shrinkToFit="0" vertical="center" wrapText="1"/>
    </xf>
    <xf borderId="16" fillId="9" fontId="15" numFmtId="0" xfId="0" applyAlignment="1" applyBorder="1" applyFont="1">
      <alignment horizontal="center" shrinkToFit="0" vertical="center" wrapText="1"/>
    </xf>
    <xf borderId="16" fillId="14" fontId="15" numFmtId="0" xfId="0" applyAlignment="1" applyBorder="1" applyFill="1" applyFont="1">
      <alignment horizontal="center" shrinkToFit="0" vertical="center" wrapText="1"/>
    </xf>
    <xf borderId="11" fillId="0" fontId="3" numFmtId="0" xfId="0" applyBorder="1" applyFont="1"/>
    <xf borderId="5" fillId="0" fontId="16" numFmtId="0" xfId="0" applyAlignment="1" applyBorder="1" applyFont="1">
      <alignment horizontal="center"/>
    </xf>
    <xf borderId="5" fillId="0" fontId="16" numFmtId="169" xfId="0" applyAlignment="1" applyBorder="1" applyFont="1" applyNumberFormat="1">
      <alignment horizontal="center"/>
    </xf>
    <xf borderId="13" fillId="15" fontId="17" numFmtId="0" xfId="0" applyAlignment="1" applyBorder="1" applyFill="1" applyFont="1">
      <alignment horizontal="center"/>
    </xf>
    <xf borderId="5" fillId="0" fontId="4" numFmtId="170" xfId="0" applyBorder="1" applyFont="1" applyNumberFormat="1"/>
    <xf borderId="0" fillId="0" fontId="16" numFmtId="0" xfId="0" applyFont="1"/>
    <xf borderId="17" fillId="3" fontId="14" numFmtId="0" xfId="0" applyAlignment="1" applyBorder="1" applyFont="1">
      <alignment horizontal="center"/>
    </xf>
    <xf borderId="0" fillId="0" fontId="4" numFmtId="0" xfId="0" applyAlignment="1" applyFont="1">
      <alignment horizontal="center" shrinkToFit="0" vertical="center" wrapText="1"/>
    </xf>
    <xf borderId="5" fillId="0" fontId="16" numFmtId="170" xfId="0" applyBorder="1" applyFont="1" applyNumberFormat="1"/>
    <xf borderId="0" fillId="0" fontId="16" numFmtId="0" xfId="0" applyAlignment="1" applyFont="1">
      <alignment horizontal="center"/>
    </xf>
    <xf borderId="0" fillId="0" fontId="16" numFmtId="169" xfId="0" applyAlignment="1" applyFont="1" applyNumberFormat="1">
      <alignment horizontal="center"/>
    </xf>
    <xf borderId="0" fillId="0" fontId="4" numFmtId="171" xfId="0" applyFont="1" applyNumberFormat="1"/>
    <xf borderId="18" fillId="0" fontId="8" numFmtId="0" xfId="0" applyAlignment="1" applyBorder="1" applyFont="1">
      <alignment horizontal="center"/>
    </xf>
    <xf borderId="4" fillId="12" fontId="9" numFmtId="0" xfId="0" applyAlignment="1" applyBorder="1" applyFont="1">
      <alignment horizontal="center"/>
    </xf>
    <xf borderId="0" fillId="0" fontId="18" numFmtId="0" xfId="0" applyAlignment="1" applyFont="1">
      <alignment horizontal="center"/>
    </xf>
    <xf borderId="13" fillId="12" fontId="9" numFmtId="0" xfId="0" applyAlignment="1" applyBorder="1" applyFont="1">
      <alignment horizontal="center" readingOrder="0" vertical="center"/>
    </xf>
    <xf borderId="18" fillId="0" fontId="8" numFmtId="0" xfId="0" applyAlignment="1" applyBorder="1" applyFont="1">
      <alignment horizontal="center" vertical="center"/>
    </xf>
    <xf borderId="5" fillId="0" fontId="4" numFmtId="170" xfId="0" applyAlignment="1" applyBorder="1" applyFont="1" applyNumberFormat="1">
      <alignment horizontal="center"/>
    </xf>
    <xf borderId="5" fillId="0" fontId="8" numFmtId="170" xfId="0" applyAlignment="1" applyBorder="1" applyFont="1" applyNumberFormat="1">
      <alignment horizontal="center"/>
    </xf>
    <xf borderId="11" fillId="0" fontId="5" numFmtId="0" xfId="0" applyAlignment="1" applyBorder="1" applyFont="1">
      <alignment horizontal="center"/>
    </xf>
    <xf borderId="11" fillId="0" fontId="4" numFmtId="170" xfId="0" applyAlignment="1" applyBorder="1" applyFont="1" applyNumberFormat="1">
      <alignment horizontal="center"/>
    </xf>
    <xf borderId="3" fillId="12" fontId="9" numFmtId="0" xfId="0" applyAlignment="1" applyBorder="1" applyFont="1">
      <alignment horizontal="center" shrinkToFit="0" vertical="center" wrapText="1"/>
    </xf>
    <xf borderId="16" fillId="0" fontId="5" numFmtId="0" xfId="0" applyAlignment="1" applyBorder="1" applyFont="1">
      <alignment horizontal="center"/>
    </xf>
    <xf borderId="16" fillId="0" fontId="4" numFmtId="170" xfId="0" applyAlignment="1" applyBorder="1" applyFont="1" applyNumberFormat="1">
      <alignment horizontal="center"/>
    </xf>
    <xf borderId="2" fillId="12" fontId="9" numFmtId="0" xfId="0" applyAlignment="1" applyBorder="1" applyFont="1">
      <alignment horizontal="center" shrinkToFit="0" vertical="center" wrapText="1"/>
    </xf>
    <xf borderId="19" fillId="12" fontId="9" numFmtId="0" xfId="0" applyAlignment="1" applyBorder="1" applyFont="1">
      <alignment horizontal="center" shrinkToFit="0" vertical="center" wrapText="1"/>
    </xf>
    <xf borderId="6" fillId="0" fontId="8" numFmtId="169" xfId="0" applyAlignment="1" applyBorder="1" applyFont="1" applyNumberFormat="1">
      <alignment horizontal="center"/>
    </xf>
    <xf borderId="6" fillId="12" fontId="9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horizontal="center" readingOrder="0" vertical="center"/>
    </xf>
    <xf borderId="0" fillId="0" fontId="8" numFmtId="0" xfId="0" applyAlignment="1" applyFont="1">
      <alignment horizontal="center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readingOrder="0" vertical="bottom"/>
    </xf>
    <xf borderId="0" fillId="0" fontId="4" numFmtId="0" xfId="0" applyFont="1"/>
    <xf borderId="0" fillId="0" fontId="4" numFmtId="0" xfId="0" applyAlignment="1" applyFont="1">
      <alignment readingOrder="0"/>
    </xf>
    <xf borderId="0" fillId="16" fontId="4" numFmtId="0" xfId="0" applyAlignment="1" applyFill="1" applyFont="1">
      <alignment vertical="bottom"/>
    </xf>
    <xf borderId="0" fillId="0" fontId="4" numFmtId="170" xfId="0" applyFont="1" applyNumberFormat="1"/>
    <xf borderId="0" fillId="0" fontId="4" numFmtId="170" xfId="0" applyAlignment="1" applyFont="1" applyNumberFormat="1">
      <alignment vertical="bottom"/>
    </xf>
    <xf borderId="0" fillId="16" fontId="4" numFmtId="170" xfId="0" applyAlignment="1" applyFont="1" applyNumberFormat="1">
      <alignment vertical="bottom"/>
    </xf>
    <xf borderId="5" fillId="17" fontId="4" numFmtId="0" xfId="0" applyAlignment="1" applyBorder="1" applyFill="1" applyFont="1">
      <alignment vertical="bottom"/>
    </xf>
    <xf borderId="5" fillId="17" fontId="4" numFmtId="170" xfId="0" applyAlignment="1" applyBorder="1" applyFont="1" applyNumberFormat="1">
      <alignment horizontal="center"/>
    </xf>
    <xf borderId="0" fillId="16" fontId="19" numFmtId="170" xfId="0" applyAlignment="1" applyFont="1" applyNumberFormat="1">
      <alignment horizontal="center" vertical="bottom"/>
    </xf>
    <xf borderId="0" fillId="16" fontId="8" numFmtId="2" xfId="0" applyAlignment="1" applyFont="1" applyNumberFormat="1">
      <alignment horizontal="center" vertical="bottom"/>
    </xf>
    <xf borderId="0" fillId="16" fontId="8" numFmtId="172" xfId="0" applyAlignment="1" applyFont="1" applyNumberFormat="1">
      <alignment horizontal="center" vertical="bottom"/>
    </xf>
    <xf borderId="5" fillId="17" fontId="4" numFmtId="170" xfId="0" applyAlignment="1" applyBorder="1" applyFont="1" applyNumberFormat="1">
      <alignment vertical="bottom"/>
    </xf>
    <xf borderId="5" fillId="16" fontId="4" numFmtId="0" xfId="0" applyAlignment="1" applyBorder="1" applyFont="1">
      <alignment vertical="bottom"/>
    </xf>
    <xf borderId="5" fillId="16" fontId="4" numFmtId="170" xfId="0" applyAlignment="1" applyBorder="1" applyFont="1" applyNumberFormat="1">
      <alignment vertical="bottom"/>
    </xf>
    <xf borderId="0" fillId="0" fontId="8" numFmtId="0" xfId="0" applyAlignment="1" applyFont="1">
      <alignment horizontal="center" readingOrder="0"/>
    </xf>
    <xf borderId="0" fillId="0" fontId="8" numFmtId="2" xfId="0" applyAlignment="1" applyFont="1" applyNumberFormat="1">
      <alignment horizontal="center" vertical="bottom"/>
    </xf>
    <xf borderId="0" fillId="0" fontId="8" numFmtId="172" xfId="0" applyAlignment="1" applyFont="1" applyNumberFormat="1">
      <alignment horizontal="center" vertical="bottom"/>
    </xf>
    <xf borderId="0" fillId="0" fontId="12" numFmtId="0" xfId="0" applyFont="1"/>
    <xf borderId="0" fillId="12" fontId="9" numFmtId="0" xfId="0" applyAlignment="1" applyFont="1">
      <alignment horizontal="center" shrinkToFit="0" vertical="center" wrapText="1"/>
    </xf>
    <xf borderId="1" fillId="12" fontId="9" numFmtId="0" xfId="0" applyAlignment="1" applyBorder="1" applyFont="1">
      <alignment horizontal="center" shrinkToFit="0" vertical="center" wrapText="1"/>
    </xf>
    <xf borderId="0" fillId="0" fontId="8" numFmtId="170" xfId="0" applyAlignment="1" applyFont="1" applyNumberFormat="1">
      <alignment horizontal="center" vertical="bottom"/>
    </xf>
    <xf borderId="0" fillId="0" fontId="8" numFmtId="172" xfId="0" applyAlignment="1" applyFont="1" applyNumberFormat="1">
      <alignment horizontal="center"/>
    </xf>
    <xf borderId="0" fillId="0" fontId="9" numFmtId="0" xfId="0" applyAlignment="1" applyFont="1">
      <alignment horizontal="left" readingOrder="0"/>
    </xf>
    <xf borderId="0" fillId="0" fontId="20" numFmtId="0" xfId="0" applyAlignment="1" applyFont="1">
      <alignment horizontal="center" readingOrder="0"/>
    </xf>
    <xf borderId="0" fillId="0" fontId="8" numFmtId="0" xfId="0" applyAlignment="1" applyFont="1">
      <alignment horizontal="left" readingOrder="0"/>
    </xf>
    <xf borderId="0" fillId="0" fontId="8" numFmtId="170" xfId="0" applyAlignment="1" applyFont="1" applyNumberFormat="1">
      <alignment horizontal="center"/>
    </xf>
    <xf borderId="0" fillId="0" fontId="8" numFmtId="0" xfId="0" applyAlignment="1" applyFont="1">
      <alignment horizontal="left" readingOrder="0" vertical="center"/>
    </xf>
    <xf borderId="0" fillId="0" fontId="8" numFmtId="170" xfId="0" applyAlignment="1" applyFont="1" applyNumberFormat="1">
      <alignment horizontal="center" vertical="center"/>
    </xf>
    <xf borderId="11" fillId="0" fontId="8" numFmtId="170" xfId="0" applyAlignment="1" applyBorder="1" applyFont="1" applyNumberFormat="1">
      <alignment horizontal="center"/>
    </xf>
    <xf borderId="20" fillId="12" fontId="9" numFmtId="0" xfId="0" applyAlignment="1" applyBorder="1" applyFont="1">
      <alignment horizontal="center"/>
    </xf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24" fillId="0" fontId="3" numFmtId="0" xfId="0" applyBorder="1" applyFont="1"/>
    <xf borderId="25" fillId="0" fontId="3" numFmtId="0" xfId="0" applyBorder="1" applyFont="1"/>
    <xf borderId="0" fillId="0" fontId="4" numFmtId="170" xfId="0" applyAlignment="1" applyFont="1" applyNumberFormat="1">
      <alignment horizontal="center"/>
    </xf>
    <xf borderId="4" fillId="7" fontId="9" numFmtId="10" xfId="0" applyBorder="1" applyFont="1" applyNumberFormat="1"/>
    <xf borderId="26" fillId="12" fontId="9" numFmtId="0" xfId="0" applyAlignment="1" applyBorder="1" applyFont="1">
      <alignment horizontal="center" vertical="center"/>
    </xf>
    <xf borderId="27" fillId="12" fontId="9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6.xml"/><Relationship Id="rId11" Type="http://schemas.openxmlformats.org/officeDocument/2006/relationships/worksheet" Target="worksheets/sheet7.xml"/><Relationship Id="rId22" Type="http://schemas.openxmlformats.org/officeDocument/2006/relationships/worksheet" Target="worksheets/sheet18.xml"/><Relationship Id="rId10" Type="http://schemas.openxmlformats.org/officeDocument/2006/relationships/worksheet" Target="worksheets/sheet6.xml"/><Relationship Id="rId21" Type="http://schemas.openxmlformats.org/officeDocument/2006/relationships/worksheet" Target="worksheets/sheet17.xml"/><Relationship Id="rId13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12" Type="http://schemas.openxmlformats.org/officeDocument/2006/relationships/worksheet" Target="worksheets/sheet8.xml"/><Relationship Id="rId23" Type="http://schemas.openxmlformats.org/officeDocument/2006/relationships/worksheet" Target="worksheets/sheet1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5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16" Type="http://schemas.openxmlformats.org/officeDocument/2006/relationships/worksheet" Target="worksheets/sheet12.xml"/><Relationship Id="rId5" Type="http://schemas.openxmlformats.org/officeDocument/2006/relationships/worksheet" Target="worksheets/sheet1.xml"/><Relationship Id="rId19" Type="http://schemas.openxmlformats.org/officeDocument/2006/relationships/worksheet" Target="worksheets/sheet15.xml"/><Relationship Id="rId6" Type="http://schemas.openxmlformats.org/officeDocument/2006/relationships/worksheet" Target="worksheets/sheet2.xml"/><Relationship Id="rId18" Type="http://schemas.openxmlformats.org/officeDocument/2006/relationships/worksheet" Target="worksheets/sheet14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ENTERO!$B$4:$B$24</c:f>
            </c:strRef>
          </c:cat>
          <c:val>
            <c:numRef>
              <c:f>ENTERO!$C$4:$C$24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ENTERO!$B$4:$B$24</c:f>
            </c:strRef>
          </c:cat>
          <c:val>
            <c:numRef>
              <c:f>ENTERO!$D$4:$D$24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ENTERO!$B$4:$B$24</c:f>
            </c:strRef>
          </c:cat>
          <c:val>
            <c:numRef>
              <c:f>ENTERO!$E$4:$E$24</c:f>
              <c:numCache/>
            </c:numRef>
          </c:val>
        </c:ser>
        <c:ser>
          <c:idx val="3"/>
          <c:order val="3"/>
          <c:cat>
            <c:strRef>
              <c:f>ENTERO!$B$4:$B$24</c:f>
            </c:strRef>
          </c:cat>
          <c:val>
            <c:numRef>
              <c:f>ENTERO!$F$4:$F$24</c:f>
              <c:numCache/>
            </c:numRef>
          </c:val>
        </c:ser>
        <c:ser>
          <c:idx val="4"/>
          <c:order val="4"/>
          <c:cat>
            <c:strRef>
              <c:f>ENTERO!$B$4:$B$24</c:f>
            </c:strRef>
          </c:cat>
          <c:val>
            <c:numRef>
              <c:f>ENTERO!$G$4:$G$24</c:f>
              <c:numCache/>
            </c:numRef>
          </c:val>
        </c:ser>
        <c:axId val="1287281205"/>
        <c:axId val="1402879410"/>
      </c:barChart>
      <c:catAx>
        <c:axId val="12872812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02879410"/>
      </c:catAx>
      <c:valAx>
        <c:axId val="14028794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8728120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752475" cy="142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752475" cy="142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752475</xdr:colOff>
      <xdr:row>0</xdr:row>
      <xdr:rowOff>0</xdr:rowOff>
    </xdr:from>
    <xdr:ext cx="2676525" cy="15525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790575</xdr:colOff>
      <xdr:row>39</xdr:row>
      <xdr:rowOff>152400</xdr:rowOff>
    </xdr:from>
    <xdr:ext cx="3048000" cy="1847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876300</xdr:colOff>
      <xdr:row>0</xdr:row>
      <xdr:rowOff>0</xdr:rowOff>
    </xdr:from>
    <xdr:ext cx="2676525" cy="15525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790575</xdr:colOff>
      <xdr:row>28</xdr:row>
      <xdr:rowOff>152400</xdr:rowOff>
    </xdr:from>
    <xdr:ext cx="3048000" cy="1847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295275</xdr:colOff>
      <xdr:row>42</xdr:row>
      <xdr:rowOff>171450</xdr:rowOff>
    </xdr:from>
    <xdr:ext cx="3048000" cy="18383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609600</xdr:colOff>
      <xdr:row>43</xdr:row>
      <xdr:rowOff>47625</xdr:rowOff>
    </xdr:from>
    <xdr:ext cx="3028950" cy="18383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0</xdr:row>
      <xdr:rowOff>0</xdr:rowOff>
    </xdr:from>
    <xdr:ext cx="10772775" cy="19621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39</xdr:row>
      <xdr:rowOff>180975</xdr:rowOff>
    </xdr:from>
    <xdr:ext cx="3048000" cy="1847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428625</xdr:colOff>
      <xdr:row>39</xdr:row>
      <xdr:rowOff>76200</xdr:rowOff>
    </xdr:from>
    <xdr:ext cx="3028950" cy="1838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0</xdr:row>
      <xdr:rowOff>133350</xdr:rowOff>
    </xdr:from>
    <xdr:ext cx="3248025" cy="13239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0</xdr:row>
      <xdr:rowOff>171450</xdr:rowOff>
    </xdr:from>
    <xdr:ext cx="3248025" cy="13239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44</xdr:row>
      <xdr:rowOff>9525</xdr:rowOff>
    </xdr:from>
    <xdr:ext cx="3048000" cy="1838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47625</xdr:colOff>
      <xdr:row>44</xdr:row>
      <xdr:rowOff>47625</xdr:rowOff>
    </xdr:from>
    <xdr:ext cx="3028950" cy="1838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371475</xdr:colOff>
      <xdr:row>0</xdr:row>
      <xdr:rowOff>95250</xdr:rowOff>
    </xdr:from>
    <xdr:ext cx="3238500" cy="13144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514350</xdr:colOff>
      <xdr:row>0</xdr:row>
      <xdr:rowOff>190500</xdr:rowOff>
    </xdr:from>
    <xdr:ext cx="3248025" cy="13144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43</xdr:row>
      <xdr:rowOff>104775</xdr:rowOff>
    </xdr:from>
    <xdr:ext cx="3038475" cy="1847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0</xdr:row>
      <xdr:rowOff>171450</xdr:rowOff>
    </xdr:from>
    <xdr:ext cx="3238500" cy="13239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40</xdr:row>
      <xdr:rowOff>180975</xdr:rowOff>
    </xdr:from>
    <xdr:ext cx="3038475" cy="18764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428625</xdr:colOff>
      <xdr:row>53</xdr:row>
      <xdr:rowOff>76200</xdr:rowOff>
    </xdr:from>
    <xdr:ext cx="3028950" cy="1838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0</xdr:row>
      <xdr:rowOff>133350</xdr:rowOff>
    </xdr:from>
    <xdr:ext cx="3238500" cy="13239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0</xdr:row>
      <xdr:rowOff>171450</xdr:rowOff>
    </xdr:from>
    <xdr:ext cx="3248025" cy="13239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752475</xdr:colOff>
      <xdr:row>0</xdr:row>
      <xdr:rowOff>0</xdr:rowOff>
    </xdr:from>
    <xdr:ext cx="2676525" cy="15525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790575</xdr:colOff>
      <xdr:row>43</xdr:row>
      <xdr:rowOff>152400</xdr:rowOff>
    </xdr:from>
    <xdr:ext cx="3048000" cy="1847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3" width="11.43"/>
    <col customWidth="1" min="4" max="4" width="6.86"/>
    <col customWidth="1" min="5" max="5" width="34.0"/>
    <col customWidth="1" min="6" max="7" width="11.43"/>
    <col customWidth="1" min="8" max="8" width="6.14"/>
    <col customWidth="1" min="9" max="9" width="6.43"/>
    <col customWidth="1" min="10" max="10" width="29.71"/>
    <col customWidth="1" min="11" max="11" width="11.43"/>
    <col customWidth="1" min="12" max="12" width="13.86"/>
    <col customWidth="1" min="13" max="13" width="6.43"/>
    <col customWidth="1" min="14" max="14" width="5.71"/>
    <col customWidth="1" min="15" max="15" width="34.0"/>
    <col customWidth="1" min="16" max="18" width="11.43"/>
    <col customWidth="1" min="19" max="19" width="22.71"/>
    <col customWidth="1" min="20" max="20" width="6.57"/>
    <col customWidth="1" min="21" max="26" width="11.43"/>
  </cols>
  <sheetData>
    <row r="2">
      <c r="B2" s="1"/>
      <c r="E2" s="2" t="s">
        <v>0</v>
      </c>
      <c r="F2" s="3"/>
      <c r="G2" s="4"/>
      <c r="H2" s="5"/>
      <c r="J2" s="2" t="s">
        <v>1</v>
      </c>
      <c r="K2" s="3"/>
      <c r="L2" s="4"/>
      <c r="O2" s="2" t="s">
        <v>2</v>
      </c>
      <c r="P2" s="3"/>
      <c r="Q2" s="4"/>
      <c r="S2" s="2" t="s">
        <v>3</v>
      </c>
      <c r="T2" s="3"/>
      <c r="U2" s="4"/>
    </row>
    <row r="4">
      <c r="B4" s="6" t="s">
        <v>4</v>
      </c>
      <c r="E4" s="7" t="s">
        <v>5</v>
      </c>
      <c r="F4" s="7" t="s">
        <v>6</v>
      </c>
      <c r="G4" s="7"/>
      <c r="H4" s="8"/>
      <c r="J4" s="7" t="s">
        <v>5</v>
      </c>
      <c r="K4" s="7" t="s">
        <v>6</v>
      </c>
      <c r="O4" s="7" t="s">
        <v>5</v>
      </c>
      <c r="P4" s="7" t="s">
        <v>6</v>
      </c>
      <c r="Q4" s="7"/>
      <c r="S4" s="7" t="s">
        <v>5</v>
      </c>
      <c r="T4" s="7" t="s">
        <v>6</v>
      </c>
      <c r="U4" s="7"/>
    </row>
    <row r="5">
      <c r="E5" s="1" t="s">
        <v>7</v>
      </c>
      <c r="F5" s="9">
        <f>C7</f>
        <v>5.1</v>
      </c>
      <c r="G5" s="9"/>
      <c r="H5" s="9"/>
      <c r="J5" s="1" t="s">
        <v>7</v>
      </c>
      <c r="K5" s="9">
        <f>C7</f>
        <v>5.1</v>
      </c>
      <c r="O5" s="1" t="s">
        <v>7</v>
      </c>
      <c r="P5" s="9">
        <f>C7</f>
        <v>5.1</v>
      </c>
      <c r="Q5" s="9"/>
      <c r="S5" s="1" t="s">
        <v>7</v>
      </c>
      <c r="T5" s="9">
        <f>+C7</f>
        <v>5.1</v>
      </c>
      <c r="U5" s="9"/>
    </row>
    <row r="6">
      <c r="B6" s="10" t="s">
        <v>5</v>
      </c>
      <c r="C6" s="10" t="s">
        <v>8</v>
      </c>
      <c r="E6" s="1" t="s">
        <v>9</v>
      </c>
      <c r="F6" s="11">
        <f>F5/2.2046</f>
        <v>2.313344824</v>
      </c>
      <c r="G6" s="11"/>
      <c r="H6" s="9"/>
      <c r="J6" s="1" t="s">
        <v>9</v>
      </c>
      <c r="K6" s="11">
        <f>K5/2.2046</f>
        <v>2.313344824</v>
      </c>
      <c r="O6" s="1" t="s">
        <v>9</v>
      </c>
      <c r="P6" s="11">
        <f>P5/2.2046</f>
        <v>2.313344824</v>
      </c>
      <c r="Q6" s="11"/>
      <c r="S6" s="1" t="s">
        <v>9</v>
      </c>
      <c r="T6" s="11">
        <f>T5/2.2046</f>
        <v>2.313344824</v>
      </c>
      <c r="U6" s="11"/>
    </row>
    <row r="7">
      <c r="B7" s="10" t="s">
        <v>6</v>
      </c>
      <c r="C7" s="12">
        <v>5.1</v>
      </c>
      <c r="F7" s="9"/>
      <c r="G7" s="9"/>
      <c r="H7" s="13"/>
      <c r="K7" s="9"/>
      <c r="P7" s="9"/>
      <c r="Q7" s="9"/>
      <c r="S7" s="1" t="s">
        <v>10</v>
      </c>
      <c r="T7" s="1">
        <v>0.95</v>
      </c>
    </row>
    <row r="8">
      <c r="B8" s="10" t="s">
        <v>11</v>
      </c>
      <c r="C8" s="12">
        <v>4.2</v>
      </c>
      <c r="E8" s="1" t="s">
        <v>12</v>
      </c>
      <c r="F8" s="14">
        <f>0.28+0.05</f>
        <v>0.33</v>
      </c>
      <c r="G8" s="9"/>
      <c r="H8" s="13"/>
      <c r="J8" s="1" t="s">
        <v>12</v>
      </c>
      <c r="K8" s="14">
        <v>0.28</v>
      </c>
      <c r="O8" s="1" t="s">
        <v>12</v>
      </c>
      <c r="P8" s="9">
        <f>+K8</f>
        <v>0.28</v>
      </c>
      <c r="Q8" s="9"/>
      <c r="T8" s="9">
        <f>+T5/T7</f>
        <v>5.368421053</v>
      </c>
      <c r="U8" s="9"/>
    </row>
    <row r="9">
      <c r="B9" s="10" t="s">
        <v>13</v>
      </c>
      <c r="C9" s="12">
        <v>3.8</v>
      </c>
      <c r="E9" s="1" t="s">
        <v>14</v>
      </c>
      <c r="F9" s="9">
        <v>0.09</v>
      </c>
      <c r="G9" s="9"/>
      <c r="H9" s="13"/>
      <c r="J9" s="1" t="s">
        <v>14</v>
      </c>
      <c r="K9" s="9">
        <v>0.09</v>
      </c>
      <c r="O9" s="1" t="s">
        <v>14</v>
      </c>
      <c r="P9" s="9">
        <v>0.09</v>
      </c>
      <c r="Q9" s="9"/>
      <c r="S9" s="1" t="s">
        <v>12</v>
      </c>
      <c r="T9" s="9">
        <v>0.4</v>
      </c>
      <c r="U9" s="9"/>
    </row>
    <row r="10">
      <c r="B10" s="10" t="s">
        <v>15</v>
      </c>
      <c r="C10" s="12">
        <v>3.5</v>
      </c>
      <c r="E10" s="1" t="s">
        <v>16</v>
      </c>
      <c r="F10" s="9">
        <v>0.06</v>
      </c>
      <c r="G10" s="9"/>
      <c r="H10" s="13"/>
      <c r="J10" s="1" t="s">
        <v>16</v>
      </c>
      <c r="K10" s="9">
        <v>0.06</v>
      </c>
      <c r="O10" s="1" t="s">
        <v>16</v>
      </c>
      <c r="P10" s="9">
        <v>0.06</v>
      </c>
      <c r="Q10" s="9"/>
      <c r="S10" s="1" t="s">
        <v>14</v>
      </c>
      <c r="T10" s="9">
        <v>0.09</v>
      </c>
      <c r="U10" s="9"/>
    </row>
    <row r="11">
      <c r="B11" s="10" t="s">
        <v>17</v>
      </c>
      <c r="C11" s="12">
        <v>3.3</v>
      </c>
      <c r="E11" s="1" t="s">
        <v>18</v>
      </c>
      <c r="F11" s="9">
        <v>0.07</v>
      </c>
      <c r="G11" s="9"/>
      <c r="H11" s="13"/>
      <c r="J11" s="1" t="s">
        <v>18</v>
      </c>
      <c r="K11" s="9">
        <v>0.07</v>
      </c>
      <c r="O11" s="1" t="s">
        <v>18</v>
      </c>
      <c r="P11" s="9">
        <v>0.07</v>
      </c>
      <c r="Q11" s="9"/>
      <c r="S11" s="1" t="s">
        <v>16</v>
      </c>
      <c r="T11" s="9">
        <v>0.0</v>
      </c>
      <c r="U11" s="9"/>
    </row>
    <row r="12">
      <c r="B12" s="10" t="s">
        <v>19</v>
      </c>
      <c r="C12" s="12">
        <v>3.1</v>
      </c>
      <c r="E12" s="1" t="s">
        <v>20</v>
      </c>
      <c r="F12" s="9">
        <v>0.0</v>
      </c>
      <c r="G12" s="9"/>
      <c r="H12" s="13"/>
      <c r="J12" s="1" t="s">
        <v>20</v>
      </c>
      <c r="K12" s="9">
        <f>+C18</f>
        <v>0.12</v>
      </c>
      <c r="O12" s="1" t="s">
        <v>20</v>
      </c>
      <c r="P12" s="9">
        <f>+C19+C20+C21+C22+C23+C24</f>
        <v>0.12</v>
      </c>
      <c r="Q12" s="9"/>
      <c r="S12" s="1" t="s">
        <v>18</v>
      </c>
      <c r="T12" s="9">
        <v>0.0</v>
      </c>
      <c r="U12" s="9"/>
    </row>
    <row r="13">
      <c r="B13" s="10" t="s">
        <v>21</v>
      </c>
      <c r="C13" s="12">
        <v>2.9</v>
      </c>
      <c r="E13" s="1" t="s">
        <v>22</v>
      </c>
      <c r="F13" s="9">
        <v>0.0</v>
      </c>
      <c r="G13" s="9"/>
      <c r="H13" s="13"/>
      <c r="J13" s="1" t="s">
        <v>22</v>
      </c>
      <c r="K13" s="9">
        <v>0.03</v>
      </c>
      <c r="O13" s="1" t="s">
        <v>22</v>
      </c>
      <c r="P13" s="9">
        <v>0.0</v>
      </c>
      <c r="Q13" s="9"/>
      <c r="S13" s="1" t="s">
        <v>20</v>
      </c>
      <c r="T13" s="9">
        <v>0.0</v>
      </c>
      <c r="U13" s="9"/>
    </row>
    <row r="14">
      <c r="B14" s="10" t="s">
        <v>23</v>
      </c>
      <c r="C14" s="12">
        <v>2.1</v>
      </c>
      <c r="E14" s="1" t="s">
        <v>24</v>
      </c>
      <c r="F14" s="15">
        <f>SUM(F8:F13)</f>
        <v>0.55</v>
      </c>
      <c r="G14" s="15"/>
      <c r="H14" s="16"/>
      <c r="J14" s="1" t="s">
        <v>25</v>
      </c>
      <c r="K14" s="15">
        <f>SUM(K8:K13)</f>
        <v>0.65</v>
      </c>
      <c r="L14" s="1" t="s">
        <v>26</v>
      </c>
      <c r="O14" s="1" t="s">
        <v>24</v>
      </c>
      <c r="P14" s="15">
        <f>SUM(P8:P13)</f>
        <v>0.62</v>
      </c>
      <c r="Q14" s="15"/>
      <c r="S14" s="1" t="s">
        <v>22</v>
      </c>
      <c r="T14" s="9">
        <v>0.0</v>
      </c>
      <c r="U14" s="9"/>
    </row>
    <row r="15">
      <c r="E15" s="1" t="s">
        <v>27</v>
      </c>
      <c r="F15" s="17">
        <v>0.11</v>
      </c>
      <c r="G15" s="15"/>
      <c r="H15" s="16"/>
      <c r="J15" s="1" t="s">
        <v>28</v>
      </c>
      <c r="K15" s="15">
        <v>0.1</v>
      </c>
      <c r="O15" s="1" t="s">
        <v>27</v>
      </c>
      <c r="P15" s="17">
        <v>0.11</v>
      </c>
      <c r="Q15" s="15"/>
      <c r="S15" s="1" t="s">
        <v>24</v>
      </c>
      <c r="T15" s="15">
        <f>SUM(T9:T14)</f>
        <v>0.49</v>
      </c>
      <c r="U15" s="15"/>
    </row>
    <row r="16">
      <c r="B16" s="18" t="s">
        <v>29</v>
      </c>
      <c r="E16" s="8" t="s">
        <v>30</v>
      </c>
      <c r="F16" s="19">
        <f>F5+(F14*2.2046)+F15</f>
        <v>6.42253</v>
      </c>
      <c r="G16" s="19">
        <f>+F16/2.2046</f>
        <v>2.913240497</v>
      </c>
      <c r="J16" s="8" t="s">
        <v>31</v>
      </c>
      <c r="K16" s="20">
        <f>+K6+K14+K15</f>
        <v>3.063344824</v>
      </c>
      <c r="L16" s="9"/>
      <c r="O16" s="8" t="s">
        <v>30</v>
      </c>
      <c r="P16" s="19">
        <f>P5+(P14*2.2046)+P15</f>
        <v>6.576852</v>
      </c>
      <c r="Q16" s="19">
        <f>+P16/2.2046</f>
        <v>2.983240497</v>
      </c>
      <c r="S16" s="1" t="s">
        <v>27</v>
      </c>
      <c r="T16" s="15">
        <v>0.1</v>
      </c>
      <c r="U16" s="15"/>
    </row>
    <row r="17">
      <c r="B17" s="18"/>
      <c r="H17" s="15"/>
      <c r="J17" s="21">
        <v>0.0378</v>
      </c>
      <c r="K17" s="19">
        <f>K16*J17</f>
        <v>0.1157944344</v>
      </c>
      <c r="L17" s="15">
        <f>+K16+K17</f>
        <v>3.179139259</v>
      </c>
      <c r="S17" s="8" t="s">
        <v>30</v>
      </c>
      <c r="T17" s="19">
        <f>T8+(T15*2.2046)+T16</f>
        <v>6.548675053</v>
      </c>
      <c r="U17" s="19">
        <f>+T17/2.2046</f>
        <v>2.970459518</v>
      </c>
    </row>
    <row r="18">
      <c r="B18" s="22" t="s">
        <v>32</v>
      </c>
      <c r="C18" s="23">
        <v>0.12</v>
      </c>
      <c r="F18" s="15"/>
      <c r="G18" s="15"/>
      <c r="H18" s="15"/>
      <c r="J18" s="24">
        <v>0.15</v>
      </c>
      <c r="K18" s="19">
        <f>+K16*J18</f>
        <v>0.4595017237</v>
      </c>
      <c r="L18" s="15">
        <f>+K16+K18+K17</f>
        <v>3.638640982</v>
      </c>
      <c r="P18" s="15"/>
      <c r="Q18" s="15"/>
    </row>
    <row r="19">
      <c r="B19" s="6" t="s">
        <v>33</v>
      </c>
      <c r="C19" s="25">
        <v>0.12</v>
      </c>
      <c r="E19" s="1" t="s">
        <v>34</v>
      </c>
      <c r="F19" s="26"/>
      <c r="G19" s="9"/>
      <c r="P19" s="26"/>
      <c r="Q19" s="9"/>
      <c r="T19" s="15"/>
      <c r="U19" s="15"/>
    </row>
    <row r="20">
      <c r="B20" s="6" t="s">
        <v>35</v>
      </c>
      <c r="C20" s="1">
        <v>0.0</v>
      </c>
      <c r="F20" s="26"/>
      <c r="G20" s="9"/>
      <c r="P20" s="26"/>
      <c r="Q20" s="9"/>
      <c r="S20" s="1" t="s">
        <v>34</v>
      </c>
      <c r="T20" s="26"/>
      <c r="U20" s="9"/>
    </row>
    <row r="21" ht="15.75" customHeight="1">
      <c r="B21" s="6" t="s">
        <v>36</v>
      </c>
      <c r="C21" s="1">
        <v>0.0</v>
      </c>
      <c r="G21" s="9"/>
      <c r="J21" s="21"/>
      <c r="K21" s="15"/>
      <c r="P21" s="15"/>
      <c r="Q21" s="15"/>
      <c r="U21" s="9"/>
    </row>
    <row r="22" ht="15.75" customHeight="1">
      <c r="B22" s="6" t="s">
        <v>37</v>
      </c>
      <c r="C22" s="1">
        <v>0.0</v>
      </c>
      <c r="E22" s="7" t="s">
        <v>5</v>
      </c>
      <c r="F22" s="7" t="s">
        <v>11</v>
      </c>
      <c r="G22" s="27"/>
      <c r="H22" s="8"/>
      <c r="J22" s="7" t="s">
        <v>5</v>
      </c>
      <c r="K22" s="7" t="s">
        <v>11</v>
      </c>
      <c r="O22" s="7" t="s">
        <v>5</v>
      </c>
      <c r="P22" s="7" t="s">
        <v>11</v>
      </c>
      <c r="Q22" s="7"/>
      <c r="S22" s="7" t="s">
        <v>5</v>
      </c>
      <c r="T22" s="7" t="s">
        <v>11</v>
      </c>
      <c r="U22" s="27"/>
    </row>
    <row r="23" ht="15.75" customHeight="1">
      <c r="B23" s="6" t="s">
        <v>38</v>
      </c>
      <c r="C23" s="1">
        <v>0.0</v>
      </c>
      <c r="E23" s="1" t="s">
        <v>7</v>
      </c>
      <c r="F23" s="9">
        <f>C8</f>
        <v>4.2</v>
      </c>
      <c r="G23" s="9"/>
      <c r="H23" s="9"/>
      <c r="J23" s="1" t="s">
        <v>7</v>
      </c>
      <c r="K23" s="9">
        <f>C8</f>
        <v>4.2</v>
      </c>
      <c r="O23" s="1" t="s">
        <v>7</v>
      </c>
      <c r="P23" s="9">
        <f>C8</f>
        <v>4.2</v>
      </c>
      <c r="Q23" s="9"/>
      <c r="S23" s="1" t="s">
        <v>7</v>
      </c>
      <c r="T23" s="9">
        <f>+C8</f>
        <v>4.2</v>
      </c>
      <c r="U23" s="9"/>
    </row>
    <row r="24" ht="15.75" customHeight="1">
      <c r="B24" s="6" t="s">
        <v>39</v>
      </c>
      <c r="C24" s="1">
        <v>0.0</v>
      </c>
      <c r="E24" s="1" t="s">
        <v>9</v>
      </c>
      <c r="F24" s="11">
        <f>F23/2.2046</f>
        <v>1.905107502</v>
      </c>
      <c r="G24" s="11"/>
      <c r="H24" s="9"/>
      <c r="J24" s="1" t="s">
        <v>9</v>
      </c>
      <c r="K24" s="11">
        <f>K23/2.2046</f>
        <v>1.905107502</v>
      </c>
      <c r="O24" s="1" t="s">
        <v>9</v>
      </c>
      <c r="P24" s="11">
        <f>P23/2.2046</f>
        <v>1.905107502</v>
      </c>
      <c r="Q24" s="11"/>
      <c r="S24" s="1" t="s">
        <v>9</v>
      </c>
      <c r="T24" s="11">
        <f>T23/2.2046</f>
        <v>1.905107502</v>
      </c>
      <c r="U24" s="11"/>
    </row>
    <row r="25" ht="15.75" customHeight="1">
      <c r="B25" s="6"/>
      <c r="F25" s="13"/>
      <c r="G25" s="9"/>
      <c r="H25" s="13"/>
      <c r="K25" s="9"/>
      <c r="P25" s="9"/>
      <c r="Q25" s="9"/>
      <c r="S25" s="1" t="s">
        <v>10</v>
      </c>
      <c r="T25" s="1">
        <v>0.95</v>
      </c>
    </row>
    <row r="26" ht="15.75" customHeight="1">
      <c r="C26" s="1" t="s">
        <v>40</v>
      </c>
      <c r="E26" s="1" t="s">
        <v>12</v>
      </c>
      <c r="F26" s="14">
        <f>0.28+0.05</f>
        <v>0.33</v>
      </c>
      <c r="G26" s="9"/>
      <c r="H26" s="13"/>
      <c r="J26" s="1" t="s">
        <v>12</v>
      </c>
      <c r="K26" s="14">
        <v>0.28</v>
      </c>
      <c r="O26" s="1" t="s">
        <v>12</v>
      </c>
      <c r="P26" s="9">
        <f>+P8</f>
        <v>0.28</v>
      </c>
      <c r="Q26" s="9"/>
      <c r="T26" s="9">
        <f>+T23/T25</f>
        <v>4.421052632</v>
      </c>
      <c r="U26" s="9"/>
    </row>
    <row r="27" ht="15.75" customHeight="1">
      <c r="E27" s="1" t="s">
        <v>14</v>
      </c>
      <c r="F27" s="13">
        <v>0.09</v>
      </c>
      <c r="G27" s="9"/>
      <c r="H27" s="13"/>
      <c r="J27" s="1" t="s">
        <v>14</v>
      </c>
      <c r="K27" s="9">
        <v>0.09</v>
      </c>
      <c r="O27" s="1" t="s">
        <v>14</v>
      </c>
      <c r="P27" s="9">
        <v>0.09</v>
      </c>
      <c r="Q27" s="9"/>
      <c r="S27" s="1" t="s">
        <v>12</v>
      </c>
      <c r="T27" s="9">
        <v>0.25</v>
      </c>
      <c r="U27" s="9"/>
    </row>
    <row r="28" ht="15.75" customHeight="1">
      <c r="E28" s="1" t="s">
        <v>16</v>
      </c>
      <c r="F28" s="13">
        <v>0.06</v>
      </c>
      <c r="G28" s="9"/>
      <c r="H28" s="13"/>
      <c r="J28" s="1" t="s">
        <v>16</v>
      </c>
      <c r="K28" s="9">
        <v>0.06</v>
      </c>
      <c r="O28" s="1" t="s">
        <v>16</v>
      </c>
      <c r="P28" s="9">
        <v>0.06</v>
      </c>
      <c r="Q28" s="9"/>
      <c r="S28" s="1" t="s">
        <v>12</v>
      </c>
      <c r="T28" s="9">
        <v>0.4</v>
      </c>
      <c r="U28" s="9"/>
    </row>
    <row r="29" ht="15.75" customHeight="1">
      <c r="E29" s="1" t="s">
        <v>18</v>
      </c>
      <c r="F29" s="9">
        <v>0.07</v>
      </c>
      <c r="G29" s="9"/>
      <c r="H29" s="13"/>
      <c r="J29" s="1" t="s">
        <v>18</v>
      </c>
      <c r="K29" s="9">
        <v>0.07</v>
      </c>
      <c r="O29" s="1" t="s">
        <v>18</v>
      </c>
      <c r="P29" s="9">
        <v>0.07</v>
      </c>
      <c r="Q29" s="9"/>
      <c r="S29" s="1" t="s">
        <v>14</v>
      </c>
      <c r="T29" s="9">
        <v>0.09</v>
      </c>
      <c r="U29" s="9"/>
    </row>
    <row r="30" ht="15.75" customHeight="1">
      <c r="E30" s="1" t="s">
        <v>20</v>
      </c>
      <c r="F30" s="13">
        <v>0.0</v>
      </c>
      <c r="G30" s="9"/>
      <c r="H30" s="13"/>
      <c r="J30" s="1" t="s">
        <v>20</v>
      </c>
      <c r="K30" s="9">
        <f>+C18</f>
        <v>0.12</v>
      </c>
      <c r="O30" s="1" t="s">
        <v>20</v>
      </c>
      <c r="P30" s="9">
        <f>+C19+C20+C21+C22+C23+C24</f>
        <v>0.12</v>
      </c>
      <c r="Q30" s="9"/>
      <c r="S30" s="1" t="s">
        <v>16</v>
      </c>
      <c r="T30" s="9">
        <v>0.0</v>
      </c>
      <c r="U30" s="9"/>
    </row>
    <row r="31" ht="15.75" customHeight="1">
      <c r="E31" s="1" t="s">
        <v>22</v>
      </c>
      <c r="F31" s="13">
        <v>0.0</v>
      </c>
      <c r="G31" s="9"/>
      <c r="H31" s="13"/>
      <c r="J31" s="1" t="s">
        <v>22</v>
      </c>
      <c r="K31" s="9">
        <v>0.03</v>
      </c>
      <c r="O31" s="1" t="s">
        <v>22</v>
      </c>
      <c r="P31" s="9">
        <v>0.0</v>
      </c>
      <c r="Q31" s="9"/>
      <c r="S31" s="1" t="s">
        <v>18</v>
      </c>
      <c r="T31" s="9">
        <v>0.0</v>
      </c>
      <c r="U31" s="9"/>
    </row>
    <row r="32" ht="15.75" customHeight="1">
      <c r="E32" s="1" t="s">
        <v>24</v>
      </c>
      <c r="F32" s="16">
        <f>SUM(F26:F31)</f>
        <v>0.55</v>
      </c>
      <c r="G32" s="15"/>
      <c r="H32" s="16"/>
      <c r="J32" s="1" t="s">
        <v>25</v>
      </c>
      <c r="K32" s="15">
        <f>SUM(K26:K31)</f>
        <v>0.65</v>
      </c>
      <c r="O32" s="1" t="s">
        <v>24</v>
      </c>
      <c r="P32" s="15">
        <f>SUM(P26:P31)</f>
        <v>0.62</v>
      </c>
      <c r="Q32" s="15"/>
      <c r="S32" s="1" t="s">
        <v>20</v>
      </c>
      <c r="T32" s="9">
        <v>0.0</v>
      </c>
      <c r="U32" s="9"/>
    </row>
    <row r="33" ht="15.75" customHeight="1">
      <c r="E33" s="1" t="s">
        <v>27</v>
      </c>
      <c r="F33" s="17">
        <v>0.11</v>
      </c>
      <c r="G33" s="15"/>
      <c r="H33" s="16"/>
      <c r="J33" s="1" t="s">
        <v>28</v>
      </c>
      <c r="K33" s="17">
        <v>0.11</v>
      </c>
      <c r="O33" s="1" t="s">
        <v>27</v>
      </c>
      <c r="P33" s="17">
        <v>0.11</v>
      </c>
      <c r="Q33" s="15"/>
      <c r="S33" s="1" t="s">
        <v>22</v>
      </c>
      <c r="T33" s="9">
        <v>0.0</v>
      </c>
      <c r="U33" s="9"/>
    </row>
    <row r="34" ht="15.75" customHeight="1">
      <c r="E34" s="8" t="s">
        <v>30</v>
      </c>
      <c r="F34" s="19">
        <f>F23+(F32*2.2046)+F33</f>
        <v>5.52253</v>
      </c>
      <c r="G34" s="19">
        <f>+F34/2.2046</f>
        <v>2.505003175</v>
      </c>
      <c r="J34" s="8" t="s">
        <v>31</v>
      </c>
      <c r="K34" s="20">
        <f>+K24+K32+K33</f>
        <v>2.665107502</v>
      </c>
      <c r="L34" s="9"/>
      <c r="O34" s="8" t="s">
        <v>30</v>
      </c>
      <c r="P34" s="19">
        <f>P23+(P32*2.2046)+P33</f>
        <v>5.676852</v>
      </c>
      <c r="Q34" s="19">
        <f>+P34/2.2046</f>
        <v>2.575003175</v>
      </c>
      <c r="S34" s="1" t="s">
        <v>24</v>
      </c>
      <c r="T34" s="15">
        <f>SUM(T27:T33)</f>
        <v>0.74</v>
      </c>
      <c r="U34" s="15"/>
    </row>
    <row r="35" ht="15.75" customHeight="1">
      <c r="G35" s="9"/>
      <c r="J35" s="21">
        <v>0.0378</v>
      </c>
      <c r="K35" s="19">
        <f>K34*J35</f>
        <v>0.1007410636</v>
      </c>
      <c r="L35" s="15">
        <f>+K34+K35</f>
        <v>2.765848566</v>
      </c>
      <c r="S35" s="1" t="s">
        <v>27</v>
      </c>
      <c r="T35" s="15">
        <v>0.1</v>
      </c>
      <c r="U35" s="15"/>
    </row>
    <row r="36" ht="15.75" customHeight="1">
      <c r="F36" s="15"/>
      <c r="G36" s="15"/>
      <c r="J36" s="24">
        <v>0.15</v>
      </c>
      <c r="K36" s="19">
        <f>+K34*J36</f>
        <v>0.3997661254</v>
      </c>
      <c r="L36" s="15">
        <f>+K34+K36+K35</f>
        <v>3.165614691</v>
      </c>
      <c r="P36" s="15"/>
      <c r="Q36" s="15"/>
      <c r="S36" s="8" t="s">
        <v>30</v>
      </c>
      <c r="T36" s="19">
        <f>T26+(T34*2.2046)+T35</f>
        <v>6.152456632</v>
      </c>
      <c r="U36" s="19">
        <f>+T36/2.2046</f>
        <v>2.790736021</v>
      </c>
    </row>
    <row r="37" ht="15.75" customHeight="1">
      <c r="F37" s="26"/>
      <c r="G37" s="9"/>
      <c r="P37" s="26"/>
      <c r="Q37" s="9"/>
      <c r="T37" s="15"/>
      <c r="U37" s="15"/>
    </row>
    <row r="38" ht="15.75" customHeight="1">
      <c r="F38" s="26"/>
      <c r="G38" s="9"/>
      <c r="P38" s="26"/>
      <c r="Q38" s="9"/>
      <c r="T38" s="26"/>
      <c r="U38" s="9"/>
    </row>
    <row r="39" ht="15.75" customHeight="1">
      <c r="E39" s="7" t="s">
        <v>5</v>
      </c>
      <c r="F39" s="7" t="s">
        <v>13</v>
      </c>
      <c r="G39" s="27"/>
      <c r="H39" s="8"/>
      <c r="J39" s="7" t="s">
        <v>5</v>
      </c>
      <c r="K39" s="7" t="s">
        <v>13</v>
      </c>
      <c r="O39" s="7" t="s">
        <v>5</v>
      </c>
      <c r="P39" s="7" t="s">
        <v>13</v>
      </c>
      <c r="Q39" s="7"/>
      <c r="S39" s="7" t="s">
        <v>5</v>
      </c>
      <c r="T39" s="7" t="s">
        <v>13</v>
      </c>
      <c r="U39" s="27"/>
    </row>
    <row r="40" ht="15.75" customHeight="1">
      <c r="E40" s="1" t="s">
        <v>7</v>
      </c>
      <c r="F40" s="9">
        <f>C9</f>
        <v>3.8</v>
      </c>
      <c r="G40" s="9"/>
      <c r="H40" s="9"/>
      <c r="J40" s="1" t="s">
        <v>7</v>
      </c>
      <c r="K40" s="9">
        <f>C9</f>
        <v>3.8</v>
      </c>
      <c r="O40" s="1" t="s">
        <v>7</v>
      </c>
      <c r="P40" s="9">
        <f>C9</f>
        <v>3.8</v>
      </c>
      <c r="Q40" s="9"/>
      <c r="S40" s="1" t="s">
        <v>7</v>
      </c>
      <c r="T40" s="9">
        <f>+C9</f>
        <v>3.8</v>
      </c>
      <c r="U40" s="9"/>
    </row>
    <row r="41" ht="15.75" customHeight="1">
      <c r="E41" s="1" t="s">
        <v>9</v>
      </c>
      <c r="F41" s="11">
        <f>F40/2.2046</f>
        <v>1.723668693</v>
      </c>
      <c r="G41" s="11"/>
      <c r="H41" s="9"/>
      <c r="J41" s="1" t="s">
        <v>9</v>
      </c>
      <c r="K41" s="11">
        <f>K40/2.2046</f>
        <v>1.723668693</v>
      </c>
      <c r="O41" s="1" t="s">
        <v>9</v>
      </c>
      <c r="P41" s="11">
        <f>P40/2.2046</f>
        <v>1.723668693</v>
      </c>
      <c r="Q41" s="11"/>
      <c r="S41" s="1" t="s">
        <v>9</v>
      </c>
      <c r="T41" s="11">
        <f>T40/2.2046</f>
        <v>1.723668693</v>
      </c>
      <c r="U41" s="11"/>
    </row>
    <row r="42" ht="15.75" customHeight="1">
      <c r="F42" s="13"/>
      <c r="G42" s="9"/>
      <c r="H42" s="13"/>
      <c r="K42" s="9"/>
      <c r="P42" s="9"/>
      <c r="Q42" s="9"/>
      <c r="S42" s="1" t="s">
        <v>10</v>
      </c>
      <c r="T42" s="1">
        <v>0.95</v>
      </c>
    </row>
    <row r="43" ht="15.75" customHeight="1">
      <c r="E43" s="1" t="s">
        <v>12</v>
      </c>
      <c r="F43" s="14">
        <f>0.28+0.05</f>
        <v>0.33</v>
      </c>
      <c r="G43" s="9"/>
      <c r="H43" s="13"/>
      <c r="J43" s="1" t="s">
        <v>12</v>
      </c>
      <c r="K43" s="14">
        <v>0.28</v>
      </c>
      <c r="O43" s="1" t="s">
        <v>12</v>
      </c>
      <c r="P43" s="9">
        <f>+K43</f>
        <v>0.28</v>
      </c>
      <c r="Q43" s="9"/>
      <c r="T43" s="9">
        <f>+T40/T42</f>
        <v>4</v>
      </c>
      <c r="U43" s="9"/>
    </row>
    <row r="44" ht="15.75" customHeight="1">
      <c r="E44" s="1" t="s">
        <v>14</v>
      </c>
      <c r="F44" s="13">
        <v>0.09</v>
      </c>
      <c r="G44" s="9"/>
      <c r="H44" s="13"/>
      <c r="J44" s="1" t="s">
        <v>14</v>
      </c>
      <c r="K44" s="9">
        <v>0.09</v>
      </c>
      <c r="O44" s="1" t="s">
        <v>14</v>
      </c>
      <c r="P44" s="9">
        <v>0.09</v>
      </c>
      <c r="Q44" s="9"/>
      <c r="S44" s="1" t="s">
        <v>12</v>
      </c>
      <c r="T44" s="9">
        <v>0.25</v>
      </c>
      <c r="U44" s="9"/>
    </row>
    <row r="45" ht="15.75" customHeight="1">
      <c r="E45" s="1" t="s">
        <v>16</v>
      </c>
      <c r="F45" s="13">
        <v>0.06</v>
      </c>
      <c r="G45" s="9"/>
      <c r="H45" s="13"/>
      <c r="J45" s="1" t="s">
        <v>16</v>
      </c>
      <c r="K45" s="9">
        <v>0.06</v>
      </c>
      <c r="O45" s="1" t="s">
        <v>16</v>
      </c>
      <c r="P45" s="9">
        <v>0.06</v>
      </c>
      <c r="Q45" s="9"/>
      <c r="S45" s="1" t="s">
        <v>12</v>
      </c>
      <c r="T45" s="9">
        <v>0.4</v>
      </c>
      <c r="U45" s="9"/>
    </row>
    <row r="46" ht="15.75" customHeight="1">
      <c r="E46" s="1" t="s">
        <v>18</v>
      </c>
      <c r="F46" s="9">
        <v>0.07</v>
      </c>
      <c r="G46" s="9"/>
      <c r="H46" s="13"/>
      <c r="J46" s="1" t="s">
        <v>18</v>
      </c>
      <c r="K46" s="9">
        <v>0.07</v>
      </c>
      <c r="O46" s="1" t="s">
        <v>18</v>
      </c>
      <c r="P46" s="9">
        <v>0.07</v>
      </c>
      <c r="Q46" s="9"/>
      <c r="S46" s="1" t="s">
        <v>14</v>
      </c>
      <c r="T46" s="9">
        <v>0.09</v>
      </c>
      <c r="U46" s="9"/>
    </row>
    <row r="47" ht="15.75" customHeight="1">
      <c r="E47" s="1" t="s">
        <v>20</v>
      </c>
      <c r="F47" s="13">
        <v>0.0</v>
      </c>
      <c r="G47" s="9"/>
      <c r="H47" s="13"/>
      <c r="J47" s="1" t="s">
        <v>20</v>
      </c>
      <c r="K47" s="9">
        <f>+C18</f>
        <v>0.12</v>
      </c>
      <c r="O47" s="1" t="s">
        <v>20</v>
      </c>
      <c r="P47" s="9">
        <f>+C19+C20+C21+C22+C23+C24</f>
        <v>0.12</v>
      </c>
      <c r="Q47" s="9"/>
      <c r="S47" s="1" t="s">
        <v>16</v>
      </c>
      <c r="T47" s="9">
        <v>0.0</v>
      </c>
      <c r="U47" s="9"/>
    </row>
    <row r="48" ht="15.75" customHeight="1">
      <c r="E48" s="1" t="s">
        <v>22</v>
      </c>
      <c r="F48" s="13">
        <v>0.0</v>
      </c>
      <c r="G48" s="9"/>
      <c r="H48" s="13"/>
      <c r="J48" s="1" t="s">
        <v>22</v>
      </c>
      <c r="K48" s="9">
        <v>0.03</v>
      </c>
      <c r="O48" s="1" t="s">
        <v>22</v>
      </c>
      <c r="P48" s="9">
        <v>0.0</v>
      </c>
      <c r="Q48" s="9"/>
      <c r="S48" s="1" t="s">
        <v>18</v>
      </c>
      <c r="T48" s="9">
        <v>0.0</v>
      </c>
      <c r="U48" s="9"/>
    </row>
    <row r="49" ht="15.75" customHeight="1">
      <c r="E49" s="1" t="s">
        <v>24</v>
      </c>
      <c r="F49" s="16">
        <f>SUM(F43:F48)</f>
        <v>0.55</v>
      </c>
      <c r="G49" s="15"/>
      <c r="H49" s="16"/>
      <c r="J49" s="1" t="s">
        <v>25</v>
      </c>
      <c r="K49" s="15">
        <f>SUM(K43:K48)</f>
        <v>0.65</v>
      </c>
      <c r="O49" s="1" t="s">
        <v>24</v>
      </c>
      <c r="P49" s="15">
        <f>SUM(P43:P48)</f>
        <v>0.62</v>
      </c>
      <c r="Q49" s="15"/>
      <c r="S49" s="1" t="s">
        <v>20</v>
      </c>
      <c r="T49" s="9">
        <v>0.0</v>
      </c>
      <c r="U49" s="9"/>
    </row>
    <row r="50" ht="15.75" customHeight="1">
      <c r="E50" s="1" t="s">
        <v>27</v>
      </c>
      <c r="F50" s="17">
        <v>0.11</v>
      </c>
      <c r="G50" s="15"/>
      <c r="H50" s="16"/>
      <c r="J50" s="1" t="s">
        <v>28</v>
      </c>
      <c r="K50" s="15">
        <v>0.1</v>
      </c>
      <c r="O50" s="1" t="s">
        <v>27</v>
      </c>
      <c r="P50" s="15">
        <v>0.1</v>
      </c>
      <c r="Q50" s="15"/>
      <c r="S50" s="1" t="s">
        <v>22</v>
      </c>
      <c r="T50" s="9">
        <v>0.0</v>
      </c>
      <c r="U50" s="9"/>
    </row>
    <row r="51" ht="15.75" customHeight="1">
      <c r="E51" s="8" t="s">
        <v>30</v>
      </c>
      <c r="F51" s="19">
        <f>F40+(F49*2.2046)+F50</f>
        <v>5.12253</v>
      </c>
      <c r="G51" s="19">
        <f>+F51/2.2046</f>
        <v>2.323564365</v>
      </c>
      <c r="J51" s="8" t="s">
        <v>31</v>
      </c>
      <c r="K51" s="20">
        <f>+K41+K49+K50</f>
        <v>2.473668693</v>
      </c>
      <c r="L51" s="9"/>
      <c r="O51" s="8" t="s">
        <v>30</v>
      </c>
      <c r="P51" s="19">
        <f>P40+(P49*2.2046)+P50</f>
        <v>5.266852</v>
      </c>
      <c r="Q51" s="19">
        <f>+P51/2.2046</f>
        <v>2.389028395</v>
      </c>
      <c r="S51" s="1" t="s">
        <v>24</v>
      </c>
      <c r="T51" s="15">
        <f>SUM(T44:T50)</f>
        <v>0.74</v>
      </c>
      <c r="U51" s="15"/>
    </row>
    <row r="52" ht="15.75" customHeight="1">
      <c r="F52" s="1">
        <f>F51*0.85</f>
        <v>4.3541505</v>
      </c>
      <c r="G52" s="9"/>
      <c r="J52" s="21">
        <v>0.0378</v>
      </c>
      <c r="K52" s="19">
        <f>K51*J52</f>
        <v>0.09350467659</v>
      </c>
      <c r="L52" s="15">
        <f>+K51+K52</f>
        <v>2.567173369</v>
      </c>
      <c r="Q52" s="9"/>
      <c r="S52" s="1" t="s">
        <v>27</v>
      </c>
      <c r="T52" s="15">
        <v>0.1</v>
      </c>
      <c r="U52" s="15"/>
    </row>
    <row r="53" ht="15.75" customHeight="1">
      <c r="G53" s="9"/>
      <c r="J53" s="24">
        <v>0.15</v>
      </c>
      <c r="K53" s="19">
        <f>+K51*J53</f>
        <v>0.3710503039</v>
      </c>
      <c r="L53" s="15">
        <f>+K51+K53+K52</f>
        <v>2.938223673</v>
      </c>
      <c r="P53" s="15"/>
      <c r="Q53" s="15"/>
      <c r="S53" s="8" t="s">
        <v>30</v>
      </c>
      <c r="T53" s="19">
        <f>T43+(T51*2.2046)+T52</f>
        <v>5.731404</v>
      </c>
      <c r="U53" s="19">
        <f>+T53/2.2046</f>
        <v>2.5997478</v>
      </c>
    </row>
    <row r="54" ht="15.75" customHeight="1">
      <c r="G54" s="9"/>
      <c r="P54" s="26"/>
      <c r="Q54" s="9"/>
      <c r="U54" s="9"/>
    </row>
    <row r="55" ht="15.75" customHeight="1">
      <c r="G55" s="9"/>
      <c r="K55" s="9"/>
      <c r="P55" s="26"/>
      <c r="Q55" s="9"/>
      <c r="U55" s="9"/>
    </row>
    <row r="56" ht="15.75" customHeight="1">
      <c r="E56" s="7" t="s">
        <v>5</v>
      </c>
      <c r="F56" s="7" t="s">
        <v>15</v>
      </c>
      <c r="G56" s="27"/>
      <c r="H56" s="8"/>
      <c r="J56" s="7" t="s">
        <v>5</v>
      </c>
      <c r="K56" s="7" t="s">
        <v>15</v>
      </c>
      <c r="O56" s="7" t="s">
        <v>5</v>
      </c>
      <c r="P56" s="7" t="s">
        <v>15</v>
      </c>
      <c r="Q56" s="7"/>
      <c r="S56" s="7" t="s">
        <v>5</v>
      </c>
      <c r="T56" s="7" t="s">
        <v>15</v>
      </c>
      <c r="U56" s="27"/>
    </row>
    <row r="57" ht="15.75" customHeight="1">
      <c r="E57" s="1" t="s">
        <v>7</v>
      </c>
      <c r="F57" s="9">
        <f>C10</f>
        <v>3.5</v>
      </c>
      <c r="G57" s="9"/>
      <c r="H57" s="9"/>
      <c r="J57" s="1" t="s">
        <v>7</v>
      </c>
      <c r="K57" s="9">
        <f>C10</f>
        <v>3.5</v>
      </c>
      <c r="O57" s="1" t="s">
        <v>7</v>
      </c>
      <c r="P57" s="9">
        <f>C10</f>
        <v>3.5</v>
      </c>
      <c r="Q57" s="9"/>
      <c r="S57" s="1" t="s">
        <v>7</v>
      </c>
      <c r="T57" s="9">
        <v>3.6</v>
      </c>
      <c r="U57" s="9"/>
    </row>
    <row r="58" ht="15.75" customHeight="1">
      <c r="E58" s="1" t="s">
        <v>9</v>
      </c>
      <c r="F58" s="11">
        <f>F57/2.2046</f>
        <v>1.587589585</v>
      </c>
      <c r="G58" s="11"/>
      <c r="H58" s="9"/>
      <c r="J58" s="1" t="s">
        <v>9</v>
      </c>
      <c r="K58" s="11">
        <f>K57/2.2046</f>
        <v>1.587589585</v>
      </c>
      <c r="O58" s="1" t="s">
        <v>9</v>
      </c>
      <c r="P58" s="11">
        <f>P57/2.2046</f>
        <v>1.587589585</v>
      </c>
      <c r="Q58" s="11"/>
      <c r="S58" s="1" t="s">
        <v>9</v>
      </c>
      <c r="T58" s="11">
        <f>T57/2.2046</f>
        <v>1.632949288</v>
      </c>
      <c r="U58" s="11"/>
    </row>
    <row r="59" ht="15.75" customHeight="1">
      <c r="F59" s="9"/>
      <c r="G59" s="9"/>
      <c r="H59" s="13"/>
      <c r="K59" s="9"/>
      <c r="P59" s="9"/>
      <c r="Q59" s="9"/>
      <c r="S59" s="1" t="s">
        <v>10</v>
      </c>
      <c r="T59" s="1">
        <v>0.95</v>
      </c>
    </row>
    <row r="60" ht="15.75" customHeight="1">
      <c r="E60" s="1" t="s">
        <v>12</v>
      </c>
      <c r="F60" s="14">
        <f>0.28+0.05</f>
        <v>0.33</v>
      </c>
      <c r="G60" s="9"/>
      <c r="H60" s="13"/>
      <c r="J60" s="1" t="s">
        <v>12</v>
      </c>
      <c r="K60" s="14">
        <v>0.28</v>
      </c>
      <c r="O60" s="1" t="s">
        <v>12</v>
      </c>
      <c r="P60" s="14">
        <v>0.28</v>
      </c>
      <c r="Q60" s="9"/>
      <c r="T60" s="9">
        <f>+T57/T59</f>
        <v>3.789473684</v>
      </c>
      <c r="U60" s="9"/>
    </row>
    <row r="61" ht="15.75" customHeight="1">
      <c r="E61" s="1" t="s">
        <v>14</v>
      </c>
      <c r="F61" s="9">
        <v>0.09</v>
      </c>
      <c r="G61" s="9"/>
      <c r="H61" s="13"/>
      <c r="J61" s="1" t="s">
        <v>14</v>
      </c>
      <c r="K61" s="9">
        <v>0.09</v>
      </c>
      <c r="O61" s="1" t="s">
        <v>14</v>
      </c>
      <c r="P61" s="9">
        <v>0.09</v>
      </c>
      <c r="Q61" s="9"/>
      <c r="S61" s="1" t="s">
        <v>12</v>
      </c>
      <c r="T61" s="9">
        <v>0.25</v>
      </c>
      <c r="U61" s="9"/>
    </row>
    <row r="62" ht="15.75" customHeight="1">
      <c r="E62" s="1" t="s">
        <v>16</v>
      </c>
      <c r="F62" s="9">
        <v>0.06</v>
      </c>
      <c r="G62" s="9"/>
      <c r="H62" s="13"/>
      <c r="J62" s="1" t="s">
        <v>16</v>
      </c>
      <c r="K62" s="9">
        <v>0.06</v>
      </c>
      <c r="O62" s="1" t="s">
        <v>16</v>
      </c>
      <c r="P62" s="9">
        <v>0.06</v>
      </c>
      <c r="Q62" s="9"/>
      <c r="S62" s="1" t="s">
        <v>41</v>
      </c>
      <c r="T62" s="9">
        <v>0.4</v>
      </c>
      <c r="U62" s="9"/>
    </row>
    <row r="63" ht="15.75" customHeight="1">
      <c r="E63" s="1" t="s">
        <v>18</v>
      </c>
      <c r="F63" s="9">
        <v>0.07</v>
      </c>
      <c r="G63" s="9"/>
      <c r="H63" s="13"/>
      <c r="J63" s="1" t="s">
        <v>18</v>
      </c>
      <c r="K63" s="9">
        <v>0.07</v>
      </c>
      <c r="O63" s="1" t="s">
        <v>18</v>
      </c>
      <c r="P63" s="9">
        <v>0.07</v>
      </c>
      <c r="Q63" s="9"/>
      <c r="S63" s="1" t="s">
        <v>14</v>
      </c>
      <c r="T63" s="9">
        <v>0.09</v>
      </c>
      <c r="U63" s="9"/>
    </row>
    <row r="64" ht="15.75" customHeight="1">
      <c r="E64" s="1" t="s">
        <v>20</v>
      </c>
      <c r="F64" s="9">
        <v>0.0</v>
      </c>
      <c r="G64" s="9"/>
      <c r="H64" s="13"/>
      <c r="J64" s="1" t="s">
        <v>20</v>
      </c>
      <c r="K64" s="9">
        <f>+C18</f>
        <v>0.12</v>
      </c>
      <c r="O64" s="1" t="s">
        <v>20</v>
      </c>
      <c r="P64" s="9">
        <f>+C19+C20+C21+C22+C23+C24</f>
        <v>0.12</v>
      </c>
      <c r="Q64" s="9"/>
      <c r="S64" s="1" t="s">
        <v>16</v>
      </c>
      <c r="T64" s="9">
        <v>0.0</v>
      </c>
      <c r="U64" s="9"/>
    </row>
    <row r="65" ht="15.75" customHeight="1">
      <c r="E65" s="1" t="s">
        <v>22</v>
      </c>
      <c r="F65" s="9">
        <v>0.0</v>
      </c>
      <c r="G65" s="9"/>
      <c r="H65" s="13"/>
      <c r="J65" s="1" t="s">
        <v>22</v>
      </c>
      <c r="K65" s="9">
        <v>0.03</v>
      </c>
      <c r="O65" s="1" t="s">
        <v>22</v>
      </c>
      <c r="P65" s="9">
        <v>0.0</v>
      </c>
      <c r="Q65" s="9"/>
      <c r="S65" s="1" t="s">
        <v>18</v>
      </c>
      <c r="T65" s="9">
        <v>0.0</v>
      </c>
      <c r="U65" s="9"/>
    </row>
    <row r="66" ht="15.75" customHeight="1">
      <c r="E66" s="1" t="s">
        <v>24</v>
      </c>
      <c r="F66" s="15">
        <f>SUM(F60:F65)</f>
        <v>0.55</v>
      </c>
      <c r="G66" s="15"/>
      <c r="H66" s="16"/>
      <c r="J66" s="1" t="s">
        <v>25</v>
      </c>
      <c r="K66" s="15">
        <f>SUM(K60:K65)</f>
        <v>0.65</v>
      </c>
      <c r="O66" s="1" t="s">
        <v>24</v>
      </c>
      <c r="P66" s="15">
        <f>SUM(P60:P65)</f>
        <v>0.62</v>
      </c>
      <c r="Q66" s="15"/>
      <c r="S66" s="1" t="s">
        <v>20</v>
      </c>
      <c r="T66" s="9">
        <v>0.0</v>
      </c>
      <c r="U66" s="9"/>
    </row>
    <row r="67" ht="15.75" customHeight="1">
      <c r="E67" s="1" t="s">
        <v>27</v>
      </c>
      <c r="F67" s="17">
        <v>0.11</v>
      </c>
      <c r="G67" s="15"/>
      <c r="H67" s="16"/>
      <c r="J67" s="1" t="s">
        <v>28</v>
      </c>
      <c r="K67" s="15">
        <v>0.1</v>
      </c>
      <c r="O67" s="1" t="s">
        <v>27</v>
      </c>
      <c r="P67" s="15">
        <v>0.1</v>
      </c>
      <c r="Q67" s="15"/>
      <c r="S67" s="1" t="s">
        <v>22</v>
      </c>
      <c r="T67" s="9">
        <v>0.0</v>
      </c>
      <c r="U67" s="9"/>
    </row>
    <row r="68" ht="15.75" customHeight="1">
      <c r="E68" s="8" t="s">
        <v>30</v>
      </c>
      <c r="F68" s="19">
        <f>F57+(F66*2.2046)+F67</f>
        <v>4.82253</v>
      </c>
      <c r="G68" s="19">
        <f>+F68/2.2046</f>
        <v>2.187485258</v>
      </c>
      <c r="J68" s="8" t="s">
        <v>31</v>
      </c>
      <c r="K68" s="20">
        <f>+K58+K66+K67</f>
        <v>2.337589585</v>
      </c>
      <c r="L68" s="9"/>
      <c r="O68" s="8" t="s">
        <v>30</v>
      </c>
      <c r="P68" s="19">
        <f>P57+(P66*2.2046)+P67</f>
        <v>4.966852</v>
      </c>
      <c r="Q68" s="19">
        <f>+P68/2.2046</f>
        <v>2.252949288</v>
      </c>
      <c r="S68" s="1" t="s">
        <v>24</v>
      </c>
      <c r="T68" s="15">
        <f>SUM(T61:T67)</f>
        <v>0.74</v>
      </c>
      <c r="U68" s="15"/>
    </row>
    <row r="69" ht="15.75" customHeight="1">
      <c r="E69" s="8"/>
      <c r="F69" s="8"/>
      <c r="G69" s="15"/>
      <c r="J69" s="21">
        <v>0.0378</v>
      </c>
      <c r="K69" s="19">
        <f>K68*J69</f>
        <v>0.08836088633</v>
      </c>
      <c r="L69" s="15">
        <f>+K68+K69</f>
        <v>2.425950472</v>
      </c>
      <c r="O69" s="8"/>
      <c r="S69" s="1" t="s">
        <v>27</v>
      </c>
      <c r="T69" s="15">
        <v>0.1</v>
      </c>
      <c r="U69" s="15"/>
    </row>
    <row r="70" ht="15.75" customHeight="1">
      <c r="E70" s="8"/>
      <c r="F70" s="8"/>
      <c r="G70" s="15"/>
      <c r="J70" s="24">
        <v>0.15</v>
      </c>
      <c r="K70" s="19">
        <f>+K68*J70</f>
        <v>0.3506384378</v>
      </c>
      <c r="L70" s="15">
        <f>+K68+K70+K69</f>
        <v>2.77658891</v>
      </c>
      <c r="O70" s="8"/>
      <c r="P70" s="15"/>
      <c r="Q70" s="15"/>
      <c r="S70" s="8" t="s">
        <v>30</v>
      </c>
      <c r="T70" s="19">
        <f>T60+(T68*2.2046)+T69</f>
        <v>5.520877684</v>
      </c>
      <c r="U70" s="19">
        <f>+T70/2.2046</f>
        <v>2.50425369</v>
      </c>
    </row>
    <row r="71" ht="15.75" customHeight="1">
      <c r="E71" s="8"/>
      <c r="F71" s="8"/>
      <c r="G71" s="15"/>
      <c r="O71" s="8"/>
      <c r="P71" s="26"/>
      <c r="Q71" s="9"/>
      <c r="S71" s="8"/>
      <c r="T71" s="8"/>
      <c r="U71" s="15"/>
    </row>
    <row r="72" ht="15.75" customHeight="1">
      <c r="F72" s="8"/>
      <c r="G72" s="15"/>
      <c r="P72" s="26"/>
      <c r="Q72" s="9"/>
      <c r="S72" s="8"/>
      <c r="T72" s="8"/>
      <c r="U72" s="15"/>
    </row>
    <row r="73" ht="15.75" customHeight="1">
      <c r="E73" s="7" t="s">
        <v>5</v>
      </c>
      <c r="F73" s="7" t="s">
        <v>17</v>
      </c>
      <c r="G73" s="27"/>
      <c r="H73" s="8"/>
      <c r="J73" s="7" t="s">
        <v>5</v>
      </c>
      <c r="K73" s="7" t="s">
        <v>17</v>
      </c>
      <c r="O73" s="7" t="s">
        <v>5</v>
      </c>
      <c r="P73" s="7" t="s">
        <v>17</v>
      </c>
      <c r="Q73" s="7"/>
      <c r="S73" s="8"/>
      <c r="T73" s="8"/>
      <c r="U73" s="15"/>
    </row>
    <row r="74" ht="15.75" customHeight="1">
      <c r="E74" s="1" t="s">
        <v>7</v>
      </c>
      <c r="F74" s="9">
        <f>C11</f>
        <v>3.3</v>
      </c>
      <c r="G74" s="9"/>
      <c r="H74" s="9"/>
      <c r="J74" s="1" t="s">
        <v>7</v>
      </c>
      <c r="K74" s="9">
        <f>C11</f>
        <v>3.3</v>
      </c>
      <c r="O74" s="1" t="s">
        <v>7</v>
      </c>
      <c r="P74" s="9">
        <f>C11</f>
        <v>3.3</v>
      </c>
      <c r="Q74" s="9"/>
      <c r="S74" s="7" t="s">
        <v>5</v>
      </c>
      <c r="T74" s="7" t="s">
        <v>17</v>
      </c>
      <c r="U74" s="27"/>
    </row>
    <row r="75" ht="15.75" customHeight="1">
      <c r="E75" s="1" t="s">
        <v>9</v>
      </c>
      <c r="F75" s="11">
        <f>F74/2.2046</f>
        <v>1.496870181</v>
      </c>
      <c r="G75" s="11"/>
      <c r="H75" s="9"/>
      <c r="J75" s="1" t="s">
        <v>9</v>
      </c>
      <c r="K75" s="11">
        <f>K74/2.2046</f>
        <v>1.496870181</v>
      </c>
      <c r="O75" s="1" t="s">
        <v>9</v>
      </c>
      <c r="P75" s="11">
        <f>P74/2.2046</f>
        <v>1.496870181</v>
      </c>
      <c r="Q75" s="11"/>
      <c r="S75" s="1" t="s">
        <v>7</v>
      </c>
      <c r="T75" s="9">
        <f>+C11</f>
        <v>3.3</v>
      </c>
      <c r="U75" s="9"/>
    </row>
    <row r="76" ht="15.75" customHeight="1">
      <c r="F76" s="9"/>
      <c r="G76" s="9"/>
      <c r="H76" s="13"/>
      <c r="K76" s="9"/>
      <c r="P76" s="9"/>
      <c r="Q76" s="9"/>
      <c r="S76" s="1" t="s">
        <v>9</v>
      </c>
      <c r="T76" s="11">
        <f>T75/2.2046</f>
        <v>1.496870181</v>
      </c>
      <c r="U76" s="11"/>
    </row>
    <row r="77" ht="15.75" customHeight="1">
      <c r="E77" s="1" t="s">
        <v>12</v>
      </c>
      <c r="F77" s="14">
        <f>0.28+0.05</f>
        <v>0.33</v>
      </c>
      <c r="G77" s="9"/>
      <c r="H77" s="13"/>
      <c r="J77" s="1" t="s">
        <v>12</v>
      </c>
      <c r="K77" s="14">
        <v>0.28</v>
      </c>
      <c r="O77" s="1" t="s">
        <v>12</v>
      </c>
      <c r="P77" s="14">
        <v>0.28</v>
      </c>
      <c r="Q77" s="9"/>
      <c r="S77" s="1" t="s">
        <v>10</v>
      </c>
      <c r="T77" s="1">
        <v>0.95</v>
      </c>
    </row>
    <row r="78" ht="15.75" customHeight="1">
      <c r="E78" s="1" t="s">
        <v>14</v>
      </c>
      <c r="F78" s="9">
        <v>0.09</v>
      </c>
      <c r="G78" s="9"/>
      <c r="H78" s="13"/>
      <c r="J78" s="1" t="s">
        <v>14</v>
      </c>
      <c r="K78" s="9">
        <v>0.09</v>
      </c>
      <c r="O78" s="1" t="s">
        <v>14</v>
      </c>
      <c r="P78" s="9">
        <v>0.09</v>
      </c>
      <c r="Q78" s="9"/>
      <c r="T78" s="9">
        <f>+T75/T77</f>
        <v>3.473684211</v>
      </c>
      <c r="U78" s="9"/>
    </row>
    <row r="79" ht="15.75" customHeight="1">
      <c r="E79" s="1" t="s">
        <v>16</v>
      </c>
      <c r="F79" s="9">
        <v>0.06</v>
      </c>
      <c r="G79" s="9"/>
      <c r="H79" s="13"/>
      <c r="J79" s="1" t="s">
        <v>16</v>
      </c>
      <c r="K79" s="9">
        <v>0.06</v>
      </c>
      <c r="O79" s="1" t="s">
        <v>16</v>
      </c>
      <c r="P79" s="9">
        <v>0.06</v>
      </c>
      <c r="Q79" s="9"/>
      <c r="S79" s="1" t="s">
        <v>12</v>
      </c>
      <c r="T79" s="9">
        <v>0.25</v>
      </c>
      <c r="U79" s="9"/>
    </row>
    <row r="80" ht="15.75" customHeight="1">
      <c r="E80" s="1" t="s">
        <v>18</v>
      </c>
      <c r="F80" s="9">
        <v>0.07</v>
      </c>
      <c r="G80" s="9"/>
      <c r="H80" s="13"/>
      <c r="J80" s="1" t="s">
        <v>18</v>
      </c>
      <c r="K80" s="9">
        <v>0.07</v>
      </c>
      <c r="O80" s="1" t="s">
        <v>18</v>
      </c>
      <c r="P80" s="9">
        <v>0.07</v>
      </c>
      <c r="Q80" s="9"/>
      <c r="S80" s="1" t="s">
        <v>12</v>
      </c>
      <c r="T80" s="9">
        <v>0.4</v>
      </c>
      <c r="U80" s="9"/>
    </row>
    <row r="81" ht="15.75" customHeight="1">
      <c r="E81" s="1" t="s">
        <v>20</v>
      </c>
      <c r="F81" s="9">
        <v>0.0</v>
      </c>
      <c r="G81" s="9"/>
      <c r="H81" s="13"/>
      <c r="J81" s="1" t="s">
        <v>20</v>
      </c>
      <c r="K81" s="9">
        <f>+C18</f>
        <v>0.12</v>
      </c>
      <c r="O81" s="1" t="s">
        <v>20</v>
      </c>
      <c r="P81" s="9">
        <f>+C19+C20+C21+C22+C23+C24</f>
        <v>0.12</v>
      </c>
      <c r="Q81" s="9"/>
      <c r="S81" s="1" t="s">
        <v>14</v>
      </c>
      <c r="T81" s="9">
        <v>0.09</v>
      </c>
      <c r="U81" s="9"/>
    </row>
    <row r="82" ht="15.75" customHeight="1">
      <c r="E82" s="1" t="s">
        <v>22</v>
      </c>
      <c r="F82" s="9">
        <v>0.0</v>
      </c>
      <c r="G82" s="9"/>
      <c r="H82" s="13"/>
      <c r="J82" s="1" t="s">
        <v>22</v>
      </c>
      <c r="K82" s="9">
        <v>0.03</v>
      </c>
      <c r="O82" s="1" t="s">
        <v>22</v>
      </c>
      <c r="P82" s="9">
        <v>0.0</v>
      </c>
      <c r="Q82" s="9"/>
      <c r="S82" s="1" t="s">
        <v>16</v>
      </c>
      <c r="T82" s="9">
        <v>0.0</v>
      </c>
      <c r="U82" s="9"/>
    </row>
    <row r="83" ht="15.75" customHeight="1">
      <c r="E83" s="1" t="s">
        <v>24</v>
      </c>
      <c r="F83" s="15">
        <f>SUM(F77:F82)</f>
        <v>0.55</v>
      </c>
      <c r="G83" s="15"/>
      <c r="H83" s="16"/>
      <c r="J83" s="1" t="s">
        <v>25</v>
      </c>
      <c r="K83" s="15">
        <f>SUM(K77:K82)</f>
        <v>0.65</v>
      </c>
      <c r="O83" s="1" t="s">
        <v>24</v>
      </c>
      <c r="P83" s="15">
        <f>SUM(P77:P82)</f>
        <v>0.62</v>
      </c>
      <c r="Q83" s="15"/>
      <c r="S83" s="1" t="s">
        <v>18</v>
      </c>
      <c r="T83" s="9">
        <v>0.0</v>
      </c>
      <c r="U83" s="9"/>
    </row>
    <row r="84" ht="15.75" customHeight="1">
      <c r="E84" s="1" t="s">
        <v>27</v>
      </c>
      <c r="F84" s="17">
        <v>0.11</v>
      </c>
      <c r="G84" s="15"/>
      <c r="H84" s="16"/>
      <c r="J84" s="1" t="s">
        <v>28</v>
      </c>
      <c r="K84" s="15">
        <v>0.1</v>
      </c>
      <c r="O84" s="1" t="s">
        <v>27</v>
      </c>
      <c r="P84" s="15">
        <v>0.1</v>
      </c>
      <c r="Q84" s="15"/>
      <c r="S84" s="1" t="s">
        <v>20</v>
      </c>
      <c r="T84" s="9">
        <v>0.0</v>
      </c>
      <c r="U84" s="9"/>
    </row>
    <row r="85" ht="15.75" customHeight="1">
      <c r="E85" s="8" t="s">
        <v>30</v>
      </c>
      <c r="F85" s="19">
        <f>F74+(F83*2.2046)+F84</f>
        <v>4.62253</v>
      </c>
      <c r="G85" s="19">
        <f>+F85/2.2046</f>
        <v>2.096765853</v>
      </c>
      <c r="J85" s="8" t="s">
        <v>31</v>
      </c>
      <c r="K85" s="20">
        <f>+K75+K83+K84</f>
        <v>2.246870181</v>
      </c>
      <c r="L85" s="9"/>
      <c r="O85" s="8" t="s">
        <v>30</v>
      </c>
      <c r="P85" s="19">
        <f>P74+(P83*2.2046)+P84</f>
        <v>4.766852</v>
      </c>
      <c r="Q85" s="19">
        <f>+P85/2.2046</f>
        <v>2.162229883</v>
      </c>
      <c r="S85" s="1" t="s">
        <v>22</v>
      </c>
      <c r="T85" s="9">
        <v>0.0</v>
      </c>
      <c r="U85" s="9"/>
    </row>
    <row r="86" ht="15.75" customHeight="1">
      <c r="E86" s="8"/>
      <c r="F86" s="8"/>
      <c r="G86" s="15"/>
      <c r="J86" s="21">
        <v>0.0378</v>
      </c>
      <c r="K86" s="19">
        <f>K85*J86</f>
        <v>0.08493169282</v>
      </c>
      <c r="L86" s="15">
        <f>+K85+K86</f>
        <v>2.331801873</v>
      </c>
      <c r="O86" s="8"/>
      <c r="P86" s="8"/>
      <c r="Q86" s="15"/>
      <c r="S86" s="1" t="s">
        <v>24</v>
      </c>
      <c r="T86" s="15">
        <f>SUM(T79:T85)</f>
        <v>0.74</v>
      </c>
      <c r="U86" s="15"/>
    </row>
    <row r="87" ht="15.75" customHeight="1">
      <c r="E87" s="8"/>
      <c r="F87" s="8"/>
      <c r="G87" s="15"/>
      <c r="J87" s="24">
        <v>0.15</v>
      </c>
      <c r="K87" s="19">
        <f>+K85*J87</f>
        <v>0.3370305271</v>
      </c>
      <c r="L87" s="15">
        <f>+K85+K87+K86</f>
        <v>2.6688324</v>
      </c>
      <c r="O87" s="8"/>
      <c r="P87" s="15"/>
      <c r="Q87" s="15"/>
      <c r="S87" s="1" t="s">
        <v>27</v>
      </c>
      <c r="T87" s="15">
        <v>0.1</v>
      </c>
      <c r="U87" s="15"/>
    </row>
    <row r="88" ht="15.75" customHeight="1">
      <c r="E88" s="8"/>
      <c r="F88" s="8"/>
      <c r="G88" s="15"/>
      <c r="O88" s="8"/>
      <c r="P88" s="26"/>
      <c r="Q88" s="9"/>
      <c r="S88" s="8" t="s">
        <v>30</v>
      </c>
      <c r="T88" s="19">
        <f>T78+(T86*2.2046)+T87</f>
        <v>5.205088211</v>
      </c>
      <c r="U88" s="19">
        <f>+T88/2.2046</f>
        <v>2.361012524</v>
      </c>
    </row>
    <row r="89" ht="15.75" customHeight="1">
      <c r="E89" s="8"/>
      <c r="F89" s="8"/>
      <c r="G89" s="15"/>
      <c r="K89" s="9"/>
      <c r="O89" s="8"/>
      <c r="P89" s="26"/>
      <c r="Q89" s="9"/>
      <c r="S89" s="8"/>
      <c r="T89" s="8"/>
      <c r="U89" s="15"/>
    </row>
    <row r="90" ht="15.75" customHeight="1">
      <c r="E90" s="7" t="s">
        <v>5</v>
      </c>
      <c r="F90" s="7" t="s">
        <v>19</v>
      </c>
      <c r="G90" s="27"/>
      <c r="H90" s="8"/>
      <c r="J90" s="7" t="s">
        <v>5</v>
      </c>
      <c r="K90" s="7" t="s">
        <v>19</v>
      </c>
      <c r="O90" s="7" t="s">
        <v>5</v>
      </c>
      <c r="P90" s="7" t="s">
        <v>19</v>
      </c>
      <c r="Q90" s="7"/>
      <c r="S90" s="8"/>
      <c r="T90" s="8"/>
      <c r="U90" s="15"/>
    </row>
    <row r="91" ht="15.75" customHeight="1">
      <c r="E91" s="1" t="s">
        <v>7</v>
      </c>
      <c r="F91" s="9">
        <f>C12</f>
        <v>3.1</v>
      </c>
      <c r="G91" s="9"/>
      <c r="H91" s="9"/>
      <c r="J91" s="1" t="s">
        <v>7</v>
      </c>
      <c r="K91" s="9">
        <f>C12</f>
        <v>3.1</v>
      </c>
      <c r="O91" s="1" t="s">
        <v>7</v>
      </c>
      <c r="P91" s="9">
        <f>C12</f>
        <v>3.1</v>
      </c>
      <c r="Q91" s="9"/>
      <c r="S91" s="7" t="s">
        <v>5</v>
      </c>
      <c r="T91" s="7" t="s">
        <v>19</v>
      </c>
      <c r="U91" s="27"/>
    </row>
    <row r="92" ht="15.75" customHeight="1">
      <c r="E92" s="1" t="s">
        <v>9</v>
      </c>
      <c r="F92" s="11">
        <f>F91/2.2046</f>
        <v>1.406150776</v>
      </c>
      <c r="G92" s="11"/>
      <c r="H92" s="9"/>
      <c r="J92" s="1" t="s">
        <v>9</v>
      </c>
      <c r="K92" s="11">
        <f>K91/2.2046</f>
        <v>1.406150776</v>
      </c>
      <c r="O92" s="1" t="s">
        <v>9</v>
      </c>
      <c r="P92" s="11">
        <f>P91/2.2046</f>
        <v>1.406150776</v>
      </c>
      <c r="Q92" s="11"/>
      <c r="S92" s="1" t="s">
        <v>7</v>
      </c>
      <c r="T92" s="9">
        <f>+C12</f>
        <v>3.1</v>
      </c>
      <c r="U92" s="9"/>
    </row>
    <row r="93" ht="15.75" customHeight="1">
      <c r="F93" s="9"/>
      <c r="G93" s="9"/>
      <c r="H93" s="13"/>
      <c r="K93" s="9"/>
      <c r="P93" s="9"/>
      <c r="Q93" s="9"/>
      <c r="S93" s="1" t="s">
        <v>9</v>
      </c>
      <c r="T93" s="11">
        <f>T92/2.2046</f>
        <v>1.406150776</v>
      </c>
      <c r="U93" s="11"/>
    </row>
    <row r="94" ht="15.75" customHeight="1">
      <c r="E94" s="1" t="s">
        <v>12</v>
      </c>
      <c r="F94" s="14">
        <f>0.28+0.05</f>
        <v>0.33</v>
      </c>
      <c r="G94" s="9"/>
      <c r="H94" s="13"/>
      <c r="J94" s="1" t="s">
        <v>12</v>
      </c>
      <c r="K94" s="14">
        <v>0.28</v>
      </c>
      <c r="O94" s="1" t="s">
        <v>12</v>
      </c>
      <c r="P94" s="14">
        <v>0.28</v>
      </c>
      <c r="Q94" s="9"/>
      <c r="S94" s="1" t="s">
        <v>10</v>
      </c>
      <c r="T94" s="1">
        <v>0.95</v>
      </c>
    </row>
    <row r="95" ht="15.75" customHeight="1">
      <c r="E95" s="1" t="s">
        <v>14</v>
      </c>
      <c r="F95" s="9">
        <v>0.09</v>
      </c>
      <c r="G95" s="9"/>
      <c r="H95" s="13"/>
      <c r="J95" s="1" t="s">
        <v>14</v>
      </c>
      <c r="K95" s="9">
        <v>0.09</v>
      </c>
      <c r="O95" s="1" t="s">
        <v>14</v>
      </c>
      <c r="P95" s="9">
        <v>0.09</v>
      </c>
      <c r="Q95" s="9"/>
      <c r="T95" s="9">
        <f>+T92/T94</f>
        <v>3.263157895</v>
      </c>
      <c r="U95" s="9"/>
    </row>
    <row r="96" ht="15.75" customHeight="1">
      <c r="E96" s="1" t="s">
        <v>16</v>
      </c>
      <c r="F96" s="9">
        <v>0.06</v>
      </c>
      <c r="G96" s="9"/>
      <c r="H96" s="13"/>
      <c r="J96" s="1" t="s">
        <v>16</v>
      </c>
      <c r="K96" s="9">
        <v>0.06</v>
      </c>
      <c r="O96" s="1" t="s">
        <v>16</v>
      </c>
      <c r="P96" s="9">
        <v>0.06</v>
      </c>
      <c r="Q96" s="9"/>
      <c r="S96" s="1" t="s">
        <v>12</v>
      </c>
      <c r="T96" s="9">
        <v>0.25</v>
      </c>
      <c r="U96" s="9"/>
    </row>
    <row r="97" ht="15.75" customHeight="1">
      <c r="E97" s="1" t="s">
        <v>18</v>
      </c>
      <c r="F97" s="9">
        <v>0.07</v>
      </c>
      <c r="G97" s="9"/>
      <c r="H97" s="13"/>
      <c r="J97" s="1" t="s">
        <v>18</v>
      </c>
      <c r="K97" s="9">
        <v>0.07</v>
      </c>
      <c r="O97" s="1" t="s">
        <v>18</v>
      </c>
      <c r="P97" s="9">
        <v>0.07</v>
      </c>
      <c r="Q97" s="9"/>
      <c r="S97" s="1" t="s">
        <v>12</v>
      </c>
      <c r="T97" s="9">
        <v>0.4</v>
      </c>
      <c r="U97" s="9"/>
    </row>
    <row r="98" ht="15.75" customHeight="1">
      <c r="E98" s="1" t="s">
        <v>20</v>
      </c>
      <c r="F98" s="9">
        <v>0.0</v>
      </c>
      <c r="G98" s="9"/>
      <c r="H98" s="13"/>
      <c r="J98" s="1" t="s">
        <v>20</v>
      </c>
      <c r="K98" s="9">
        <f>+C18</f>
        <v>0.12</v>
      </c>
      <c r="O98" s="1" t="s">
        <v>20</v>
      </c>
      <c r="P98" s="9">
        <f>+C19+C20+C21+C22+C23+C24</f>
        <v>0.12</v>
      </c>
      <c r="Q98" s="9"/>
      <c r="S98" s="1" t="s">
        <v>14</v>
      </c>
      <c r="T98" s="9">
        <v>0.09</v>
      </c>
      <c r="U98" s="9"/>
    </row>
    <row r="99" ht="15.75" customHeight="1">
      <c r="E99" s="1" t="s">
        <v>22</v>
      </c>
      <c r="F99" s="9">
        <v>0.0</v>
      </c>
      <c r="G99" s="9"/>
      <c r="H99" s="13"/>
      <c r="J99" s="1" t="s">
        <v>22</v>
      </c>
      <c r="K99" s="9">
        <v>0.03</v>
      </c>
      <c r="O99" s="1" t="s">
        <v>22</v>
      </c>
      <c r="P99" s="9">
        <v>0.0</v>
      </c>
      <c r="Q99" s="9"/>
      <c r="S99" s="1" t="s">
        <v>16</v>
      </c>
      <c r="T99" s="9">
        <v>0.0</v>
      </c>
      <c r="U99" s="9"/>
    </row>
    <row r="100" ht="15.75" customHeight="1">
      <c r="E100" s="1" t="s">
        <v>24</v>
      </c>
      <c r="F100" s="15">
        <f>SUM(F94:F99)</f>
        <v>0.55</v>
      </c>
      <c r="G100" s="15"/>
      <c r="H100" s="16"/>
      <c r="J100" s="1" t="s">
        <v>25</v>
      </c>
      <c r="K100" s="15">
        <f>SUM(K94:K99)</f>
        <v>0.65</v>
      </c>
      <c r="O100" s="1" t="s">
        <v>24</v>
      </c>
      <c r="P100" s="15">
        <f>SUM(P94:P99)</f>
        <v>0.62</v>
      </c>
      <c r="Q100" s="15"/>
      <c r="S100" s="1" t="s">
        <v>18</v>
      </c>
      <c r="T100" s="9">
        <v>0.0</v>
      </c>
      <c r="U100" s="9"/>
    </row>
    <row r="101" ht="15.75" customHeight="1">
      <c r="E101" s="1" t="s">
        <v>27</v>
      </c>
      <c r="F101" s="17">
        <v>0.11</v>
      </c>
      <c r="G101" s="15"/>
      <c r="H101" s="16"/>
      <c r="J101" s="1" t="s">
        <v>28</v>
      </c>
      <c r="K101" s="15">
        <v>0.1</v>
      </c>
      <c r="O101" s="1" t="s">
        <v>27</v>
      </c>
      <c r="P101" s="15">
        <v>0.1</v>
      </c>
      <c r="Q101" s="15"/>
      <c r="S101" s="1" t="s">
        <v>20</v>
      </c>
      <c r="T101" s="9">
        <v>0.0</v>
      </c>
      <c r="U101" s="9"/>
    </row>
    <row r="102" ht="15.75" customHeight="1">
      <c r="E102" s="8" t="s">
        <v>30</v>
      </c>
      <c r="F102" s="19">
        <f>F91+(F100*2.2046)+F101</f>
        <v>4.42253</v>
      </c>
      <c r="G102" s="19">
        <f>+F102/2.2046</f>
        <v>2.006046448</v>
      </c>
      <c r="J102" s="8" t="s">
        <v>31</v>
      </c>
      <c r="K102" s="20">
        <f>+K92+K100+K101</f>
        <v>2.156150776</v>
      </c>
      <c r="L102" s="9"/>
      <c r="O102" s="8" t="s">
        <v>30</v>
      </c>
      <c r="P102" s="19">
        <f>P91+(P100*2.2046)+P101</f>
        <v>4.566852</v>
      </c>
      <c r="Q102" s="19">
        <f>+P102/2.2046</f>
        <v>2.071510478</v>
      </c>
      <c r="S102" s="1" t="s">
        <v>22</v>
      </c>
      <c r="T102" s="9">
        <v>0.0</v>
      </c>
      <c r="U102" s="9"/>
    </row>
    <row r="103" ht="15.75" customHeight="1">
      <c r="J103" s="21">
        <v>0.0378</v>
      </c>
      <c r="K103" s="19">
        <f>K102*J103</f>
        <v>0.08150249932</v>
      </c>
      <c r="L103" s="15">
        <f>+K102+K103</f>
        <v>2.237653275</v>
      </c>
      <c r="S103" s="1" t="s">
        <v>24</v>
      </c>
      <c r="T103" s="15">
        <f>SUM(T96:T102)</f>
        <v>0.74</v>
      </c>
      <c r="U103" s="15"/>
    </row>
    <row r="104" ht="15.75" customHeight="1">
      <c r="F104" s="1" t="s">
        <v>42</v>
      </c>
      <c r="J104" s="24">
        <v>0.15</v>
      </c>
      <c r="K104" s="19">
        <f>+K102*J104</f>
        <v>0.3234226163</v>
      </c>
      <c r="L104" s="15">
        <f>+K102+K104+K103</f>
        <v>2.561075891</v>
      </c>
      <c r="P104" s="15"/>
      <c r="Q104" s="15"/>
      <c r="S104" s="1" t="s">
        <v>27</v>
      </c>
      <c r="T104" s="15">
        <v>0.1</v>
      </c>
      <c r="U104" s="15"/>
    </row>
    <row r="105" ht="15.75" customHeight="1">
      <c r="P105" s="26"/>
      <c r="Q105" s="9"/>
      <c r="S105" s="8" t="s">
        <v>30</v>
      </c>
      <c r="T105" s="19">
        <f>T95+(T103*2.2046)+T104</f>
        <v>4.994561895</v>
      </c>
      <c r="U105" s="19">
        <f>+T105/2.2046</f>
        <v>2.265518414</v>
      </c>
    </row>
    <row r="106" ht="15.75" customHeight="1">
      <c r="E106" s="7" t="s">
        <v>5</v>
      </c>
      <c r="F106" s="28" t="s">
        <v>21</v>
      </c>
      <c r="G106" s="27"/>
      <c r="J106" s="7" t="s">
        <v>5</v>
      </c>
      <c r="K106" s="7" t="s">
        <v>19</v>
      </c>
      <c r="P106" s="26"/>
      <c r="Q106" s="9"/>
    </row>
    <row r="107" ht="15.75" customHeight="1">
      <c r="E107" s="1" t="s">
        <v>7</v>
      </c>
      <c r="F107" s="9">
        <f>C13</f>
        <v>2.9</v>
      </c>
      <c r="G107" s="9"/>
      <c r="J107" s="1" t="s">
        <v>7</v>
      </c>
      <c r="K107" s="9">
        <f>+C13</f>
        <v>2.9</v>
      </c>
      <c r="O107" s="7" t="s">
        <v>5</v>
      </c>
      <c r="P107" s="7" t="s">
        <v>21</v>
      </c>
      <c r="Q107" s="7"/>
    </row>
    <row r="108" ht="15.75" customHeight="1">
      <c r="E108" s="1" t="s">
        <v>9</v>
      </c>
      <c r="F108" s="11">
        <f>F107/2.2046</f>
        <v>1.315431371</v>
      </c>
      <c r="G108" s="11"/>
      <c r="J108" s="1" t="s">
        <v>9</v>
      </c>
      <c r="K108" s="11">
        <f>K107/2.2046</f>
        <v>1.315431371</v>
      </c>
      <c r="O108" s="1" t="s">
        <v>7</v>
      </c>
      <c r="P108" s="9">
        <f>+C13</f>
        <v>2.9</v>
      </c>
      <c r="Q108" s="9"/>
    </row>
    <row r="109" ht="15.75" customHeight="1">
      <c r="F109" s="9"/>
      <c r="G109" s="9"/>
      <c r="K109" s="9"/>
      <c r="O109" s="1" t="s">
        <v>9</v>
      </c>
      <c r="P109" s="11">
        <f>P108/2.2046</f>
        <v>1.315431371</v>
      </c>
      <c r="Q109" s="11"/>
    </row>
    <row r="110" ht="15.75" customHeight="1">
      <c r="E110" s="1" t="s">
        <v>12</v>
      </c>
      <c r="F110" s="14">
        <v>0.28</v>
      </c>
      <c r="G110" s="9"/>
      <c r="J110" s="1" t="s">
        <v>12</v>
      </c>
      <c r="K110" s="14">
        <v>0.28</v>
      </c>
      <c r="P110" s="9"/>
      <c r="Q110" s="9"/>
    </row>
    <row r="111" ht="15.75" customHeight="1">
      <c r="E111" s="1" t="s">
        <v>14</v>
      </c>
      <c r="F111" s="9">
        <v>0.09</v>
      </c>
      <c r="G111" s="9"/>
      <c r="J111" s="1" t="s">
        <v>14</v>
      </c>
      <c r="K111" s="9">
        <v>0.09</v>
      </c>
      <c r="O111" s="1" t="s">
        <v>12</v>
      </c>
      <c r="P111" s="14">
        <v>0.28</v>
      </c>
      <c r="Q111" s="9"/>
    </row>
    <row r="112" ht="15.75" customHeight="1">
      <c r="E112" s="1" t="s">
        <v>16</v>
      </c>
      <c r="F112" s="9">
        <v>0.06</v>
      </c>
      <c r="G112" s="9"/>
      <c r="J112" s="1" t="s">
        <v>16</v>
      </c>
      <c r="K112" s="9">
        <v>0.06</v>
      </c>
      <c r="O112" s="1" t="s">
        <v>14</v>
      </c>
      <c r="P112" s="9">
        <v>0.09</v>
      </c>
      <c r="Q112" s="9"/>
    </row>
    <row r="113" ht="15.75" customHeight="1">
      <c r="E113" s="1" t="s">
        <v>18</v>
      </c>
      <c r="F113" s="9">
        <v>0.07</v>
      </c>
      <c r="G113" s="9"/>
      <c r="J113" s="1" t="s">
        <v>18</v>
      </c>
      <c r="K113" s="9">
        <v>0.07</v>
      </c>
      <c r="O113" s="1" t="s">
        <v>16</v>
      </c>
      <c r="P113" s="9">
        <v>0.06</v>
      </c>
      <c r="Q113" s="9"/>
    </row>
    <row r="114" ht="15.75" customHeight="1">
      <c r="E114" s="1" t="s">
        <v>20</v>
      </c>
      <c r="F114" s="9">
        <v>0.0</v>
      </c>
      <c r="G114" s="9"/>
      <c r="J114" s="1" t="s">
        <v>20</v>
      </c>
      <c r="K114" s="9">
        <f>+C18</f>
        <v>0.12</v>
      </c>
      <c r="O114" s="1" t="s">
        <v>18</v>
      </c>
      <c r="P114" s="9">
        <v>0.07</v>
      </c>
      <c r="Q114" s="9"/>
    </row>
    <row r="115" ht="15.75" customHeight="1">
      <c r="E115" s="1" t="s">
        <v>22</v>
      </c>
      <c r="F115" s="9">
        <v>0.0</v>
      </c>
      <c r="G115" s="9"/>
      <c r="J115" s="1" t="s">
        <v>22</v>
      </c>
      <c r="K115" s="9">
        <v>0.03</v>
      </c>
      <c r="O115" s="1" t="s">
        <v>20</v>
      </c>
      <c r="P115" s="9">
        <f>+P98</f>
        <v>0.12</v>
      </c>
      <c r="Q115" s="9"/>
    </row>
    <row r="116" ht="15.75" customHeight="1">
      <c r="E116" s="1" t="s">
        <v>24</v>
      </c>
      <c r="F116" s="15">
        <f>SUM(F110:F115)</f>
        <v>0.5</v>
      </c>
      <c r="G116" s="15"/>
      <c r="J116" s="1" t="s">
        <v>25</v>
      </c>
      <c r="K116" s="15">
        <f>SUM(K110:K115)</f>
        <v>0.65</v>
      </c>
      <c r="O116" s="1" t="s">
        <v>22</v>
      </c>
      <c r="P116" s="9">
        <v>0.0</v>
      </c>
      <c r="Q116" s="9"/>
    </row>
    <row r="117" ht="15.75" customHeight="1">
      <c r="E117" s="1" t="s">
        <v>27</v>
      </c>
      <c r="F117" s="17">
        <v>0.11</v>
      </c>
      <c r="G117" s="15"/>
      <c r="J117" s="1" t="s">
        <v>28</v>
      </c>
      <c r="K117" s="15">
        <v>0.1</v>
      </c>
      <c r="O117" s="1" t="s">
        <v>24</v>
      </c>
      <c r="P117" s="15">
        <f>SUM(P111:P116)</f>
        <v>0.62</v>
      </c>
      <c r="Q117" s="15"/>
    </row>
    <row r="118" ht="15.75" customHeight="1">
      <c r="E118" s="8" t="s">
        <v>30</v>
      </c>
      <c r="F118" s="19">
        <f>F107+(F116*2.2046)+F117</f>
        <v>4.1123</v>
      </c>
      <c r="G118" s="19">
        <f>+F118/2.2046</f>
        <v>1.865327043</v>
      </c>
      <c r="J118" s="8" t="s">
        <v>31</v>
      </c>
      <c r="K118" s="20">
        <f>+K108+K116+K117</f>
        <v>2.065431371</v>
      </c>
      <c r="L118" s="9"/>
      <c r="O118" s="1" t="s">
        <v>27</v>
      </c>
      <c r="P118" s="15">
        <v>0.1</v>
      </c>
      <c r="Q118" s="15"/>
    </row>
    <row r="119" ht="15.75" customHeight="1">
      <c r="J119" s="21">
        <v>0.0378</v>
      </c>
      <c r="K119" s="19">
        <f>K118*J119</f>
        <v>0.07807330582</v>
      </c>
      <c r="L119" s="15">
        <f>+K118+K119</f>
        <v>2.143504677</v>
      </c>
      <c r="O119" s="8" t="s">
        <v>30</v>
      </c>
      <c r="P119" s="19">
        <f>P108+(P117*2.2046)+P118</f>
        <v>4.366852</v>
      </c>
      <c r="Q119" s="19">
        <f>+P119/2.2046</f>
        <v>1.980791073</v>
      </c>
    </row>
    <row r="120" ht="15.75" customHeight="1">
      <c r="J120" s="24">
        <v>0.15</v>
      </c>
      <c r="K120" s="19">
        <f>+K118*J120</f>
        <v>0.3098147056</v>
      </c>
      <c r="L120" s="15">
        <f>+K118+K120+K119</f>
        <v>2.453319382</v>
      </c>
    </row>
    <row r="121" ht="15.75" customHeight="1">
      <c r="P121" s="15"/>
      <c r="Q121" s="15"/>
    </row>
    <row r="122" ht="15.75" customHeight="1">
      <c r="P122" s="26"/>
      <c r="Q122" s="9"/>
    </row>
    <row r="123" ht="15.75" customHeight="1">
      <c r="E123" s="7" t="s">
        <v>5</v>
      </c>
      <c r="F123" s="7" t="str">
        <f>B14</f>
        <v>100/120</v>
      </c>
      <c r="G123" s="27"/>
      <c r="P123" s="26"/>
      <c r="Q123" s="9"/>
    </row>
    <row r="124" ht="15.75" customHeight="1">
      <c r="E124" s="1" t="s">
        <v>7</v>
      </c>
      <c r="F124" s="9">
        <f>C14</f>
        <v>2.1</v>
      </c>
      <c r="G124" s="9"/>
    </row>
    <row r="125" ht="15.75" customHeight="1">
      <c r="E125" s="1" t="s">
        <v>9</v>
      </c>
      <c r="F125" s="11">
        <f>F124/2.2046</f>
        <v>0.9525537512</v>
      </c>
      <c r="G125" s="11"/>
    </row>
    <row r="126" ht="15.75" customHeight="1">
      <c r="F126" s="9"/>
      <c r="G126" s="9"/>
    </row>
    <row r="127" ht="15.75" customHeight="1">
      <c r="E127" s="1" t="s">
        <v>12</v>
      </c>
      <c r="F127" s="14">
        <v>0.28</v>
      </c>
      <c r="G127" s="9"/>
    </row>
    <row r="128" ht="15.75" customHeight="1">
      <c r="E128" s="1" t="s">
        <v>14</v>
      </c>
      <c r="F128" s="9">
        <v>0.09</v>
      </c>
      <c r="G128" s="9"/>
    </row>
    <row r="129" ht="15.75" customHeight="1">
      <c r="E129" s="1" t="s">
        <v>16</v>
      </c>
      <c r="F129" s="9">
        <v>0.06</v>
      </c>
      <c r="G129" s="9"/>
    </row>
    <row r="130" ht="15.75" customHeight="1">
      <c r="E130" s="1" t="s">
        <v>18</v>
      </c>
      <c r="F130" s="9">
        <v>0.07</v>
      </c>
      <c r="G130" s="9"/>
    </row>
    <row r="131" ht="15.75" customHeight="1">
      <c r="E131" s="1" t="s">
        <v>20</v>
      </c>
      <c r="F131" s="9">
        <v>0.0</v>
      </c>
      <c r="G131" s="9"/>
    </row>
    <row r="132" ht="15.75" customHeight="1">
      <c r="E132" s="1" t="s">
        <v>22</v>
      </c>
      <c r="F132" s="9">
        <v>0.0</v>
      </c>
      <c r="G132" s="9"/>
    </row>
    <row r="133" ht="15.75" customHeight="1">
      <c r="E133" s="1" t="s">
        <v>24</v>
      </c>
      <c r="F133" s="15">
        <f>SUM(F127:F132)</f>
        <v>0.5</v>
      </c>
      <c r="G133" s="15"/>
    </row>
    <row r="134" ht="15.75" customHeight="1">
      <c r="E134" s="1" t="s">
        <v>27</v>
      </c>
      <c r="F134" s="17">
        <v>0.11</v>
      </c>
      <c r="G134" s="15"/>
    </row>
    <row r="135" ht="15.75" customHeight="1">
      <c r="E135" s="8" t="s">
        <v>30</v>
      </c>
      <c r="F135" s="19">
        <f>F124+(F133*2.2046)+F134</f>
        <v>3.3123</v>
      </c>
      <c r="G135" s="19">
        <f>+F135/2.2046</f>
        <v>1.502449424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2:C3"/>
    <mergeCell ref="E2:G2"/>
    <mergeCell ref="J2:L2"/>
    <mergeCell ref="O2:Q2"/>
    <mergeCell ref="S2:U2"/>
    <mergeCell ref="B4:C4"/>
  </mergeCells>
  <printOptions/>
  <pageMargins bottom="0.75" footer="0.0" header="0.0" left="0.7" right="0.7" top="0.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3" width="11.43"/>
    <col customWidth="1" min="4" max="4" width="5.57"/>
    <col customWidth="1" min="5" max="5" width="24.57"/>
    <col customWidth="1" min="6" max="6" width="16.14"/>
    <col customWidth="1" min="7" max="8" width="6.71"/>
    <col customWidth="1" min="9" max="9" width="2.57"/>
    <col customWidth="1" min="10" max="10" width="22.57"/>
    <col customWidth="1" min="11" max="13" width="11.43"/>
    <col customWidth="1" min="14" max="14" width="2.71"/>
    <col customWidth="1" min="15" max="15" width="23.0"/>
    <col customWidth="1" min="16" max="16" width="11.43"/>
    <col customWidth="1" min="17" max="18" width="9.14"/>
    <col customWidth="1" hidden="1" min="19" max="19" width="2.86"/>
    <col customWidth="1" hidden="1" min="20" max="23" width="11.43"/>
    <col customWidth="1" min="24" max="16384" width="11.43"/>
  </cols>
  <sheetData>
    <row r="2">
      <c r="B2" s="1"/>
    </row>
    <row r="3">
      <c r="E3" s="29" t="s">
        <v>0</v>
      </c>
      <c r="F3" s="3"/>
      <c r="G3" s="3"/>
      <c r="H3" s="4"/>
      <c r="J3" s="29" t="s">
        <v>1</v>
      </c>
      <c r="K3" s="3"/>
      <c r="L3" s="3"/>
      <c r="M3" s="4"/>
      <c r="O3" s="29" t="s">
        <v>2</v>
      </c>
      <c r="P3" s="3"/>
      <c r="Q3" s="3"/>
      <c r="R3" s="4"/>
      <c r="T3" s="29" t="s">
        <v>3</v>
      </c>
      <c r="U3" s="3"/>
      <c r="V3" s="3"/>
      <c r="W3" s="4"/>
    </row>
    <row r="4">
      <c r="B4" s="30" t="s">
        <v>8</v>
      </c>
      <c r="C4" s="31"/>
    </row>
    <row r="5">
      <c r="B5" s="32" t="s">
        <v>5</v>
      </c>
      <c r="C5" s="33" t="s">
        <v>43</v>
      </c>
      <c r="E5" s="34" t="s">
        <v>5</v>
      </c>
      <c r="F5" s="34" t="s">
        <v>44</v>
      </c>
      <c r="G5" s="34"/>
      <c r="H5" s="34"/>
      <c r="J5" s="34" t="s">
        <v>5</v>
      </c>
      <c r="K5" s="34" t="s">
        <v>44</v>
      </c>
      <c r="L5" s="34"/>
      <c r="M5" s="34"/>
      <c r="O5" s="34" t="s">
        <v>5</v>
      </c>
      <c r="P5" s="34" t="s">
        <v>44</v>
      </c>
      <c r="Q5" s="34"/>
      <c r="R5" s="34"/>
      <c r="T5" s="34" t="s">
        <v>5</v>
      </c>
      <c r="U5" s="34" t="s">
        <v>44</v>
      </c>
      <c r="V5" s="34"/>
      <c r="W5" s="34"/>
    </row>
    <row r="6">
      <c r="B6" s="35" t="s">
        <v>45</v>
      </c>
      <c r="C6" s="12">
        <v>3.45</v>
      </c>
      <c r="E6" s="1" t="s">
        <v>4</v>
      </c>
      <c r="F6" s="11">
        <f>+C7</f>
        <v>3.15</v>
      </c>
      <c r="G6" s="11"/>
      <c r="H6" s="11"/>
      <c r="J6" s="1" t="s">
        <v>4</v>
      </c>
      <c r="K6" s="11">
        <f>C7</f>
        <v>3.15</v>
      </c>
      <c r="L6" s="11"/>
      <c r="M6" s="11"/>
      <c r="O6" s="1" t="s">
        <v>4</v>
      </c>
      <c r="P6" s="11">
        <f>C7</f>
        <v>3.15</v>
      </c>
      <c r="Q6" s="11"/>
      <c r="R6" s="11"/>
      <c r="T6" s="1" t="s">
        <v>4</v>
      </c>
      <c r="U6" s="11">
        <f>+C7</f>
        <v>3.15</v>
      </c>
      <c r="V6" s="11"/>
      <c r="W6" s="11"/>
    </row>
    <row r="7">
      <c r="B7" s="35" t="s">
        <v>44</v>
      </c>
      <c r="C7" s="36">
        <v>3.15</v>
      </c>
      <c r="E7" s="1" t="s">
        <v>46</v>
      </c>
      <c r="F7" s="9">
        <v>0.14</v>
      </c>
      <c r="G7" s="9"/>
      <c r="H7" s="9"/>
      <c r="J7" s="1" t="s">
        <v>46</v>
      </c>
      <c r="K7" s="9">
        <v>0.14</v>
      </c>
      <c r="L7" s="9"/>
      <c r="M7" s="9"/>
      <c r="O7" s="1" t="s">
        <v>46</v>
      </c>
      <c r="P7" s="9">
        <v>0.14</v>
      </c>
      <c r="Q7" s="9"/>
      <c r="R7" s="9"/>
      <c r="T7" s="1" t="s">
        <v>46</v>
      </c>
      <c r="U7" s="9">
        <v>0.15</v>
      </c>
      <c r="V7" s="9"/>
      <c r="W7" s="9"/>
    </row>
    <row r="8">
      <c r="B8" s="10" t="s">
        <v>47</v>
      </c>
      <c r="C8" s="12">
        <v>2.7</v>
      </c>
      <c r="E8" s="1" t="s">
        <v>30</v>
      </c>
      <c r="F8" s="15">
        <f>F7+F6</f>
        <v>3.29</v>
      </c>
      <c r="G8" s="15"/>
      <c r="H8" s="15"/>
      <c r="J8" s="1" t="s">
        <v>30</v>
      </c>
      <c r="K8" s="15">
        <f>K7+K6</f>
        <v>3.29</v>
      </c>
      <c r="L8" s="15"/>
      <c r="M8" s="15"/>
      <c r="O8" s="1" t="s">
        <v>30</v>
      </c>
      <c r="P8" s="15">
        <f>P7+P6</f>
        <v>3.29</v>
      </c>
      <c r="Q8" s="15"/>
      <c r="R8" s="15"/>
      <c r="T8" s="1" t="s">
        <v>30</v>
      </c>
      <c r="U8" s="15">
        <f>U7+U6</f>
        <v>3.3</v>
      </c>
      <c r="V8" s="15"/>
      <c r="W8" s="15"/>
    </row>
    <row r="9">
      <c r="B9" s="10" t="s">
        <v>48</v>
      </c>
      <c r="C9" s="12">
        <v>2.55</v>
      </c>
      <c r="E9" s="1" t="s">
        <v>49</v>
      </c>
      <c r="F9" s="9">
        <v>1.0</v>
      </c>
      <c r="G9" s="9"/>
      <c r="H9" s="9"/>
      <c r="J9" s="1" t="s">
        <v>49</v>
      </c>
      <c r="K9" s="9">
        <v>1.0</v>
      </c>
      <c r="L9" s="9"/>
      <c r="M9" s="9"/>
      <c r="O9" s="1" t="s">
        <v>49</v>
      </c>
      <c r="P9" s="9">
        <v>1.0</v>
      </c>
      <c r="Q9" s="9"/>
      <c r="R9" s="9"/>
      <c r="T9" s="1" t="s">
        <v>49</v>
      </c>
      <c r="U9" s="9">
        <v>1.0</v>
      </c>
      <c r="V9" s="9"/>
      <c r="W9" s="9"/>
    </row>
    <row r="10">
      <c r="B10" s="10" t="s">
        <v>50</v>
      </c>
      <c r="C10" s="12">
        <v>2.45</v>
      </c>
      <c r="E10" s="1" t="s">
        <v>51</v>
      </c>
      <c r="F10" s="9">
        <f>F8/F9</f>
        <v>3.29</v>
      </c>
      <c r="G10" s="9"/>
      <c r="H10" s="9"/>
      <c r="J10" s="1" t="s">
        <v>51</v>
      </c>
      <c r="K10" s="9">
        <f>K8/K9</f>
        <v>3.29</v>
      </c>
      <c r="L10" s="9">
        <v>2.33</v>
      </c>
      <c r="M10" s="9"/>
      <c r="O10" s="1" t="s">
        <v>51</v>
      </c>
      <c r="P10" s="9">
        <f>P8/P9</f>
        <v>3.29</v>
      </c>
      <c r="Q10" s="9"/>
      <c r="R10" s="9"/>
      <c r="T10" s="1" t="s">
        <v>51</v>
      </c>
      <c r="U10" s="9">
        <f>U8/U9</f>
        <v>3.3</v>
      </c>
      <c r="V10" s="9"/>
      <c r="W10" s="9"/>
    </row>
    <row r="11">
      <c r="B11" s="10" t="s">
        <v>52</v>
      </c>
      <c r="C11" s="12">
        <v>2.4</v>
      </c>
      <c r="F11" s="9"/>
      <c r="G11" s="9"/>
      <c r="H11" s="9"/>
      <c r="K11" s="9"/>
      <c r="L11" s="9">
        <f>+K18*5%</f>
        <v>0.2025</v>
      </c>
      <c r="M11" s="9"/>
      <c r="P11" s="9"/>
      <c r="Q11" s="9"/>
      <c r="R11" s="9"/>
      <c r="U11" s="9"/>
      <c r="V11" s="9"/>
      <c r="W11" s="9"/>
    </row>
    <row r="12">
      <c r="B12" s="10" t="s">
        <v>53</v>
      </c>
      <c r="C12" s="12">
        <v>2.3</v>
      </c>
      <c r="E12" s="1" t="s">
        <v>54</v>
      </c>
      <c r="F12" s="9">
        <f>0.35</f>
        <v>0.35</v>
      </c>
      <c r="G12" s="9"/>
      <c r="H12" s="9"/>
      <c r="J12" s="1" t="s">
        <v>54</v>
      </c>
      <c r="K12" s="9">
        <v>0.35</v>
      </c>
      <c r="L12" s="9">
        <v>0.09</v>
      </c>
      <c r="M12" s="9"/>
      <c r="O12" s="1" t="s">
        <v>54</v>
      </c>
      <c r="P12" s="9">
        <v>0.35</v>
      </c>
      <c r="Q12" s="9"/>
      <c r="R12" s="9"/>
      <c r="T12" s="1" t="s">
        <v>54</v>
      </c>
      <c r="U12" s="9">
        <v>0.35</v>
      </c>
      <c r="V12" s="9"/>
      <c r="W12" s="9"/>
    </row>
    <row r="13">
      <c r="B13" s="10" t="s">
        <v>55</v>
      </c>
      <c r="C13" s="12">
        <v>2.05</v>
      </c>
      <c r="E13" s="1" t="s">
        <v>16</v>
      </c>
      <c r="F13" s="9">
        <v>0.06</v>
      </c>
      <c r="G13" s="9"/>
      <c r="H13" s="9"/>
      <c r="J13" s="1" t="s">
        <v>16</v>
      </c>
      <c r="K13" s="9">
        <v>0.06</v>
      </c>
      <c r="L13" s="9">
        <v>0.25</v>
      </c>
      <c r="M13" s="9"/>
      <c r="O13" s="1" t="s">
        <v>16</v>
      </c>
      <c r="P13" s="9">
        <v>0.06</v>
      </c>
      <c r="Q13" s="9"/>
      <c r="R13" s="9"/>
      <c r="T13" s="1" t="s">
        <v>16</v>
      </c>
      <c r="U13" s="9">
        <v>0.0</v>
      </c>
      <c r="V13" s="9"/>
      <c r="W13" s="9"/>
    </row>
    <row r="14">
      <c r="B14" s="10" t="s">
        <v>56</v>
      </c>
      <c r="C14" s="12">
        <v>1.8</v>
      </c>
      <c r="E14" s="1" t="s">
        <v>18</v>
      </c>
      <c r="F14" s="9">
        <v>0.07</v>
      </c>
      <c r="G14" s="9"/>
      <c r="H14" s="9"/>
      <c r="J14" s="1" t="s">
        <v>18</v>
      </c>
      <c r="K14" s="9">
        <v>0.07</v>
      </c>
      <c r="L14" s="9">
        <v>0.13</v>
      </c>
      <c r="M14" s="9"/>
      <c r="O14" s="1" t="s">
        <v>18</v>
      </c>
      <c r="P14" s="9">
        <v>0.07</v>
      </c>
      <c r="Q14" s="9"/>
      <c r="R14" s="9"/>
      <c r="T14" s="1" t="s">
        <v>18</v>
      </c>
      <c r="U14" s="9">
        <v>0.0</v>
      </c>
      <c r="V14" s="9"/>
      <c r="W14" s="9"/>
    </row>
    <row r="15">
      <c r="B15" s="10" t="s">
        <v>57</v>
      </c>
      <c r="C15" s="12">
        <v>1.7</v>
      </c>
      <c r="E15" s="1" t="s">
        <v>58</v>
      </c>
      <c r="F15" s="9">
        <v>0.0</v>
      </c>
      <c r="G15" s="9"/>
      <c r="H15" s="9"/>
      <c r="J15" s="1" t="s">
        <v>58</v>
      </c>
      <c r="K15" s="9">
        <f>C19</f>
        <v>0.14</v>
      </c>
      <c r="L15" s="9"/>
      <c r="M15" s="9"/>
      <c r="O15" s="1" t="s">
        <v>58</v>
      </c>
      <c r="P15" s="9">
        <f>+C20+C21+C22+C23+C24+C25</f>
        <v>0.14</v>
      </c>
      <c r="Q15" s="9"/>
      <c r="R15" s="9"/>
      <c r="T15" s="1" t="s">
        <v>58</v>
      </c>
      <c r="U15" s="9">
        <v>0.0</v>
      </c>
      <c r="V15" s="9"/>
      <c r="W15" s="9"/>
    </row>
    <row r="16">
      <c r="B16" s="10" t="s">
        <v>59</v>
      </c>
      <c r="C16" s="12">
        <v>1.15</v>
      </c>
      <c r="E16" s="1" t="s">
        <v>22</v>
      </c>
      <c r="F16" s="9">
        <v>0.0</v>
      </c>
      <c r="G16" s="9"/>
      <c r="H16" s="9"/>
      <c r="J16" s="1" t="s">
        <v>22</v>
      </c>
      <c r="K16" s="9">
        <v>0.03</v>
      </c>
      <c r="L16" s="9"/>
      <c r="M16" s="9"/>
      <c r="O16" s="1" t="s">
        <v>22</v>
      </c>
      <c r="P16" s="9">
        <v>0.0</v>
      </c>
      <c r="Q16" s="9"/>
      <c r="R16" s="9"/>
      <c r="T16" s="1" t="s">
        <v>22</v>
      </c>
      <c r="U16" s="9">
        <v>0.0</v>
      </c>
      <c r="V16" s="9"/>
      <c r="W16" s="9"/>
    </row>
    <row r="17">
      <c r="E17" s="1" t="s">
        <v>27</v>
      </c>
      <c r="F17" s="17">
        <v>0.11</v>
      </c>
      <c r="G17" s="9"/>
      <c r="H17" s="9"/>
      <c r="J17" s="1" t="s">
        <v>27</v>
      </c>
      <c r="K17" s="17">
        <v>0.11</v>
      </c>
      <c r="L17" s="9"/>
      <c r="M17" s="9"/>
      <c r="O17" s="1" t="s">
        <v>27</v>
      </c>
      <c r="P17" s="17">
        <v>0.1</v>
      </c>
      <c r="Q17" s="9"/>
      <c r="R17" s="9"/>
      <c r="T17" s="1" t="s">
        <v>27</v>
      </c>
      <c r="U17" s="15">
        <v>0.0</v>
      </c>
      <c r="V17" s="9"/>
      <c r="W17" s="9"/>
    </row>
    <row r="18">
      <c r="B18" s="18" t="s">
        <v>29</v>
      </c>
      <c r="E18" s="8" t="s">
        <v>24</v>
      </c>
      <c r="F18" s="37">
        <f>SUM(F10:F17)</f>
        <v>3.88</v>
      </c>
      <c r="G18" s="37"/>
      <c r="H18" s="37">
        <f>+F18*2.2046</f>
        <v>8.553848</v>
      </c>
      <c r="J18" s="8" t="s">
        <v>24</v>
      </c>
      <c r="K18" s="37">
        <f>SUM(K10:K17)</f>
        <v>4.05</v>
      </c>
      <c r="L18" s="37"/>
      <c r="M18" s="37">
        <f>+K18*2.2046</f>
        <v>8.92863</v>
      </c>
      <c r="O18" s="8" t="s">
        <v>24</v>
      </c>
      <c r="P18" s="37">
        <f>SUM(P10:P17)</f>
        <v>4.01</v>
      </c>
      <c r="Q18" s="37"/>
      <c r="R18" s="37">
        <f>+P18*2.2046</f>
        <v>8.840446</v>
      </c>
      <c r="T18" s="8" t="s">
        <v>24</v>
      </c>
      <c r="U18" s="37">
        <f>SUM(U10:U17)</f>
        <v>3.65</v>
      </c>
      <c r="V18" s="37"/>
      <c r="W18" s="37">
        <f>+U18*2.2046</f>
        <v>8.04679</v>
      </c>
      <c r="X18" s="1">
        <f>R18*0.6</f>
        <v>5.3042676</v>
      </c>
      <c r="XFD18" s="9">
        <f>SUM(R18,M18,H18)</f>
        <v>26.322924</v>
      </c>
    </row>
    <row r="19">
      <c r="B19" s="38" t="s">
        <v>32</v>
      </c>
      <c r="C19" s="23">
        <v>0.14</v>
      </c>
      <c r="F19" s="16"/>
      <c r="G19" s="16"/>
      <c r="H19" s="16"/>
      <c r="J19" s="39">
        <v>0.0378</v>
      </c>
      <c r="K19" s="20">
        <f>K18*J19</f>
        <v>0.15309</v>
      </c>
      <c r="L19" s="20">
        <f>+K18+K19</f>
        <v>4.20309</v>
      </c>
      <c r="M19" s="20">
        <f t="shared" ref="M19:M20" si="1">+L19*2.2046</f>
        <v>9.266132214</v>
      </c>
      <c r="Q19" s="16"/>
      <c r="R19" s="16"/>
      <c r="U19" s="16"/>
      <c r="V19" s="16"/>
      <c r="W19" s="16"/>
    </row>
    <row r="20">
      <c r="B20" s="18" t="s">
        <v>33</v>
      </c>
      <c r="C20" s="25">
        <v>0.14</v>
      </c>
      <c r="F20" s="16"/>
      <c r="G20" s="16"/>
      <c r="H20" s="16"/>
      <c r="J20" s="40">
        <v>0.15</v>
      </c>
      <c r="K20" s="41">
        <f>+K18*J20</f>
        <v>0.6075</v>
      </c>
      <c r="L20" s="42">
        <f>+K18+K20+K19</f>
        <v>4.81059</v>
      </c>
      <c r="M20" s="41">
        <f t="shared" si="1"/>
        <v>10.60542671</v>
      </c>
      <c r="P20" s="16"/>
      <c r="Q20" s="15"/>
      <c r="R20" s="16"/>
      <c r="U20" s="16"/>
      <c r="V20" s="16"/>
      <c r="W20" s="16"/>
    </row>
    <row r="21" ht="15.75" customHeight="1">
      <c r="B21" s="18" t="s">
        <v>35</v>
      </c>
      <c r="C21" s="1">
        <v>0.0</v>
      </c>
      <c r="J21" s="43"/>
      <c r="L21" s="9"/>
      <c r="P21" s="26"/>
      <c r="Q21" s="9"/>
      <c r="R21" s="16"/>
    </row>
    <row r="22" ht="15.75" customHeight="1">
      <c r="B22" s="18" t="s">
        <v>36</v>
      </c>
      <c r="C22" s="1">
        <v>0.0</v>
      </c>
      <c r="E22" s="34" t="s">
        <v>5</v>
      </c>
      <c r="F22" s="34" t="s">
        <v>47</v>
      </c>
      <c r="G22" s="34"/>
      <c r="H22" s="34"/>
      <c r="J22" s="34" t="s">
        <v>5</v>
      </c>
      <c r="K22" s="34" t="s">
        <v>47</v>
      </c>
      <c r="L22" s="34"/>
      <c r="M22" s="34"/>
      <c r="P22" s="26"/>
      <c r="Q22" s="9"/>
      <c r="R22" s="44"/>
      <c r="T22" s="34" t="s">
        <v>5</v>
      </c>
      <c r="U22" s="34" t="s">
        <v>47</v>
      </c>
      <c r="V22" s="34"/>
      <c r="W22" s="34"/>
    </row>
    <row r="23" ht="15.75" customHeight="1">
      <c r="B23" s="18" t="s">
        <v>37</v>
      </c>
      <c r="C23" s="1">
        <v>0.0</v>
      </c>
      <c r="E23" s="1" t="s">
        <v>4</v>
      </c>
      <c r="F23" s="11">
        <f>C8</f>
        <v>2.7</v>
      </c>
      <c r="G23" s="11"/>
      <c r="H23" s="11"/>
      <c r="J23" s="1" t="s">
        <v>4</v>
      </c>
      <c r="K23" s="11">
        <f>C8</f>
        <v>2.7</v>
      </c>
      <c r="L23" s="11"/>
      <c r="M23" s="11"/>
      <c r="T23" s="1" t="s">
        <v>4</v>
      </c>
      <c r="U23" s="11">
        <f>+C8</f>
        <v>2.7</v>
      </c>
      <c r="V23" s="11"/>
      <c r="W23" s="11"/>
    </row>
    <row r="24" ht="15.75" customHeight="1">
      <c r="B24" s="18" t="s">
        <v>38</v>
      </c>
      <c r="C24" s="1">
        <v>0.0</v>
      </c>
      <c r="E24" s="1" t="s">
        <v>46</v>
      </c>
      <c r="F24" s="9">
        <v>0.14</v>
      </c>
      <c r="G24" s="9"/>
      <c r="H24" s="9"/>
      <c r="J24" s="1" t="s">
        <v>46</v>
      </c>
      <c r="K24" s="9">
        <v>0.14</v>
      </c>
      <c r="L24" s="9"/>
      <c r="M24" s="9"/>
      <c r="O24" s="34" t="s">
        <v>5</v>
      </c>
      <c r="P24" s="34" t="s">
        <v>47</v>
      </c>
      <c r="Q24" s="34"/>
      <c r="R24" s="34"/>
      <c r="T24" s="1" t="s">
        <v>46</v>
      </c>
      <c r="U24" s="9">
        <v>0.15</v>
      </c>
      <c r="V24" s="9"/>
      <c r="W24" s="9"/>
    </row>
    <row r="25" ht="15.75" customHeight="1">
      <c r="B25" s="18" t="s">
        <v>39</v>
      </c>
      <c r="C25" s="1">
        <v>0.0</v>
      </c>
      <c r="E25" s="1" t="s">
        <v>30</v>
      </c>
      <c r="F25" s="15">
        <f>F24+F23</f>
        <v>2.84</v>
      </c>
      <c r="G25" s="15"/>
      <c r="H25" s="15"/>
      <c r="J25" s="1" t="s">
        <v>30</v>
      </c>
      <c r="K25" s="15">
        <f>K24+K23</f>
        <v>2.84</v>
      </c>
      <c r="L25" s="15"/>
      <c r="M25" s="15"/>
      <c r="O25" s="1" t="s">
        <v>4</v>
      </c>
      <c r="P25" s="11">
        <f>C8</f>
        <v>2.7</v>
      </c>
      <c r="Q25" s="11"/>
      <c r="R25" s="11"/>
      <c r="T25" s="1" t="s">
        <v>30</v>
      </c>
      <c r="U25" s="15">
        <f>U24+U23</f>
        <v>2.85</v>
      </c>
      <c r="V25" s="15"/>
      <c r="W25" s="15"/>
    </row>
    <row r="26" ht="15.75" customHeight="1">
      <c r="E26" s="1" t="s">
        <v>49</v>
      </c>
      <c r="F26" s="9">
        <v>1.0</v>
      </c>
      <c r="G26" s="9"/>
      <c r="H26" s="9"/>
      <c r="J26" s="1" t="s">
        <v>49</v>
      </c>
      <c r="K26" s="9">
        <v>1.0</v>
      </c>
      <c r="L26" s="9"/>
      <c r="M26" s="9"/>
      <c r="O26" s="1" t="s">
        <v>46</v>
      </c>
      <c r="P26" s="9">
        <v>0.14</v>
      </c>
      <c r="Q26" s="9"/>
      <c r="R26" s="9"/>
      <c r="T26" s="1" t="s">
        <v>49</v>
      </c>
      <c r="U26" s="9">
        <v>1.0</v>
      </c>
      <c r="V26" s="9"/>
      <c r="W26" s="9"/>
    </row>
    <row r="27" ht="15.75" customHeight="1">
      <c r="E27" s="1" t="s">
        <v>51</v>
      </c>
      <c r="F27" s="9">
        <f>F25/F26</f>
        <v>2.84</v>
      </c>
      <c r="G27" s="9"/>
      <c r="H27" s="9"/>
      <c r="J27" s="1" t="s">
        <v>51</v>
      </c>
      <c r="K27" s="9">
        <f>K25/K26</f>
        <v>2.84</v>
      </c>
      <c r="L27" s="9"/>
      <c r="M27" s="9"/>
      <c r="O27" s="1" t="s">
        <v>30</v>
      </c>
      <c r="P27" s="15">
        <f>P26+P25</f>
        <v>2.84</v>
      </c>
      <c r="Q27" s="15"/>
      <c r="R27" s="15"/>
      <c r="T27" s="1" t="s">
        <v>51</v>
      </c>
      <c r="U27" s="9">
        <f>U25/U26</f>
        <v>2.85</v>
      </c>
      <c r="V27" s="9"/>
      <c r="W27" s="9"/>
    </row>
    <row r="28" ht="15.75" customHeight="1">
      <c r="F28" s="9"/>
      <c r="G28" s="9"/>
      <c r="H28" s="9"/>
      <c r="K28" s="9"/>
      <c r="L28" s="9"/>
      <c r="M28" s="9"/>
      <c r="O28" s="1" t="s">
        <v>49</v>
      </c>
      <c r="P28" s="9">
        <v>1.0</v>
      </c>
      <c r="Q28" s="9"/>
      <c r="R28" s="9"/>
      <c r="U28" s="9"/>
      <c r="V28" s="9"/>
      <c r="W28" s="9"/>
    </row>
    <row r="29" ht="15.75" customHeight="1">
      <c r="E29" s="1" t="s">
        <v>54</v>
      </c>
      <c r="F29" s="9">
        <f>0.35</f>
        <v>0.35</v>
      </c>
      <c r="G29" s="9"/>
      <c r="H29" s="9"/>
      <c r="J29" s="1" t="s">
        <v>54</v>
      </c>
      <c r="K29" s="9">
        <v>0.35</v>
      </c>
      <c r="L29" s="9"/>
      <c r="M29" s="9"/>
      <c r="O29" s="1" t="s">
        <v>51</v>
      </c>
      <c r="P29" s="9">
        <f>P27/P28</f>
        <v>2.84</v>
      </c>
      <c r="Q29" s="9"/>
      <c r="R29" s="9"/>
      <c r="T29" s="1" t="s">
        <v>54</v>
      </c>
      <c r="U29" s="9">
        <v>0.35</v>
      </c>
      <c r="V29" s="9"/>
      <c r="W29" s="9"/>
    </row>
    <row r="30" ht="15.75" customHeight="1">
      <c r="E30" s="1" t="s">
        <v>16</v>
      </c>
      <c r="F30" s="9">
        <v>0.06</v>
      </c>
      <c r="G30" s="9"/>
      <c r="H30" s="9"/>
      <c r="J30" s="1" t="s">
        <v>16</v>
      </c>
      <c r="K30" s="9">
        <v>0.06</v>
      </c>
      <c r="L30" s="9"/>
      <c r="M30" s="9"/>
      <c r="P30" s="9"/>
      <c r="Q30" s="9"/>
      <c r="R30" s="9"/>
      <c r="T30" s="1" t="s">
        <v>16</v>
      </c>
      <c r="U30" s="9">
        <v>0.0</v>
      </c>
      <c r="V30" s="9"/>
      <c r="W30" s="9"/>
    </row>
    <row r="31" ht="15.75" customHeight="1">
      <c r="E31" s="1" t="s">
        <v>18</v>
      </c>
      <c r="F31" s="9">
        <v>0.07</v>
      </c>
      <c r="G31" s="9"/>
      <c r="H31" s="9"/>
      <c r="J31" s="1" t="s">
        <v>18</v>
      </c>
      <c r="K31" s="9">
        <v>0.07</v>
      </c>
      <c r="L31" s="9"/>
      <c r="M31" s="9"/>
      <c r="O31" s="1" t="s">
        <v>54</v>
      </c>
      <c r="P31" s="9">
        <v>0.35</v>
      </c>
      <c r="Q31" s="9"/>
      <c r="R31" s="9"/>
      <c r="T31" s="1" t="s">
        <v>18</v>
      </c>
      <c r="U31" s="9">
        <v>0.0</v>
      </c>
      <c r="V31" s="9"/>
      <c r="W31" s="9"/>
    </row>
    <row r="32" ht="15.75" customHeight="1">
      <c r="E32" s="1" t="s">
        <v>58</v>
      </c>
      <c r="F32" s="9">
        <v>0.0</v>
      </c>
      <c r="G32" s="9"/>
      <c r="H32" s="9"/>
      <c r="J32" s="1" t="s">
        <v>58</v>
      </c>
      <c r="K32" s="9">
        <f>+C19</f>
        <v>0.14</v>
      </c>
      <c r="L32" s="9"/>
      <c r="M32" s="9"/>
      <c r="O32" s="1" t="s">
        <v>16</v>
      </c>
      <c r="P32" s="9">
        <v>0.06</v>
      </c>
      <c r="Q32" s="9"/>
      <c r="R32" s="9"/>
      <c r="T32" s="1" t="s">
        <v>58</v>
      </c>
      <c r="U32" s="9">
        <v>0.0</v>
      </c>
      <c r="V32" s="9"/>
      <c r="W32" s="9"/>
    </row>
    <row r="33" ht="15.75" customHeight="1">
      <c r="E33" s="1" t="s">
        <v>22</v>
      </c>
      <c r="F33" s="9">
        <v>0.0</v>
      </c>
      <c r="G33" s="9"/>
      <c r="H33" s="9"/>
      <c r="J33" s="1" t="s">
        <v>22</v>
      </c>
      <c r="K33" s="9">
        <v>0.03</v>
      </c>
      <c r="L33" s="9"/>
      <c r="M33" s="9"/>
      <c r="O33" s="1" t="s">
        <v>18</v>
      </c>
      <c r="P33" s="9">
        <v>0.07</v>
      </c>
      <c r="Q33" s="9"/>
      <c r="R33" s="9"/>
      <c r="T33" s="1" t="s">
        <v>22</v>
      </c>
      <c r="U33" s="9">
        <v>0.0</v>
      </c>
      <c r="V33" s="9"/>
      <c r="W33" s="9"/>
    </row>
    <row r="34" ht="15.75" customHeight="1">
      <c r="E34" s="1" t="s">
        <v>27</v>
      </c>
      <c r="F34" s="17">
        <v>0.11</v>
      </c>
      <c r="G34" s="9"/>
      <c r="H34" s="9"/>
      <c r="J34" s="1" t="s">
        <v>27</v>
      </c>
      <c r="K34" s="17">
        <v>0.11</v>
      </c>
      <c r="L34" s="9"/>
      <c r="M34" s="9"/>
      <c r="O34" s="1" t="s">
        <v>58</v>
      </c>
      <c r="P34" s="9">
        <f>+C20+C21+C22+C23+C24+C25</f>
        <v>0.14</v>
      </c>
      <c r="Q34" s="9"/>
      <c r="R34" s="9"/>
      <c r="T34" s="1" t="s">
        <v>27</v>
      </c>
      <c r="U34" s="15">
        <v>0.0</v>
      </c>
      <c r="V34" s="9"/>
      <c r="W34" s="9"/>
    </row>
    <row r="35" ht="15.75" customHeight="1">
      <c r="E35" s="8" t="s">
        <v>24</v>
      </c>
      <c r="F35" s="37">
        <f>SUM(F27:F34)</f>
        <v>3.43</v>
      </c>
      <c r="G35" s="37"/>
      <c r="H35" s="37">
        <f>+F35*2.2046</f>
        <v>7.561778</v>
      </c>
      <c r="J35" s="8" t="s">
        <v>24</v>
      </c>
      <c r="K35" s="37">
        <f>SUM(K27:K34)</f>
        <v>3.6</v>
      </c>
      <c r="L35" s="37"/>
      <c r="M35" s="37">
        <f>+K35*2.2046</f>
        <v>7.93656</v>
      </c>
      <c r="O35" s="1" t="s">
        <v>22</v>
      </c>
      <c r="P35" s="9">
        <v>0.0</v>
      </c>
      <c r="Q35" s="9"/>
      <c r="R35" s="9"/>
      <c r="T35" s="8" t="s">
        <v>24</v>
      </c>
      <c r="U35" s="37">
        <f>SUM(U27:U34)</f>
        <v>3.2</v>
      </c>
      <c r="V35" s="37"/>
      <c r="W35" s="37">
        <f>+U35*2.2046</f>
        <v>7.05472</v>
      </c>
      <c r="XFD35" s="9">
        <f>SUM(R37,M35,H35)</f>
        <v>23.346714</v>
      </c>
    </row>
    <row r="36" ht="15.75" customHeight="1">
      <c r="J36" s="39">
        <v>0.0378</v>
      </c>
      <c r="K36" s="20">
        <f>K35*J36</f>
        <v>0.13608</v>
      </c>
      <c r="L36" s="20">
        <f>+K35+K36</f>
        <v>3.73608</v>
      </c>
      <c r="M36" s="20">
        <f t="shared" ref="M36:M37" si="2">+L36*2.2046</f>
        <v>8.236561968</v>
      </c>
      <c r="O36" s="1" t="s">
        <v>27</v>
      </c>
      <c r="P36" s="15">
        <v>0.1</v>
      </c>
      <c r="Q36" s="9"/>
      <c r="R36" s="9"/>
    </row>
    <row r="37" ht="15.75" customHeight="1">
      <c r="J37" s="40">
        <v>0.15</v>
      </c>
      <c r="K37" s="41">
        <f>+K35*J37</f>
        <v>0.54</v>
      </c>
      <c r="L37" s="41">
        <f>+K35+K37+K36</f>
        <v>4.27608</v>
      </c>
      <c r="M37" s="41">
        <f t="shared" si="2"/>
        <v>9.427045968</v>
      </c>
      <c r="O37" s="8" t="s">
        <v>24</v>
      </c>
      <c r="P37" s="37">
        <f>SUM(P29:P36)</f>
        <v>3.56</v>
      </c>
      <c r="Q37" s="37"/>
      <c r="R37" s="37">
        <f>+P37*2.2046</f>
        <v>7.848376</v>
      </c>
    </row>
    <row r="38" ht="15.75" customHeight="1">
      <c r="K38" s="16"/>
      <c r="L38" s="16"/>
      <c r="M38" s="16"/>
    </row>
    <row r="39" ht="15.75" customHeight="1">
      <c r="K39" s="16"/>
      <c r="L39" s="16"/>
      <c r="M39" s="16"/>
      <c r="P39" s="15"/>
      <c r="Q39" s="15"/>
      <c r="R39" s="16"/>
    </row>
    <row r="40" ht="15.75" customHeight="1">
      <c r="E40" s="34" t="s">
        <v>5</v>
      </c>
      <c r="F40" s="34" t="s">
        <v>48</v>
      </c>
      <c r="G40" s="34"/>
      <c r="H40" s="34"/>
      <c r="J40" s="34" t="s">
        <v>5</v>
      </c>
      <c r="K40" s="34" t="s">
        <v>48</v>
      </c>
      <c r="L40" s="34"/>
      <c r="M40" s="34"/>
      <c r="P40" s="26"/>
      <c r="Q40" s="9"/>
      <c r="R40" s="16"/>
      <c r="T40" s="34" t="s">
        <v>5</v>
      </c>
      <c r="U40" s="34" t="s">
        <v>48</v>
      </c>
      <c r="V40" s="34"/>
      <c r="W40" s="34"/>
    </row>
    <row r="41" ht="15.75" customHeight="1">
      <c r="E41" s="1" t="s">
        <v>4</v>
      </c>
      <c r="F41" s="11">
        <f>C9</f>
        <v>2.55</v>
      </c>
      <c r="G41" s="11"/>
      <c r="H41" s="11"/>
      <c r="J41" s="1" t="s">
        <v>4</v>
      </c>
      <c r="K41" s="11">
        <f>C9</f>
        <v>2.55</v>
      </c>
      <c r="L41" s="11"/>
      <c r="M41" s="11"/>
      <c r="P41" s="26"/>
      <c r="Q41" s="9"/>
      <c r="R41" s="44"/>
      <c r="T41" s="1" t="s">
        <v>4</v>
      </c>
      <c r="U41" s="11">
        <f>+C9</f>
        <v>2.55</v>
      </c>
      <c r="V41" s="11"/>
      <c r="W41" s="11"/>
    </row>
    <row r="42" ht="15.75" customHeight="1">
      <c r="E42" s="1" t="s">
        <v>46</v>
      </c>
      <c r="F42" s="9">
        <v>0.14</v>
      </c>
      <c r="G42" s="9"/>
      <c r="H42" s="9"/>
      <c r="J42" s="1" t="s">
        <v>46</v>
      </c>
      <c r="K42" s="9">
        <v>0.14</v>
      </c>
      <c r="L42" s="9"/>
      <c r="M42" s="9"/>
      <c r="O42" s="34" t="s">
        <v>5</v>
      </c>
      <c r="P42" s="34" t="s">
        <v>48</v>
      </c>
      <c r="Q42" s="34"/>
      <c r="R42" s="34"/>
      <c r="T42" s="1" t="s">
        <v>46</v>
      </c>
      <c r="U42" s="9">
        <v>0.15</v>
      </c>
      <c r="V42" s="9"/>
      <c r="W42" s="9"/>
    </row>
    <row r="43" ht="15.75" customHeight="1">
      <c r="E43" s="1" t="s">
        <v>30</v>
      </c>
      <c r="F43" s="15">
        <f>F42+F41</f>
        <v>2.69</v>
      </c>
      <c r="G43" s="15"/>
      <c r="H43" s="15"/>
      <c r="J43" s="1" t="s">
        <v>30</v>
      </c>
      <c r="K43" s="15">
        <f>K42+K41</f>
        <v>2.69</v>
      </c>
      <c r="L43" s="15"/>
      <c r="M43" s="15"/>
      <c r="O43" s="1" t="s">
        <v>4</v>
      </c>
      <c r="P43" s="11">
        <f>C9</f>
        <v>2.55</v>
      </c>
      <c r="Q43" s="11"/>
      <c r="R43" s="11"/>
      <c r="T43" s="1" t="s">
        <v>30</v>
      </c>
      <c r="U43" s="15">
        <f>U42+U41</f>
        <v>2.7</v>
      </c>
      <c r="V43" s="15"/>
      <c r="W43" s="15"/>
    </row>
    <row r="44" ht="15.75" customHeight="1">
      <c r="E44" s="1" t="s">
        <v>49</v>
      </c>
      <c r="F44" s="9">
        <v>1.0</v>
      </c>
      <c r="G44" s="9"/>
      <c r="H44" s="9"/>
      <c r="J44" s="1" t="s">
        <v>49</v>
      </c>
      <c r="K44" s="9">
        <v>1.0</v>
      </c>
      <c r="L44" s="9"/>
      <c r="M44" s="9"/>
      <c r="O44" s="1" t="s">
        <v>46</v>
      </c>
      <c r="P44" s="9">
        <v>0.14</v>
      </c>
      <c r="Q44" s="9"/>
      <c r="R44" s="9"/>
      <c r="T44" s="1" t="s">
        <v>49</v>
      </c>
      <c r="U44" s="9">
        <v>1.0</v>
      </c>
      <c r="V44" s="9"/>
      <c r="W44" s="9"/>
    </row>
    <row r="45" ht="15.75" customHeight="1">
      <c r="E45" s="1" t="s">
        <v>51</v>
      </c>
      <c r="F45" s="9">
        <f>F43/F44</f>
        <v>2.69</v>
      </c>
      <c r="G45" s="9"/>
      <c r="H45" s="9"/>
      <c r="J45" s="1" t="s">
        <v>51</v>
      </c>
      <c r="K45" s="9">
        <f>K43/K44</f>
        <v>2.69</v>
      </c>
      <c r="L45" s="9"/>
      <c r="M45" s="9"/>
      <c r="O45" s="1" t="s">
        <v>30</v>
      </c>
      <c r="P45" s="15">
        <f>P44+P43</f>
        <v>2.69</v>
      </c>
      <c r="Q45" s="15"/>
      <c r="R45" s="15"/>
      <c r="T45" s="1" t="s">
        <v>51</v>
      </c>
      <c r="U45" s="9">
        <f>U43/U44</f>
        <v>2.7</v>
      </c>
      <c r="V45" s="9"/>
      <c r="W45" s="9"/>
    </row>
    <row r="46" ht="15.75" customHeight="1">
      <c r="F46" s="9"/>
      <c r="G46" s="9"/>
      <c r="H46" s="9"/>
      <c r="K46" s="9"/>
      <c r="L46" s="9"/>
      <c r="M46" s="9"/>
      <c r="O46" s="1" t="s">
        <v>49</v>
      </c>
      <c r="P46" s="9">
        <v>1.0</v>
      </c>
      <c r="Q46" s="9"/>
      <c r="R46" s="9"/>
      <c r="U46" s="9"/>
      <c r="V46" s="9"/>
      <c r="W46" s="9"/>
    </row>
    <row r="47" ht="15.75" customHeight="1">
      <c r="E47" s="1" t="s">
        <v>54</v>
      </c>
      <c r="F47" s="14">
        <f>+0.35</f>
        <v>0.35</v>
      </c>
      <c r="G47" s="9"/>
      <c r="H47" s="9"/>
      <c r="J47" s="1" t="s">
        <v>54</v>
      </c>
      <c r="K47" s="9">
        <v>0.35</v>
      </c>
      <c r="L47" s="9"/>
      <c r="M47" s="9"/>
      <c r="O47" s="1" t="s">
        <v>51</v>
      </c>
      <c r="P47" s="9">
        <f>P45/P46</f>
        <v>2.69</v>
      </c>
      <c r="Q47" s="9"/>
      <c r="R47" s="9"/>
      <c r="T47" s="1" t="s">
        <v>54</v>
      </c>
      <c r="U47" s="9">
        <v>0.35</v>
      </c>
      <c r="V47" s="9"/>
      <c r="W47" s="9"/>
    </row>
    <row r="48" ht="15.75" customHeight="1">
      <c r="E48" s="1" t="s">
        <v>16</v>
      </c>
      <c r="F48" s="9">
        <v>0.06</v>
      </c>
      <c r="G48" s="9"/>
      <c r="H48" s="9"/>
      <c r="J48" s="1" t="s">
        <v>16</v>
      </c>
      <c r="K48" s="9">
        <v>0.06</v>
      </c>
      <c r="L48" s="9"/>
      <c r="M48" s="9"/>
      <c r="P48" s="9"/>
      <c r="Q48" s="9"/>
      <c r="R48" s="9"/>
      <c r="T48" s="1" t="s">
        <v>16</v>
      </c>
      <c r="U48" s="9">
        <v>0.0</v>
      </c>
      <c r="V48" s="9"/>
      <c r="W48" s="9"/>
    </row>
    <row r="49" ht="15.75" customHeight="1">
      <c r="E49" s="1" t="s">
        <v>18</v>
      </c>
      <c r="F49" s="9">
        <v>0.07</v>
      </c>
      <c r="G49" s="9"/>
      <c r="H49" s="9"/>
      <c r="J49" s="1" t="s">
        <v>18</v>
      </c>
      <c r="K49" s="9">
        <v>0.07</v>
      </c>
      <c r="L49" s="9"/>
      <c r="M49" s="9"/>
      <c r="O49" s="1" t="s">
        <v>54</v>
      </c>
      <c r="P49" s="9">
        <v>0.35</v>
      </c>
      <c r="Q49" s="9"/>
      <c r="R49" s="9"/>
      <c r="T49" s="1" t="s">
        <v>18</v>
      </c>
      <c r="U49" s="9">
        <v>0.0</v>
      </c>
      <c r="V49" s="9"/>
      <c r="W49" s="9"/>
    </row>
    <row r="50" ht="15.75" customHeight="1">
      <c r="E50" s="1" t="s">
        <v>58</v>
      </c>
      <c r="F50" s="9">
        <v>0.0</v>
      </c>
      <c r="G50" s="9"/>
      <c r="H50" s="9"/>
      <c r="J50" s="1" t="s">
        <v>58</v>
      </c>
      <c r="K50" s="9">
        <f>+C19</f>
        <v>0.14</v>
      </c>
      <c r="L50" s="9"/>
      <c r="M50" s="9"/>
      <c r="O50" s="1" t="s">
        <v>16</v>
      </c>
      <c r="P50" s="9">
        <v>0.06</v>
      </c>
      <c r="Q50" s="9"/>
      <c r="R50" s="9"/>
      <c r="T50" s="1" t="s">
        <v>58</v>
      </c>
      <c r="U50" s="9">
        <v>0.0</v>
      </c>
      <c r="V50" s="9"/>
      <c r="W50" s="9"/>
    </row>
    <row r="51" ht="15.75" customHeight="1">
      <c r="E51" s="1" t="s">
        <v>22</v>
      </c>
      <c r="F51" s="9">
        <v>0.0</v>
      </c>
      <c r="G51" s="9"/>
      <c r="H51" s="9"/>
      <c r="J51" s="1" t="s">
        <v>22</v>
      </c>
      <c r="K51" s="9">
        <v>0.03</v>
      </c>
      <c r="L51" s="9"/>
      <c r="M51" s="9"/>
      <c r="O51" s="1" t="s">
        <v>18</v>
      </c>
      <c r="P51" s="9">
        <v>0.07</v>
      </c>
      <c r="Q51" s="9"/>
      <c r="R51" s="9"/>
      <c r="T51" s="1" t="s">
        <v>22</v>
      </c>
      <c r="U51" s="9">
        <v>0.0</v>
      </c>
      <c r="V51" s="9"/>
      <c r="W51" s="9"/>
    </row>
    <row r="52" ht="15.75" customHeight="1">
      <c r="E52" s="1" t="s">
        <v>27</v>
      </c>
      <c r="F52" s="17">
        <v>0.11</v>
      </c>
      <c r="G52" s="9"/>
      <c r="H52" s="9"/>
      <c r="J52" s="1" t="s">
        <v>27</v>
      </c>
      <c r="K52" s="17">
        <v>0.11</v>
      </c>
      <c r="L52" s="9"/>
      <c r="M52" s="9"/>
      <c r="O52" s="1" t="s">
        <v>58</v>
      </c>
      <c r="P52" s="9">
        <f>+C20+C21+C22+C23+C24+C25</f>
        <v>0.14</v>
      </c>
      <c r="Q52" s="9"/>
      <c r="R52" s="9"/>
      <c r="T52" s="1" t="s">
        <v>27</v>
      </c>
      <c r="U52" s="15">
        <v>0.0</v>
      </c>
      <c r="V52" s="9"/>
      <c r="W52" s="9"/>
    </row>
    <row r="53" ht="15.75" customHeight="1">
      <c r="E53" s="8" t="s">
        <v>24</v>
      </c>
      <c r="F53" s="37">
        <f>SUM(F45:F52)</f>
        <v>3.28</v>
      </c>
      <c r="G53" s="37"/>
      <c r="H53" s="37">
        <f>+F53*2.2046</f>
        <v>7.231088</v>
      </c>
      <c r="J53" s="8" t="s">
        <v>24</v>
      </c>
      <c r="K53" s="37">
        <f>SUM(K45:K52)</f>
        <v>3.45</v>
      </c>
      <c r="L53" s="37"/>
      <c r="M53" s="37">
        <f>+K53*2.2046</f>
        <v>7.60587</v>
      </c>
      <c r="O53" s="1" t="s">
        <v>22</v>
      </c>
      <c r="P53" s="9">
        <v>0.0</v>
      </c>
      <c r="Q53" s="9"/>
      <c r="R53" s="9"/>
      <c r="T53" s="8" t="s">
        <v>24</v>
      </c>
      <c r="U53" s="37">
        <f>SUM(U45:U52)</f>
        <v>3.05</v>
      </c>
      <c r="V53" s="37"/>
      <c r="W53" s="37">
        <f>+U53*2.2046</f>
        <v>6.72403</v>
      </c>
    </row>
    <row r="54" ht="15.75" customHeight="1">
      <c r="J54" s="39">
        <v>0.0378</v>
      </c>
      <c r="K54" s="20">
        <f>K53*J54</f>
        <v>0.13041</v>
      </c>
      <c r="L54" s="20">
        <f>+K53+K54</f>
        <v>3.58041</v>
      </c>
      <c r="M54" s="20">
        <f t="shared" ref="M54:M55" si="3">+L54*2.2046</f>
        <v>7.893371886</v>
      </c>
      <c r="O54" s="1" t="s">
        <v>27</v>
      </c>
      <c r="P54" s="15">
        <v>0.1</v>
      </c>
      <c r="Q54" s="9"/>
      <c r="R54" s="9"/>
    </row>
    <row r="55" ht="15.75" customHeight="1">
      <c r="J55" s="40">
        <v>0.15</v>
      </c>
      <c r="K55" s="41">
        <f>+K53*J55</f>
        <v>0.5175</v>
      </c>
      <c r="L55" s="41">
        <f>+K53+K55+K54</f>
        <v>4.09791</v>
      </c>
      <c r="M55" s="41">
        <f t="shared" si="3"/>
        <v>9.034252386</v>
      </c>
      <c r="O55" s="8" t="s">
        <v>24</v>
      </c>
      <c r="P55" s="37">
        <f>SUM(P47:P54)</f>
        <v>3.41</v>
      </c>
      <c r="Q55" s="37"/>
      <c r="R55" s="37">
        <f>+P55*2.2046</f>
        <v>7.517686</v>
      </c>
    </row>
    <row r="56" ht="15.75" customHeight="1">
      <c r="K56" s="16"/>
      <c r="L56" s="16"/>
      <c r="M56" s="16"/>
    </row>
    <row r="57" ht="15.75" customHeight="1">
      <c r="E57" s="34" t="s">
        <v>5</v>
      </c>
      <c r="F57" s="34" t="s">
        <v>50</v>
      </c>
      <c r="G57" s="34"/>
      <c r="H57" s="34"/>
      <c r="J57" s="34" t="s">
        <v>5</v>
      </c>
      <c r="K57" s="34" t="s">
        <v>50</v>
      </c>
      <c r="L57" s="34"/>
      <c r="M57" s="34"/>
      <c r="P57" s="15"/>
      <c r="Q57" s="15"/>
      <c r="R57" s="16"/>
      <c r="T57" s="34" t="s">
        <v>5</v>
      </c>
      <c r="U57" s="34" t="s">
        <v>50</v>
      </c>
      <c r="V57" s="34"/>
      <c r="W57" s="34"/>
    </row>
    <row r="58" ht="15.75" customHeight="1">
      <c r="E58" s="1" t="s">
        <v>4</v>
      </c>
      <c r="F58" s="11">
        <f>C10</f>
        <v>2.45</v>
      </c>
      <c r="G58" s="11"/>
      <c r="H58" s="11"/>
      <c r="J58" s="1" t="s">
        <v>4</v>
      </c>
      <c r="K58" s="11">
        <f>C10</f>
        <v>2.45</v>
      </c>
      <c r="L58" s="11"/>
      <c r="M58" s="11"/>
      <c r="P58" s="26"/>
      <c r="Q58" s="9"/>
      <c r="R58" s="16"/>
      <c r="T58" s="1" t="s">
        <v>4</v>
      </c>
      <c r="U58" s="11">
        <f>+C10</f>
        <v>2.45</v>
      </c>
      <c r="V58" s="11"/>
      <c r="W58" s="11"/>
    </row>
    <row r="59" ht="15.75" customHeight="1">
      <c r="E59" s="1" t="s">
        <v>46</v>
      </c>
      <c r="F59" s="9">
        <v>0.14</v>
      </c>
      <c r="G59" s="9"/>
      <c r="H59" s="9"/>
      <c r="J59" s="1" t="s">
        <v>46</v>
      </c>
      <c r="K59" s="9">
        <v>0.14</v>
      </c>
      <c r="L59" s="9"/>
      <c r="M59" s="9"/>
      <c r="P59" s="26"/>
      <c r="Q59" s="9"/>
      <c r="R59" s="44"/>
      <c r="T59" s="1" t="s">
        <v>46</v>
      </c>
      <c r="U59" s="9">
        <v>0.15</v>
      </c>
      <c r="V59" s="9"/>
      <c r="W59" s="9"/>
    </row>
    <row r="60" ht="15.75" customHeight="1">
      <c r="E60" s="1" t="s">
        <v>30</v>
      </c>
      <c r="F60" s="15">
        <f>F59+F58</f>
        <v>2.59</v>
      </c>
      <c r="G60" s="15"/>
      <c r="H60" s="15"/>
      <c r="J60" s="1" t="s">
        <v>30</v>
      </c>
      <c r="K60" s="15">
        <f>K59+K58</f>
        <v>2.59</v>
      </c>
      <c r="L60" s="15"/>
      <c r="M60" s="15"/>
      <c r="O60" s="34" t="s">
        <v>5</v>
      </c>
      <c r="P60" s="34" t="s">
        <v>50</v>
      </c>
      <c r="Q60" s="34"/>
      <c r="R60" s="34"/>
      <c r="T60" s="1" t="s">
        <v>30</v>
      </c>
      <c r="U60" s="15">
        <f>U59+U58</f>
        <v>2.6</v>
      </c>
      <c r="V60" s="15"/>
      <c r="W60" s="15"/>
    </row>
    <row r="61" ht="15.75" customHeight="1">
      <c r="E61" s="1" t="s">
        <v>49</v>
      </c>
      <c r="F61" s="9">
        <v>1.0</v>
      </c>
      <c r="G61" s="9"/>
      <c r="H61" s="9"/>
      <c r="J61" s="1" t="s">
        <v>49</v>
      </c>
      <c r="K61" s="9">
        <v>1.0</v>
      </c>
      <c r="L61" s="9"/>
      <c r="M61" s="9"/>
      <c r="O61" s="1" t="s">
        <v>4</v>
      </c>
      <c r="P61" s="11">
        <f>C10</f>
        <v>2.45</v>
      </c>
      <c r="Q61" s="11"/>
      <c r="R61" s="11"/>
      <c r="T61" s="1" t="s">
        <v>49</v>
      </c>
      <c r="U61" s="9">
        <v>1.0</v>
      </c>
      <c r="V61" s="9"/>
      <c r="W61" s="9"/>
    </row>
    <row r="62" ht="15.75" customHeight="1">
      <c r="E62" s="1" t="s">
        <v>51</v>
      </c>
      <c r="F62" s="9">
        <f>F60/F61</f>
        <v>2.59</v>
      </c>
      <c r="G62" s="9"/>
      <c r="H62" s="9"/>
      <c r="J62" s="1" t="s">
        <v>51</v>
      </c>
      <c r="K62" s="9">
        <f>K60/K61</f>
        <v>2.59</v>
      </c>
      <c r="L62" s="9"/>
      <c r="M62" s="9"/>
      <c r="O62" s="1" t="s">
        <v>46</v>
      </c>
      <c r="P62" s="9">
        <v>0.14</v>
      </c>
      <c r="Q62" s="9"/>
      <c r="R62" s="9"/>
      <c r="T62" s="1" t="s">
        <v>51</v>
      </c>
      <c r="U62" s="9">
        <f>U60/U61</f>
        <v>2.6</v>
      </c>
      <c r="V62" s="9"/>
      <c r="W62" s="9"/>
    </row>
    <row r="63" ht="15.75" customHeight="1">
      <c r="F63" s="9"/>
      <c r="G63" s="9"/>
      <c r="H63" s="9"/>
      <c r="K63" s="9"/>
      <c r="L63" s="9"/>
      <c r="M63" s="9"/>
      <c r="O63" s="1" t="s">
        <v>30</v>
      </c>
      <c r="P63" s="15">
        <f>P62+P61</f>
        <v>2.59</v>
      </c>
      <c r="Q63" s="15"/>
      <c r="R63" s="15"/>
      <c r="U63" s="9"/>
      <c r="V63" s="9"/>
      <c r="W63" s="9"/>
    </row>
    <row r="64" ht="15.75" customHeight="1">
      <c r="E64" s="1" t="s">
        <v>54</v>
      </c>
      <c r="F64" s="9">
        <f>0.35</f>
        <v>0.35</v>
      </c>
      <c r="G64" s="9"/>
      <c r="H64" s="9"/>
      <c r="J64" s="1" t="s">
        <v>54</v>
      </c>
      <c r="K64" s="9">
        <v>0.35</v>
      </c>
      <c r="L64" s="9"/>
      <c r="M64" s="9"/>
      <c r="O64" s="1" t="s">
        <v>49</v>
      </c>
      <c r="P64" s="9">
        <v>1.0</v>
      </c>
      <c r="Q64" s="9"/>
      <c r="R64" s="9"/>
      <c r="T64" s="1" t="s">
        <v>54</v>
      </c>
      <c r="U64" s="9">
        <v>0.35</v>
      </c>
      <c r="V64" s="9"/>
      <c r="W64" s="9"/>
    </row>
    <row r="65" ht="15.75" customHeight="1">
      <c r="E65" s="1" t="s">
        <v>16</v>
      </c>
      <c r="F65" s="9">
        <v>0.06</v>
      </c>
      <c r="G65" s="9"/>
      <c r="H65" s="9"/>
      <c r="J65" s="1" t="s">
        <v>16</v>
      </c>
      <c r="K65" s="9">
        <v>0.06</v>
      </c>
      <c r="L65" s="9"/>
      <c r="M65" s="9"/>
      <c r="O65" s="1" t="s">
        <v>51</v>
      </c>
      <c r="P65" s="9">
        <f>P63/P64</f>
        <v>2.59</v>
      </c>
      <c r="Q65" s="9"/>
      <c r="R65" s="9"/>
      <c r="T65" s="1" t="s">
        <v>16</v>
      </c>
      <c r="U65" s="9">
        <v>0.0</v>
      </c>
      <c r="V65" s="9"/>
      <c r="W65" s="9"/>
    </row>
    <row r="66" ht="15.75" customHeight="1">
      <c r="E66" s="1" t="s">
        <v>18</v>
      </c>
      <c r="F66" s="9">
        <v>0.07</v>
      </c>
      <c r="G66" s="9"/>
      <c r="H66" s="9"/>
      <c r="J66" s="1" t="s">
        <v>18</v>
      </c>
      <c r="K66" s="9">
        <v>0.07</v>
      </c>
      <c r="L66" s="9"/>
      <c r="M66" s="9"/>
      <c r="P66" s="9"/>
      <c r="Q66" s="9"/>
      <c r="R66" s="9"/>
      <c r="T66" s="1" t="s">
        <v>18</v>
      </c>
      <c r="U66" s="9">
        <v>0.0</v>
      </c>
      <c r="V66" s="9"/>
      <c r="W66" s="9"/>
    </row>
    <row r="67" ht="15.75" customHeight="1">
      <c r="E67" s="1" t="s">
        <v>58</v>
      </c>
      <c r="F67" s="9">
        <v>0.0</v>
      </c>
      <c r="G67" s="9"/>
      <c r="H67" s="9"/>
      <c r="J67" s="1" t="s">
        <v>58</v>
      </c>
      <c r="K67" s="9">
        <f>+C19</f>
        <v>0.14</v>
      </c>
      <c r="L67" s="9"/>
      <c r="M67" s="9"/>
      <c r="O67" s="1" t="s">
        <v>54</v>
      </c>
      <c r="P67" s="9">
        <v>0.35</v>
      </c>
      <c r="Q67" s="9"/>
      <c r="R67" s="9"/>
      <c r="T67" s="1" t="s">
        <v>58</v>
      </c>
      <c r="U67" s="9">
        <v>0.0</v>
      </c>
      <c r="V67" s="9"/>
      <c r="W67" s="9"/>
    </row>
    <row r="68" ht="15.75" customHeight="1">
      <c r="E68" s="1" t="s">
        <v>22</v>
      </c>
      <c r="F68" s="9">
        <v>0.0</v>
      </c>
      <c r="G68" s="9"/>
      <c r="H68" s="9"/>
      <c r="J68" s="1" t="s">
        <v>22</v>
      </c>
      <c r="K68" s="9">
        <v>0.03</v>
      </c>
      <c r="L68" s="9"/>
      <c r="M68" s="9"/>
      <c r="O68" s="1" t="s">
        <v>16</v>
      </c>
      <c r="P68" s="9">
        <v>0.06</v>
      </c>
      <c r="Q68" s="9"/>
      <c r="R68" s="9"/>
      <c r="T68" s="1" t="s">
        <v>22</v>
      </c>
      <c r="U68" s="9">
        <v>0.0</v>
      </c>
      <c r="V68" s="9"/>
      <c r="W68" s="9"/>
    </row>
    <row r="69" ht="15.75" customHeight="1">
      <c r="E69" s="1" t="s">
        <v>27</v>
      </c>
      <c r="F69" s="17">
        <v>0.11</v>
      </c>
      <c r="G69" s="9"/>
      <c r="H69" s="9"/>
      <c r="J69" s="1" t="s">
        <v>27</v>
      </c>
      <c r="K69" s="17">
        <v>0.11</v>
      </c>
      <c r="L69" s="9"/>
      <c r="M69" s="9"/>
      <c r="O69" s="1" t="s">
        <v>18</v>
      </c>
      <c r="P69" s="9">
        <v>0.07</v>
      </c>
      <c r="Q69" s="9"/>
      <c r="R69" s="9"/>
      <c r="T69" s="1" t="s">
        <v>27</v>
      </c>
      <c r="U69" s="15">
        <v>0.0</v>
      </c>
      <c r="V69" s="9"/>
      <c r="W69" s="9"/>
    </row>
    <row r="70" ht="15.75" customHeight="1">
      <c r="E70" s="8" t="s">
        <v>24</v>
      </c>
      <c r="F70" s="37">
        <f>SUM(F62:F69)</f>
        <v>3.18</v>
      </c>
      <c r="G70" s="37"/>
      <c r="H70" s="37">
        <f>+F70*2.2046</f>
        <v>7.010628</v>
      </c>
      <c r="J70" s="8" t="s">
        <v>24</v>
      </c>
      <c r="K70" s="37">
        <f>SUM(K62:K69)</f>
        <v>3.35</v>
      </c>
      <c r="L70" s="37"/>
      <c r="M70" s="37">
        <f>+K70*2.2046</f>
        <v>7.38541</v>
      </c>
      <c r="O70" s="1" t="s">
        <v>58</v>
      </c>
      <c r="P70" s="9">
        <f>+C20+C21+C22+C23+C24+C25</f>
        <v>0.14</v>
      </c>
      <c r="Q70" s="9"/>
      <c r="R70" s="9"/>
      <c r="T70" s="8" t="s">
        <v>24</v>
      </c>
      <c r="U70" s="37">
        <f>SUM(U62:U69)</f>
        <v>2.95</v>
      </c>
      <c r="V70" s="37"/>
      <c r="W70" s="37">
        <f>+U70*2.2046</f>
        <v>6.50357</v>
      </c>
    </row>
    <row r="71" ht="15.75" customHeight="1">
      <c r="J71" s="39">
        <v>0.0378</v>
      </c>
      <c r="K71" s="20">
        <f>K70*J71</f>
        <v>0.12663</v>
      </c>
      <c r="L71" s="20">
        <f>+K70+K71</f>
        <v>3.47663</v>
      </c>
      <c r="M71" s="20">
        <f t="shared" ref="M71:M72" si="4">+L71*2.2046</f>
        <v>7.664578498</v>
      </c>
      <c r="O71" s="1" t="s">
        <v>22</v>
      </c>
      <c r="P71" s="9">
        <v>0.0</v>
      </c>
      <c r="Q71" s="9"/>
      <c r="R71" s="9"/>
    </row>
    <row r="72" ht="15.75" customHeight="1">
      <c r="J72" s="40">
        <v>0.15</v>
      </c>
      <c r="K72" s="41">
        <f>+K70*J72</f>
        <v>0.5025</v>
      </c>
      <c r="L72" s="41">
        <f>+K70+K72+K71</f>
        <v>3.97913</v>
      </c>
      <c r="M72" s="41">
        <f t="shared" si="4"/>
        <v>8.772389998</v>
      </c>
      <c r="O72" s="1" t="s">
        <v>27</v>
      </c>
      <c r="P72" s="15">
        <v>0.1</v>
      </c>
      <c r="Q72" s="9"/>
      <c r="R72" s="9"/>
    </row>
    <row r="73" ht="15.75" customHeight="1">
      <c r="O73" s="8" t="s">
        <v>24</v>
      </c>
      <c r="P73" s="37">
        <f>SUM(P65:P72)</f>
        <v>3.31</v>
      </c>
      <c r="Q73" s="37"/>
      <c r="R73" s="37">
        <f>+P73*2.2046</f>
        <v>7.297226</v>
      </c>
    </row>
    <row r="74" ht="15.75" customHeight="1">
      <c r="E74" s="34" t="s">
        <v>5</v>
      </c>
      <c r="F74" s="34" t="s">
        <v>52</v>
      </c>
      <c r="G74" s="34"/>
      <c r="H74" s="34"/>
      <c r="J74" s="34" t="s">
        <v>5</v>
      </c>
      <c r="K74" s="34" t="s">
        <v>52</v>
      </c>
      <c r="L74" s="34"/>
      <c r="M74" s="34"/>
      <c r="T74" s="34" t="s">
        <v>5</v>
      </c>
      <c r="U74" s="34" t="s">
        <v>52</v>
      </c>
      <c r="V74" s="34"/>
      <c r="W74" s="34"/>
    </row>
    <row r="75" ht="15.75" customHeight="1">
      <c r="E75" s="1" t="s">
        <v>4</v>
      </c>
      <c r="F75" s="11">
        <f>C11</f>
        <v>2.4</v>
      </c>
      <c r="G75" s="11"/>
      <c r="H75" s="11"/>
      <c r="J75" s="1" t="s">
        <v>4</v>
      </c>
      <c r="K75" s="11">
        <f>C11</f>
        <v>2.4</v>
      </c>
      <c r="L75" s="11"/>
      <c r="M75" s="11"/>
      <c r="P75" s="15"/>
      <c r="Q75" s="15"/>
      <c r="R75" s="16"/>
      <c r="T75" s="1" t="s">
        <v>4</v>
      </c>
      <c r="U75" s="11">
        <f>+C11</f>
        <v>2.4</v>
      </c>
      <c r="V75" s="11"/>
      <c r="W75" s="11"/>
    </row>
    <row r="76" ht="15.75" customHeight="1">
      <c r="E76" s="1" t="s">
        <v>46</v>
      </c>
      <c r="F76" s="9">
        <v>0.14</v>
      </c>
      <c r="G76" s="9"/>
      <c r="H76" s="9"/>
      <c r="J76" s="1" t="s">
        <v>46</v>
      </c>
      <c r="K76" s="9">
        <v>0.14</v>
      </c>
      <c r="L76" s="9"/>
      <c r="M76" s="9"/>
      <c r="P76" s="26"/>
      <c r="Q76" s="9"/>
      <c r="R76" s="16"/>
      <c r="T76" s="1" t="s">
        <v>46</v>
      </c>
      <c r="U76" s="9">
        <v>0.15</v>
      </c>
      <c r="V76" s="9"/>
      <c r="W76" s="9"/>
    </row>
    <row r="77" ht="15.75" customHeight="1">
      <c r="E77" s="1" t="s">
        <v>30</v>
      </c>
      <c r="F77" s="15">
        <f>F76+F75</f>
        <v>2.54</v>
      </c>
      <c r="G77" s="15"/>
      <c r="H77" s="15"/>
      <c r="J77" s="1" t="s">
        <v>30</v>
      </c>
      <c r="K77" s="15">
        <f>K76+K75</f>
        <v>2.54</v>
      </c>
      <c r="L77" s="15"/>
      <c r="M77" s="15"/>
      <c r="P77" s="26"/>
      <c r="Q77" s="9"/>
      <c r="R77" s="44"/>
      <c r="T77" s="1" t="s">
        <v>30</v>
      </c>
      <c r="U77" s="15">
        <f>U76+U75</f>
        <v>2.55</v>
      </c>
      <c r="V77" s="15"/>
      <c r="W77" s="15"/>
    </row>
    <row r="78" ht="15.75" customHeight="1">
      <c r="E78" s="1" t="s">
        <v>49</v>
      </c>
      <c r="F78" s="9">
        <v>1.0</v>
      </c>
      <c r="G78" s="9"/>
      <c r="H78" s="9"/>
      <c r="J78" s="1" t="s">
        <v>49</v>
      </c>
      <c r="K78" s="9">
        <v>1.0</v>
      </c>
      <c r="L78" s="9"/>
      <c r="M78" s="9"/>
      <c r="O78" s="34" t="s">
        <v>5</v>
      </c>
      <c r="P78" s="34" t="s">
        <v>52</v>
      </c>
      <c r="Q78" s="34"/>
      <c r="R78" s="34"/>
      <c r="T78" s="1" t="s">
        <v>49</v>
      </c>
      <c r="U78" s="9">
        <v>1.0</v>
      </c>
      <c r="V78" s="9"/>
      <c r="W78" s="9"/>
    </row>
    <row r="79" ht="15.75" customHeight="1">
      <c r="E79" s="1" t="s">
        <v>51</v>
      </c>
      <c r="F79" s="9">
        <f>F77/F78</f>
        <v>2.54</v>
      </c>
      <c r="G79" s="9"/>
      <c r="H79" s="9"/>
      <c r="J79" s="1" t="s">
        <v>51</v>
      </c>
      <c r="K79" s="9">
        <f>K77/K78</f>
        <v>2.54</v>
      </c>
      <c r="L79" s="9"/>
      <c r="M79" s="9"/>
      <c r="O79" s="1" t="s">
        <v>4</v>
      </c>
      <c r="P79" s="11">
        <f>C11</f>
        <v>2.4</v>
      </c>
      <c r="Q79" s="11"/>
      <c r="R79" s="11"/>
      <c r="T79" s="1" t="s">
        <v>51</v>
      </c>
      <c r="U79" s="9">
        <f>U77/U78</f>
        <v>2.55</v>
      </c>
      <c r="V79" s="9"/>
      <c r="W79" s="9"/>
    </row>
    <row r="80" ht="15.75" customHeight="1">
      <c r="F80" s="9"/>
      <c r="G80" s="9"/>
      <c r="H80" s="9"/>
      <c r="K80" s="9"/>
      <c r="L80" s="9"/>
      <c r="M80" s="9"/>
      <c r="O80" s="1" t="s">
        <v>46</v>
      </c>
      <c r="P80" s="9">
        <v>0.14</v>
      </c>
      <c r="Q80" s="9"/>
      <c r="R80" s="9"/>
      <c r="U80" s="9"/>
      <c r="V80" s="9"/>
      <c r="W80" s="9"/>
    </row>
    <row r="81" ht="15.75" customHeight="1">
      <c r="E81" s="1" t="s">
        <v>54</v>
      </c>
      <c r="F81" s="9">
        <v>0.35</v>
      </c>
      <c r="G81" s="9"/>
      <c r="H81" s="9"/>
      <c r="J81" s="1" t="s">
        <v>54</v>
      </c>
      <c r="K81" s="9">
        <v>0.35</v>
      </c>
      <c r="L81" s="9"/>
      <c r="M81" s="9"/>
      <c r="O81" s="1" t="s">
        <v>30</v>
      </c>
      <c r="P81" s="15">
        <f>P80+P79</f>
        <v>2.54</v>
      </c>
      <c r="Q81" s="15"/>
      <c r="R81" s="15"/>
      <c r="T81" s="1" t="s">
        <v>54</v>
      </c>
      <c r="U81" s="9">
        <v>0.35</v>
      </c>
      <c r="V81" s="9"/>
      <c r="W81" s="9"/>
    </row>
    <row r="82" ht="15.75" customHeight="1">
      <c r="E82" s="1" t="s">
        <v>16</v>
      </c>
      <c r="F82" s="9">
        <v>0.06</v>
      </c>
      <c r="G82" s="9"/>
      <c r="H82" s="9"/>
      <c r="J82" s="1" t="s">
        <v>16</v>
      </c>
      <c r="K82" s="9">
        <v>0.06</v>
      </c>
      <c r="L82" s="9"/>
      <c r="M82" s="9"/>
      <c r="O82" s="1" t="s">
        <v>49</v>
      </c>
      <c r="P82" s="9">
        <v>1.0</v>
      </c>
      <c r="Q82" s="9"/>
      <c r="R82" s="9"/>
      <c r="T82" s="1" t="s">
        <v>16</v>
      </c>
      <c r="U82" s="9">
        <v>0.0</v>
      </c>
      <c r="V82" s="9"/>
      <c r="W82" s="9"/>
    </row>
    <row r="83" ht="15.75" customHeight="1">
      <c r="E83" s="1" t="s">
        <v>18</v>
      </c>
      <c r="F83" s="9">
        <v>0.07</v>
      </c>
      <c r="G83" s="9"/>
      <c r="H83" s="9"/>
      <c r="J83" s="1" t="s">
        <v>18</v>
      </c>
      <c r="K83" s="9">
        <v>0.07</v>
      </c>
      <c r="L83" s="9"/>
      <c r="M83" s="9"/>
      <c r="O83" s="1" t="s">
        <v>51</v>
      </c>
      <c r="P83" s="9">
        <f>P81/P82</f>
        <v>2.54</v>
      </c>
      <c r="Q83" s="9"/>
      <c r="R83" s="9"/>
      <c r="T83" s="1" t="s">
        <v>18</v>
      </c>
      <c r="U83" s="9">
        <v>0.0</v>
      </c>
      <c r="V83" s="9"/>
      <c r="W83" s="9"/>
    </row>
    <row r="84" ht="15.75" customHeight="1">
      <c r="E84" s="1" t="s">
        <v>58</v>
      </c>
      <c r="F84" s="9">
        <v>0.0</v>
      </c>
      <c r="G84" s="9"/>
      <c r="H84" s="9"/>
      <c r="J84" s="1" t="s">
        <v>58</v>
      </c>
      <c r="K84" s="9">
        <f>+C19</f>
        <v>0.14</v>
      </c>
      <c r="L84" s="9"/>
      <c r="M84" s="9"/>
      <c r="P84" s="9"/>
      <c r="Q84" s="9"/>
      <c r="R84" s="9"/>
      <c r="T84" s="1" t="s">
        <v>58</v>
      </c>
      <c r="U84" s="9">
        <v>0.0</v>
      </c>
      <c r="V84" s="9"/>
      <c r="W84" s="9"/>
    </row>
    <row r="85" ht="15.75" customHeight="1">
      <c r="E85" s="1" t="s">
        <v>22</v>
      </c>
      <c r="F85" s="9">
        <v>0.0</v>
      </c>
      <c r="G85" s="9"/>
      <c r="H85" s="9"/>
      <c r="J85" s="1" t="s">
        <v>22</v>
      </c>
      <c r="K85" s="9">
        <v>0.03</v>
      </c>
      <c r="L85" s="9"/>
      <c r="M85" s="9"/>
      <c r="O85" s="1" t="s">
        <v>54</v>
      </c>
      <c r="P85" s="9">
        <v>0.35</v>
      </c>
      <c r="Q85" s="9"/>
      <c r="R85" s="9"/>
      <c r="T85" s="1" t="s">
        <v>22</v>
      </c>
      <c r="U85" s="9">
        <v>0.0</v>
      </c>
      <c r="V85" s="9"/>
      <c r="W85" s="9"/>
    </row>
    <row r="86" ht="15.75" customHeight="1">
      <c r="E86" s="1" t="s">
        <v>27</v>
      </c>
      <c r="F86" s="17">
        <v>0.11</v>
      </c>
      <c r="G86" s="9"/>
      <c r="H86" s="9"/>
      <c r="J86" s="1" t="s">
        <v>27</v>
      </c>
      <c r="K86" s="17">
        <v>0.11</v>
      </c>
      <c r="L86" s="9"/>
      <c r="M86" s="9"/>
      <c r="O86" s="1" t="s">
        <v>16</v>
      </c>
      <c r="P86" s="9">
        <v>0.06</v>
      </c>
      <c r="Q86" s="9"/>
      <c r="R86" s="9"/>
      <c r="T86" s="1" t="s">
        <v>27</v>
      </c>
      <c r="U86" s="15">
        <v>0.0</v>
      </c>
      <c r="V86" s="9"/>
      <c r="W86" s="9"/>
    </row>
    <row r="87" ht="15.75" customHeight="1">
      <c r="E87" s="8" t="s">
        <v>24</v>
      </c>
      <c r="F87" s="37">
        <f>SUM(F79:F86)</f>
        <v>3.13</v>
      </c>
      <c r="G87" s="37"/>
      <c r="H87" s="37">
        <f>+F87*2.2046</f>
        <v>6.900398</v>
      </c>
      <c r="J87" s="8" t="s">
        <v>24</v>
      </c>
      <c r="K87" s="37">
        <f>SUM(K79:K86)</f>
        <v>3.3</v>
      </c>
      <c r="L87" s="37"/>
      <c r="M87" s="37">
        <f>+K87*2.2046</f>
        <v>7.27518</v>
      </c>
      <c r="O87" s="1" t="s">
        <v>18</v>
      </c>
      <c r="P87" s="9">
        <v>0.07</v>
      </c>
      <c r="Q87" s="9"/>
      <c r="R87" s="9"/>
      <c r="T87" s="8" t="s">
        <v>24</v>
      </c>
      <c r="U87" s="37">
        <f>SUM(U79:U86)</f>
        <v>2.9</v>
      </c>
      <c r="V87" s="37"/>
      <c r="W87" s="37">
        <f>+U87*2.2046</f>
        <v>6.39334</v>
      </c>
    </row>
    <row r="88" ht="15.75" customHeight="1">
      <c r="J88" s="39">
        <v>0.0378</v>
      </c>
      <c r="K88" s="20">
        <f>K87*J88</f>
        <v>0.12474</v>
      </c>
      <c r="L88" s="20">
        <f>+K87+K88</f>
        <v>3.42474</v>
      </c>
      <c r="M88" s="20">
        <f t="shared" ref="M88:M89" si="5">+L88*2.2046</f>
        <v>7.550181804</v>
      </c>
      <c r="O88" s="1" t="s">
        <v>58</v>
      </c>
      <c r="P88" s="9">
        <f>+C20+C21+C22+C23+C24+C25</f>
        <v>0.14</v>
      </c>
      <c r="Q88" s="9"/>
      <c r="R88" s="9"/>
    </row>
    <row r="89" ht="15.75" customHeight="1">
      <c r="J89" s="40">
        <v>0.15</v>
      </c>
      <c r="K89" s="41">
        <f>+K87*J89</f>
        <v>0.495</v>
      </c>
      <c r="L89" s="41">
        <f>+K87+K89+K88</f>
        <v>3.91974</v>
      </c>
      <c r="M89" s="41">
        <f t="shared" si="5"/>
        <v>8.641458804</v>
      </c>
      <c r="O89" s="1" t="s">
        <v>22</v>
      </c>
      <c r="P89" s="9">
        <v>0.0</v>
      </c>
      <c r="Q89" s="9"/>
      <c r="R89" s="9"/>
    </row>
    <row r="90" ht="15.75" customHeight="1">
      <c r="K90" s="16"/>
      <c r="L90" s="16"/>
      <c r="M90" s="16"/>
      <c r="O90" s="1" t="s">
        <v>27</v>
      </c>
      <c r="P90" s="15">
        <v>0.1</v>
      </c>
      <c r="Q90" s="9"/>
      <c r="R90" s="9"/>
    </row>
    <row r="91" ht="15.75" customHeight="1">
      <c r="E91" s="34" t="s">
        <v>5</v>
      </c>
      <c r="F91" s="34" t="s">
        <v>53</v>
      </c>
      <c r="G91" s="34"/>
      <c r="H91" s="34"/>
      <c r="J91" s="34" t="s">
        <v>5</v>
      </c>
      <c r="K91" s="34" t="s">
        <v>53</v>
      </c>
      <c r="L91" s="34"/>
      <c r="M91" s="34"/>
      <c r="O91" s="8" t="s">
        <v>24</v>
      </c>
      <c r="P91" s="37">
        <f>SUM(P83:P90)</f>
        <v>3.26</v>
      </c>
      <c r="Q91" s="37"/>
      <c r="R91" s="37">
        <f>+P91*2.2046</f>
        <v>7.186996</v>
      </c>
      <c r="T91" s="34" t="s">
        <v>5</v>
      </c>
      <c r="U91" s="34" t="s">
        <v>53</v>
      </c>
      <c r="V91" s="34"/>
      <c r="W91" s="34"/>
    </row>
    <row r="92" ht="15.75" customHeight="1">
      <c r="E92" s="1" t="s">
        <v>4</v>
      </c>
      <c r="F92" s="11">
        <f>C12</f>
        <v>2.3</v>
      </c>
      <c r="G92" s="11"/>
      <c r="H92" s="11"/>
      <c r="J92" s="1" t="s">
        <v>4</v>
      </c>
      <c r="K92" s="11">
        <f>C12</f>
        <v>2.3</v>
      </c>
      <c r="L92" s="11"/>
      <c r="M92" s="11"/>
      <c r="T92" s="1" t="s">
        <v>4</v>
      </c>
      <c r="U92" s="11">
        <f>+C12</f>
        <v>2.3</v>
      </c>
      <c r="V92" s="11"/>
      <c r="W92" s="11"/>
    </row>
    <row r="93" ht="15.75" customHeight="1">
      <c r="E93" s="1" t="s">
        <v>46</v>
      </c>
      <c r="F93" s="9">
        <v>0.14</v>
      </c>
      <c r="G93" s="9"/>
      <c r="H93" s="9"/>
      <c r="J93" s="1" t="s">
        <v>46</v>
      </c>
      <c r="K93" s="9">
        <v>0.14</v>
      </c>
      <c r="L93" s="9"/>
      <c r="M93" s="9"/>
      <c r="P93" s="15"/>
      <c r="Q93" s="15"/>
      <c r="R93" s="16"/>
      <c r="T93" s="1" t="s">
        <v>46</v>
      </c>
      <c r="U93" s="9">
        <v>0.15</v>
      </c>
      <c r="V93" s="9"/>
      <c r="W93" s="9"/>
    </row>
    <row r="94" ht="15.75" customHeight="1">
      <c r="E94" s="1" t="s">
        <v>30</v>
      </c>
      <c r="F94" s="15">
        <f>F93+F92</f>
        <v>2.44</v>
      </c>
      <c r="G94" s="15"/>
      <c r="H94" s="15"/>
      <c r="J94" s="1" t="s">
        <v>30</v>
      </c>
      <c r="K94" s="15">
        <f>K93+K92</f>
        <v>2.44</v>
      </c>
      <c r="L94" s="15"/>
      <c r="M94" s="15"/>
      <c r="P94" s="26"/>
      <c r="Q94" s="9"/>
      <c r="R94" s="16"/>
      <c r="T94" s="1" t="s">
        <v>30</v>
      </c>
      <c r="U94" s="15">
        <f>U93+U92</f>
        <v>2.45</v>
      </c>
      <c r="V94" s="15"/>
      <c r="W94" s="15"/>
    </row>
    <row r="95" ht="15.75" customHeight="1">
      <c r="E95" s="1" t="s">
        <v>49</v>
      </c>
      <c r="F95" s="9">
        <v>1.0</v>
      </c>
      <c r="G95" s="9"/>
      <c r="H95" s="9"/>
      <c r="J95" s="1" t="s">
        <v>49</v>
      </c>
      <c r="K95" s="9">
        <v>1.0</v>
      </c>
      <c r="L95" s="9"/>
      <c r="M95" s="9"/>
      <c r="P95" s="26"/>
      <c r="Q95" s="9"/>
      <c r="R95" s="44"/>
      <c r="T95" s="1" t="s">
        <v>49</v>
      </c>
      <c r="U95" s="9">
        <v>1.0</v>
      </c>
      <c r="V95" s="9"/>
      <c r="W95" s="9"/>
    </row>
    <row r="96" ht="15.75" customHeight="1">
      <c r="E96" s="1" t="s">
        <v>51</v>
      </c>
      <c r="F96" s="9">
        <f>F94/F95</f>
        <v>2.44</v>
      </c>
      <c r="G96" s="9"/>
      <c r="H96" s="9"/>
      <c r="J96" s="1" t="s">
        <v>51</v>
      </c>
      <c r="K96" s="9">
        <f>K94/K95</f>
        <v>2.44</v>
      </c>
      <c r="L96" s="9"/>
      <c r="M96" s="9"/>
      <c r="O96" s="34" t="s">
        <v>5</v>
      </c>
      <c r="P96" s="34" t="s">
        <v>53</v>
      </c>
      <c r="Q96" s="34"/>
      <c r="R96" s="34"/>
      <c r="T96" s="1" t="s">
        <v>51</v>
      </c>
      <c r="U96" s="9">
        <f>U94/U95</f>
        <v>2.45</v>
      </c>
      <c r="V96" s="9"/>
      <c r="W96" s="9"/>
    </row>
    <row r="97" ht="15.75" customHeight="1">
      <c r="F97" s="9"/>
      <c r="G97" s="9"/>
      <c r="H97" s="9"/>
      <c r="K97" s="9"/>
      <c r="L97" s="9"/>
      <c r="M97" s="9"/>
      <c r="O97" s="1" t="s">
        <v>4</v>
      </c>
      <c r="P97" s="11">
        <f>C12</f>
        <v>2.3</v>
      </c>
      <c r="Q97" s="11"/>
      <c r="R97" s="11"/>
      <c r="U97" s="9"/>
      <c r="V97" s="9"/>
      <c r="W97" s="9"/>
    </row>
    <row r="98" ht="15.75" customHeight="1">
      <c r="E98" s="1" t="s">
        <v>54</v>
      </c>
      <c r="F98" s="9">
        <f>0.35</f>
        <v>0.35</v>
      </c>
      <c r="G98" s="9"/>
      <c r="H98" s="9"/>
      <c r="J98" s="1" t="s">
        <v>54</v>
      </c>
      <c r="K98" s="9">
        <v>0.35</v>
      </c>
      <c r="L98" s="9"/>
      <c r="M98" s="9"/>
      <c r="O98" s="1" t="s">
        <v>46</v>
      </c>
      <c r="P98" s="9">
        <v>0.14</v>
      </c>
      <c r="Q98" s="9"/>
      <c r="R98" s="9"/>
      <c r="T98" s="1" t="s">
        <v>54</v>
      </c>
      <c r="U98" s="9">
        <v>0.35</v>
      </c>
      <c r="V98" s="9"/>
      <c r="W98" s="9"/>
    </row>
    <row r="99" ht="15.75" customHeight="1">
      <c r="E99" s="1" t="s">
        <v>16</v>
      </c>
      <c r="F99" s="9">
        <v>0.06</v>
      </c>
      <c r="G99" s="9"/>
      <c r="H99" s="9"/>
      <c r="J99" s="1" t="s">
        <v>16</v>
      </c>
      <c r="K99" s="9">
        <v>0.06</v>
      </c>
      <c r="L99" s="9"/>
      <c r="M99" s="9"/>
      <c r="O99" s="1" t="s">
        <v>30</v>
      </c>
      <c r="P99" s="15">
        <f>P98+P97</f>
        <v>2.44</v>
      </c>
      <c r="Q99" s="15"/>
      <c r="R99" s="15"/>
      <c r="T99" s="1" t="s">
        <v>16</v>
      </c>
      <c r="U99" s="9">
        <v>0.0</v>
      </c>
      <c r="V99" s="9"/>
      <c r="W99" s="9"/>
    </row>
    <row r="100" ht="15.75" customHeight="1">
      <c r="E100" s="1" t="s">
        <v>18</v>
      </c>
      <c r="F100" s="9">
        <v>0.07</v>
      </c>
      <c r="G100" s="9"/>
      <c r="H100" s="9"/>
      <c r="J100" s="1" t="s">
        <v>18</v>
      </c>
      <c r="K100" s="9">
        <v>0.07</v>
      </c>
      <c r="L100" s="9"/>
      <c r="M100" s="9"/>
      <c r="O100" s="1" t="s">
        <v>49</v>
      </c>
      <c r="P100" s="9">
        <v>1.0</v>
      </c>
      <c r="Q100" s="9"/>
      <c r="R100" s="9"/>
      <c r="T100" s="1" t="s">
        <v>18</v>
      </c>
      <c r="U100" s="9">
        <v>0.0</v>
      </c>
      <c r="V100" s="9"/>
      <c r="W100" s="9"/>
    </row>
    <row r="101" ht="15.75" customHeight="1">
      <c r="E101" s="1" t="s">
        <v>58</v>
      </c>
      <c r="F101" s="9">
        <v>0.0</v>
      </c>
      <c r="G101" s="9"/>
      <c r="H101" s="9"/>
      <c r="J101" s="1" t="s">
        <v>58</v>
      </c>
      <c r="K101" s="9">
        <f>+C19</f>
        <v>0.14</v>
      </c>
      <c r="L101" s="9"/>
      <c r="M101" s="9"/>
      <c r="O101" s="1" t="s">
        <v>51</v>
      </c>
      <c r="P101" s="9">
        <f>P99/P100</f>
        <v>2.44</v>
      </c>
      <c r="Q101" s="9"/>
      <c r="R101" s="9"/>
      <c r="T101" s="1" t="s">
        <v>58</v>
      </c>
      <c r="U101" s="9">
        <v>0.0</v>
      </c>
      <c r="V101" s="9"/>
      <c r="W101" s="9"/>
    </row>
    <row r="102" ht="15.75" customHeight="1">
      <c r="E102" s="1" t="s">
        <v>22</v>
      </c>
      <c r="F102" s="9">
        <v>0.0</v>
      </c>
      <c r="G102" s="9"/>
      <c r="H102" s="9"/>
      <c r="J102" s="1" t="s">
        <v>22</v>
      </c>
      <c r="K102" s="9">
        <v>0.03</v>
      </c>
      <c r="L102" s="9"/>
      <c r="M102" s="9"/>
      <c r="P102" s="9"/>
      <c r="Q102" s="9"/>
      <c r="R102" s="9"/>
      <c r="T102" s="1" t="s">
        <v>22</v>
      </c>
      <c r="U102" s="9">
        <v>0.0</v>
      </c>
      <c r="V102" s="9"/>
      <c r="W102" s="9"/>
    </row>
    <row r="103" ht="15.75" customHeight="1">
      <c r="E103" s="1" t="s">
        <v>27</v>
      </c>
      <c r="F103" s="17">
        <v>0.11</v>
      </c>
      <c r="G103" s="9"/>
      <c r="H103" s="9"/>
      <c r="J103" s="1" t="s">
        <v>27</v>
      </c>
      <c r="K103" s="17">
        <v>0.11</v>
      </c>
      <c r="L103" s="9"/>
      <c r="M103" s="9"/>
      <c r="O103" s="1" t="s">
        <v>54</v>
      </c>
      <c r="P103" s="9">
        <v>0.35</v>
      </c>
      <c r="Q103" s="9"/>
      <c r="R103" s="9"/>
      <c r="T103" s="1" t="s">
        <v>27</v>
      </c>
      <c r="U103" s="15">
        <v>0.0</v>
      </c>
      <c r="V103" s="9"/>
      <c r="W103" s="9"/>
    </row>
    <row r="104" ht="15.75" customHeight="1">
      <c r="E104" s="8" t="s">
        <v>24</v>
      </c>
      <c r="F104" s="37">
        <f>SUM(F96:F103)</f>
        <v>3.03</v>
      </c>
      <c r="G104" s="37"/>
      <c r="H104" s="37">
        <f>+F104*2.2046</f>
        <v>6.679938</v>
      </c>
      <c r="J104" s="8" t="s">
        <v>24</v>
      </c>
      <c r="K104" s="37">
        <f>SUM(K96:K103)</f>
        <v>3.2</v>
      </c>
      <c r="L104" s="37"/>
      <c r="M104" s="37">
        <f>+K104*2.2046</f>
        <v>7.05472</v>
      </c>
      <c r="O104" s="1" t="s">
        <v>16</v>
      </c>
      <c r="P104" s="9">
        <v>0.06</v>
      </c>
      <c r="Q104" s="9"/>
      <c r="R104" s="9"/>
      <c r="T104" s="8" t="s">
        <v>24</v>
      </c>
      <c r="U104" s="37">
        <f>SUM(U96:U103)</f>
        <v>2.8</v>
      </c>
      <c r="V104" s="37"/>
      <c r="W104" s="37">
        <f>+U104*2.2046</f>
        <v>6.17288</v>
      </c>
    </row>
    <row r="105" ht="15.75" customHeight="1">
      <c r="J105" s="39">
        <v>0.0378</v>
      </c>
      <c r="K105" s="20">
        <f>K104*J105</f>
        <v>0.12096</v>
      </c>
      <c r="L105" s="20">
        <f>+K104+K105</f>
        <v>3.32096</v>
      </c>
      <c r="M105" s="20">
        <f t="shared" ref="M105:M106" si="6">+L105*2.2046</f>
        <v>7.321388416</v>
      </c>
      <c r="O105" s="1" t="s">
        <v>18</v>
      </c>
      <c r="P105" s="9">
        <v>0.07</v>
      </c>
      <c r="Q105" s="9"/>
      <c r="R105" s="9"/>
    </row>
    <row r="106" ht="15.75" customHeight="1">
      <c r="J106" s="40">
        <v>0.15</v>
      </c>
      <c r="K106" s="41">
        <f>+K104*J106</f>
        <v>0.48</v>
      </c>
      <c r="L106" s="41">
        <f>+K104+K106+K105</f>
        <v>3.80096</v>
      </c>
      <c r="M106" s="41">
        <f t="shared" si="6"/>
        <v>8.379596416</v>
      </c>
      <c r="O106" s="1" t="s">
        <v>58</v>
      </c>
      <c r="P106" s="9">
        <f>+C20+C21+C22+C23+C24+C25</f>
        <v>0.14</v>
      </c>
      <c r="Q106" s="9"/>
      <c r="R106" s="9"/>
    </row>
    <row r="107" ht="15.75" customHeight="1">
      <c r="O107" s="1" t="s">
        <v>22</v>
      </c>
      <c r="P107" s="9">
        <v>0.0</v>
      </c>
      <c r="Q107" s="9"/>
      <c r="R107" s="9"/>
    </row>
    <row r="108" ht="15.75" customHeight="1">
      <c r="E108" s="34" t="s">
        <v>5</v>
      </c>
      <c r="F108" s="34" t="s">
        <v>55</v>
      </c>
      <c r="G108" s="34"/>
      <c r="H108" s="34"/>
      <c r="J108" s="34" t="s">
        <v>5</v>
      </c>
      <c r="K108" s="34" t="s">
        <v>55</v>
      </c>
      <c r="L108" s="34"/>
      <c r="M108" s="34"/>
      <c r="O108" s="1" t="s">
        <v>27</v>
      </c>
      <c r="P108" s="17">
        <v>0.1</v>
      </c>
      <c r="Q108" s="9"/>
      <c r="R108" s="9"/>
      <c r="T108" s="34" t="s">
        <v>5</v>
      </c>
      <c r="U108" s="34" t="s">
        <v>55</v>
      </c>
      <c r="V108" s="34"/>
      <c r="W108" s="34"/>
    </row>
    <row r="109" ht="15.75" customHeight="1">
      <c r="E109" s="1" t="s">
        <v>4</v>
      </c>
      <c r="F109" s="11">
        <f>C13</f>
        <v>2.05</v>
      </c>
      <c r="G109" s="11"/>
      <c r="H109" s="11"/>
      <c r="J109" s="1" t="s">
        <v>4</v>
      </c>
      <c r="K109" s="11">
        <f>C13</f>
        <v>2.05</v>
      </c>
      <c r="L109" s="11"/>
      <c r="M109" s="11"/>
      <c r="O109" s="8" t="s">
        <v>24</v>
      </c>
      <c r="P109" s="37">
        <f>SUM(P101:P108)</f>
        <v>3.16</v>
      </c>
      <c r="Q109" s="37"/>
      <c r="R109" s="37">
        <f>+P109*2.2046</f>
        <v>6.966536</v>
      </c>
      <c r="T109" s="1" t="s">
        <v>4</v>
      </c>
      <c r="U109" s="11">
        <f>+C13</f>
        <v>2.05</v>
      </c>
      <c r="V109" s="11"/>
      <c r="W109" s="11"/>
    </row>
    <row r="110" ht="15.75" customHeight="1">
      <c r="E110" s="1" t="s">
        <v>46</v>
      </c>
      <c r="F110" s="9">
        <v>0.14</v>
      </c>
      <c r="G110" s="9"/>
      <c r="H110" s="9"/>
      <c r="J110" s="1" t="s">
        <v>46</v>
      </c>
      <c r="K110" s="9">
        <v>0.14</v>
      </c>
      <c r="L110" s="9"/>
      <c r="M110" s="9"/>
      <c r="T110" s="1" t="s">
        <v>46</v>
      </c>
      <c r="U110" s="9">
        <v>0.15</v>
      </c>
      <c r="V110" s="9"/>
      <c r="W110" s="9"/>
    </row>
    <row r="111" ht="15.75" customHeight="1">
      <c r="E111" s="1" t="s">
        <v>30</v>
      </c>
      <c r="F111" s="15">
        <f>F110+F109</f>
        <v>2.19</v>
      </c>
      <c r="G111" s="15"/>
      <c r="H111" s="15"/>
      <c r="J111" s="1" t="s">
        <v>30</v>
      </c>
      <c r="K111" s="15">
        <f>K110+K109</f>
        <v>2.19</v>
      </c>
      <c r="L111" s="15"/>
      <c r="M111" s="15"/>
      <c r="P111" s="15"/>
      <c r="Q111" s="15"/>
      <c r="R111" s="16"/>
      <c r="T111" s="1" t="s">
        <v>30</v>
      </c>
      <c r="U111" s="15">
        <f>U110+U109</f>
        <v>2.2</v>
      </c>
      <c r="V111" s="15"/>
      <c r="W111" s="15"/>
    </row>
    <row r="112" ht="15.75" customHeight="1">
      <c r="E112" s="1" t="s">
        <v>49</v>
      </c>
      <c r="F112" s="9">
        <v>1.0</v>
      </c>
      <c r="G112" s="9"/>
      <c r="H112" s="9"/>
      <c r="J112" s="1" t="s">
        <v>49</v>
      </c>
      <c r="K112" s="9">
        <v>1.0</v>
      </c>
      <c r="L112" s="9"/>
      <c r="M112" s="9"/>
      <c r="P112" s="26"/>
      <c r="Q112" s="9"/>
      <c r="R112" s="16"/>
      <c r="T112" s="1" t="s">
        <v>49</v>
      </c>
      <c r="U112" s="9">
        <v>1.0</v>
      </c>
      <c r="V112" s="9"/>
      <c r="W112" s="9"/>
    </row>
    <row r="113" ht="15.75" customHeight="1">
      <c r="E113" s="1" t="s">
        <v>51</v>
      </c>
      <c r="F113" s="9">
        <f>F111/F112</f>
        <v>2.19</v>
      </c>
      <c r="G113" s="9"/>
      <c r="H113" s="9"/>
      <c r="J113" s="1" t="s">
        <v>51</v>
      </c>
      <c r="K113" s="9">
        <f>K111/K112</f>
        <v>2.19</v>
      </c>
      <c r="L113" s="9"/>
      <c r="M113" s="9"/>
      <c r="P113" s="26"/>
      <c r="Q113" s="9"/>
      <c r="R113" s="44"/>
      <c r="T113" s="1" t="s">
        <v>51</v>
      </c>
      <c r="U113" s="9">
        <f>U111/U112</f>
        <v>2.2</v>
      </c>
      <c r="V113" s="9"/>
      <c r="W113" s="9"/>
    </row>
    <row r="114" ht="15.75" customHeight="1">
      <c r="F114" s="9"/>
      <c r="G114" s="9"/>
      <c r="H114" s="9"/>
      <c r="K114" s="9"/>
      <c r="L114" s="9"/>
      <c r="M114" s="9"/>
      <c r="O114" s="34" t="s">
        <v>5</v>
      </c>
      <c r="P114" s="34" t="s">
        <v>55</v>
      </c>
      <c r="Q114" s="34"/>
      <c r="R114" s="34"/>
      <c r="U114" s="9"/>
      <c r="V114" s="9"/>
      <c r="W114" s="9"/>
    </row>
    <row r="115" ht="15.75" customHeight="1">
      <c r="E115" s="1" t="s">
        <v>54</v>
      </c>
      <c r="F115" s="9">
        <f>0.35+0.05</f>
        <v>0.4</v>
      </c>
      <c r="G115" s="9"/>
      <c r="H115" s="9"/>
      <c r="J115" s="1" t="s">
        <v>54</v>
      </c>
      <c r="K115" s="9">
        <v>0.35</v>
      </c>
      <c r="L115" s="9"/>
      <c r="M115" s="9"/>
      <c r="O115" s="1" t="s">
        <v>4</v>
      </c>
      <c r="P115" s="11">
        <f>C13</f>
        <v>2.05</v>
      </c>
      <c r="Q115" s="11"/>
      <c r="R115" s="11"/>
      <c r="T115" s="1" t="s">
        <v>54</v>
      </c>
      <c r="U115" s="9">
        <v>0.35</v>
      </c>
      <c r="V115" s="9"/>
      <c r="W115" s="9"/>
    </row>
    <row r="116" ht="15.75" customHeight="1">
      <c r="E116" s="1" t="s">
        <v>16</v>
      </c>
      <c r="F116" s="9">
        <v>0.06</v>
      </c>
      <c r="G116" s="9"/>
      <c r="H116" s="9"/>
      <c r="J116" s="1" t="s">
        <v>16</v>
      </c>
      <c r="K116" s="9">
        <v>0.06</v>
      </c>
      <c r="L116" s="9"/>
      <c r="M116" s="9"/>
      <c r="O116" s="1" t="s">
        <v>46</v>
      </c>
      <c r="P116" s="9">
        <v>0.14</v>
      </c>
      <c r="Q116" s="9"/>
      <c r="R116" s="9"/>
      <c r="T116" s="1" t="s">
        <v>16</v>
      </c>
      <c r="U116" s="9">
        <v>0.0</v>
      </c>
      <c r="V116" s="9"/>
      <c r="W116" s="9"/>
    </row>
    <row r="117" ht="15.75" customHeight="1">
      <c r="E117" s="1" t="s">
        <v>18</v>
      </c>
      <c r="F117" s="9">
        <v>0.07</v>
      </c>
      <c r="G117" s="9"/>
      <c r="H117" s="9"/>
      <c r="J117" s="1" t="s">
        <v>18</v>
      </c>
      <c r="K117" s="9">
        <v>0.07</v>
      </c>
      <c r="L117" s="9"/>
      <c r="M117" s="9"/>
      <c r="O117" s="1" t="s">
        <v>30</v>
      </c>
      <c r="P117" s="15">
        <f>P116+P115</f>
        <v>2.19</v>
      </c>
      <c r="Q117" s="15"/>
      <c r="R117" s="15"/>
      <c r="T117" s="1" t="s">
        <v>18</v>
      </c>
      <c r="U117" s="9">
        <v>0.0</v>
      </c>
      <c r="V117" s="9"/>
      <c r="W117" s="9"/>
    </row>
    <row r="118" ht="15.75" customHeight="1">
      <c r="E118" s="1" t="s">
        <v>58</v>
      </c>
      <c r="F118" s="9">
        <v>0.0</v>
      </c>
      <c r="G118" s="9"/>
      <c r="H118" s="9"/>
      <c r="J118" s="1" t="s">
        <v>58</v>
      </c>
      <c r="K118" s="9">
        <f>+C19</f>
        <v>0.14</v>
      </c>
      <c r="L118" s="9"/>
      <c r="M118" s="9"/>
      <c r="O118" s="1" t="s">
        <v>49</v>
      </c>
      <c r="P118" s="9">
        <v>1.0</v>
      </c>
      <c r="Q118" s="9"/>
      <c r="R118" s="9"/>
      <c r="T118" s="1" t="s">
        <v>58</v>
      </c>
      <c r="U118" s="9">
        <v>0.0</v>
      </c>
      <c r="V118" s="9"/>
      <c r="W118" s="9"/>
    </row>
    <row r="119" ht="15.75" customHeight="1">
      <c r="E119" s="1" t="s">
        <v>22</v>
      </c>
      <c r="F119" s="9">
        <v>0.0</v>
      </c>
      <c r="G119" s="9"/>
      <c r="H119" s="9"/>
      <c r="J119" s="1" t="s">
        <v>22</v>
      </c>
      <c r="K119" s="9">
        <v>0.03</v>
      </c>
      <c r="L119" s="9"/>
      <c r="M119" s="9"/>
      <c r="O119" s="1" t="s">
        <v>51</v>
      </c>
      <c r="P119" s="9">
        <f>P117/P118</f>
        <v>2.19</v>
      </c>
      <c r="Q119" s="9"/>
      <c r="R119" s="9"/>
      <c r="T119" s="1" t="s">
        <v>22</v>
      </c>
      <c r="U119" s="9">
        <v>0.0</v>
      </c>
      <c r="V119" s="9"/>
      <c r="W119" s="9"/>
    </row>
    <row r="120" ht="15.75" customHeight="1">
      <c r="E120" s="1" t="s">
        <v>27</v>
      </c>
      <c r="F120" s="17">
        <v>0.11</v>
      </c>
      <c r="G120" s="9"/>
      <c r="H120" s="9"/>
      <c r="J120" s="1" t="s">
        <v>27</v>
      </c>
      <c r="K120" s="17">
        <v>0.11</v>
      </c>
      <c r="L120" s="9"/>
      <c r="M120" s="9"/>
      <c r="P120" s="9"/>
      <c r="Q120" s="9"/>
      <c r="R120" s="9"/>
      <c r="T120" s="1" t="s">
        <v>27</v>
      </c>
      <c r="U120" s="15">
        <v>0.0</v>
      </c>
      <c r="V120" s="9"/>
      <c r="W120" s="9"/>
    </row>
    <row r="121" ht="15.75" customHeight="1">
      <c r="E121" s="8" t="s">
        <v>24</v>
      </c>
      <c r="F121" s="37">
        <f>SUM(F113:F120)</f>
        <v>2.83</v>
      </c>
      <c r="G121" s="37"/>
      <c r="H121" s="37">
        <f>+F121*2.2046</f>
        <v>6.239018</v>
      </c>
      <c r="J121" s="8" t="s">
        <v>24</v>
      </c>
      <c r="K121" s="37">
        <f>SUM(K113:K120)</f>
        <v>2.95</v>
      </c>
      <c r="L121" s="37"/>
      <c r="M121" s="37">
        <f>+K121*2.2046</f>
        <v>6.50357</v>
      </c>
      <c r="O121" s="1" t="s">
        <v>54</v>
      </c>
      <c r="P121" s="9">
        <v>0.35</v>
      </c>
      <c r="Q121" s="9"/>
      <c r="R121" s="9"/>
      <c r="T121" s="8" t="s">
        <v>24</v>
      </c>
      <c r="U121" s="37">
        <f>SUM(U113:U120)</f>
        <v>2.55</v>
      </c>
      <c r="V121" s="37"/>
      <c r="W121" s="37">
        <f>+U121*2.2046</f>
        <v>5.62173</v>
      </c>
      <c r="XFD121" s="9">
        <f>SUM(R127,M121,H121)</f>
        <v>19.157974</v>
      </c>
    </row>
    <row r="122" ht="15.75" customHeight="1">
      <c r="J122" s="39">
        <v>0.0378</v>
      </c>
      <c r="K122" s="20">
        <f>K121*J122</f>
        <v>0.11151</v>
      </c>
      <c r="L122" s="20">
        <f>+K121+K122</f>
        <v>3.06151</v>
      </c>
      <c r="M122" s="20">
        <f t="shared" ref="M122:M123" si="7">+L122*2.2046</f>
        <v>6.749404946</v>
      </c>
      <c r="O122" s="1" t="s">
        <v>16</v>
      </c>
      <c r="P122" s="9">
        <v>0.06</v>
      </c>
      <c r="Q122" s="9"/>
      <c r="R122" s="9"/>
    </row>
    <row r="123" ht="15.75" customHeight="1">
      <c r="J123" s="40">
        <v>0.15</v>
      </c>
      <c r="K123" s="41">
        <f>+K121*J123</f>
        <v>0.4425</v>
      </c>
      <c r="L123" s="41">
        <f>+K121+K123+K122</f>
        <v>3.50401</v>
      </c>
      <c r="M123" s="41">
        <f t="shared" si="7"/>
        <v>7.724940446</v>
      </c>
      <c r="O123" s="1" t="s">
        <v>18</v>
      </c>
      <c r="P123" s="9">
        <v>0.07</v>
      </c>
      <c r="Q123" s="9"/>
      <c r="R123" s="9"/>
    </row>
    <row r="124" ht="15.75" customHeight="1">
      <c r="O124" s="1" t="s">
        <v>58</v>
      </c>
      <c r="P124" s="9">
        <f>+C20+C21+C22+C23+C24+C25</f>
        <v>0.14</v>
      </c>
      <c r="Q124" s="9"/>
      <c r="R124" s="9"/>
    </row>
    <row r="125" ht="15.75" customHeight="1">
      <c r="E125" s="34" t="s">
        <v>5</v>
      </c>
      <c r="F125" s="34" t="s">
        <v>56</v>
      </c>
      <c r="G125" s="34"/>
      <c r="H125" s="34"/>
      <c r="J125" s="34" t="s">
        <v>5</v>
      </c>
      <c r="K125" s="34" t="s">
        <v>56</v>
      </c>
      <c r="L125" s="34"/>
      <c r="M125" s="34"/>
      <c r="O125" s="1" t="s">
        <v>22</v>
      </c>
      <c r="P125" s="9">
        <v>0.0</v>
      </c>
      <c r="Q125" s="9"/>
      <c r="R125" s="9"/>
      <c r="T125" s="34" t="s">
        <v>5</v>
      </c>
      <c r="U125" s="34" t="s">
        <v>56</v>
      </c>
      <c r="V125" s="34"/>
      <c r="W125" s="34"/>
    </row>
    <row r="126" ht="15.75" customHeight="1">
      <c r="E126" s="1" t="s">
        <v>4</v>
      </c>
      <c r="F126" s="11">
        <f>C14</f>
        <v>1.8</v>
      </c>
      <c r="G126" s="11"/>
      <c r="H126" s="11"/>
      <c r="J126" s="1" t="s">
        <v>4</v>
      </c>
      <c r="K126" s="11">
        <f>C14</f>
        <v>1.8</v>
      </c>
      <c r="L126" s="11"/>
      <c r="M126" s="11"/>
      <c r="O126" s="1" t="s">
        <v>27</v>
      </c>
      <c r="P126" s="15">
        <v>0.1</v>
      </c>
      <c r="Q126" s="9"/>
      <c r="R126" s="9"/>
      <c r="T126" s="1" t="s">
        <v>4</v>
      </c>
      <c r="U126" s="11">
        <f>+C14</f>
        <v>1.8</v>
      </c>
      <c r="V126" s="11"/>
      <c r="W126" s="11"/>
    </row>
    <row r="127" ht="15.75" customHeight="1">
      <c r="E127" s="1" t="s">
        <v>46</v>
      </c>
      <c r="F127" s="9">
        <v>0.14</v>
      </c>
      <c r="G127" s="9"/>
      <c r="H127" s="9"/>
      <c r="J127" s="1" t="s">
        <v>46</v>
      </c>
      <c r="K127" s="9">
        <v>0.14</v>
      </c>
      <c r="L127" s="9"/>
      <c r="M127" s="9"/>
      <c r="O127" s="8" t="s">
        <v>24</v>
      </c>
      <c r="P127" s="37">
        <f>SUM(P119:P126)</f>
        <v>2.91</v>
      </c>
      <c r="Q127" s="37"/>
      <c r="R127" s="37">
        <f>+P127*2.2046</f>
        <v>6.415386</v>
      </c>
      <c r="T127" s="1" t="s">
        <v>46</v>
      </c>
      <c r="U127" s="9">
        <v>0.15</v>
      </c>
      <c r="V127" s="9"/>
      <c r="W127" s="9"/>
    </row>
    <row r="128" ht="15.75" customHeight="1">
      <c r="E128" s="1" t="s">
        <v>30</v>
      </c>
      <c r="F128" s="15">
        <f>F127+F126</f>
        <v>1.94</v>
      </c>
      <c r="G128" s="15"/>
      <c r="H128" s="15"/>
      <c r="J128" s="1" t="s">
        <v>30</v>
      </c>
      <c r="K128" s="15">
        <f>K127+K126</f>
        <v>1.94</v>
      </c>
      <c r="L128" s="15"/>
      <c r="M128" s="15"/>
      <c r="T128" s="1" t="s">
        <v>30</v>
      </c>
      <c r="U128" s="15">
        <f>U127+U126</f>
        <v>1.95</v>
      </c>
      <c r="V128" s="15"/>
      <c r="W128" s="15"/>
    </row>
    <row r="129" ht="15.75" customHeight="1">
      <c r="E129" s="1" t="s">
        <v>49</v>
      </c>
      <c r="F129" s="9">
        <v>1.0</v>
      </c>
      <c r="G129" s="9"/>
      <c r="H129" s="9"/>
      <c r="J129" s="1" t="s">
        <v>49</v>
      </c>
      <c r="K129" s="9">
        <v>1.0</v>
      </c>
      <c r="L129" s="9"/>
      <c r="M129" s="9"/>
      <c r="P129" s="15"/>
      <c r="Q129" s="15"/>
      <c r="R129" s="16"/>
      <c r="T129" s="1" t="s">
        <v>49</v>
      </c>
      <c r="U129" s="9">
        <v>1.0</v>
      </c>
      <c r="V129" s="9"/>
      <c r="W129" s="9"/>
    </row>
    <row r="130" ht="15.75" customHeight="1">
      <c r="E130" s="1" t="s">
        <v>51</v>
      </c>
      <c r="F130" s="9">
        <f>F128/F129</f>
        <v>1.94</v>
      </c>
      <c r="G130" s="9"/>
      <c r="H130" s="9"/>
      <c r="J130" s="1" t="s">
        <v>51</v>
      </c>
      <c r="K130" s="9">
        <f>K128/K129</f>
        <v>1.94</v>
      </c>
      <c r="L130" s="9"/>
      <c r="M130" s="9"/>
      <c r="P130" s="26"/>
      <c r="Q130" s="9"/>
      <c r="R130" s="16"/>
      <c r="T130" s="1" t="s">
        <v>51</v>
      </c>
      <c r="U130" s="9">
        <f>U128/U129</f>
        <v>1.95</v>
      </c>
      <c r="V130" s="9"/>
      <c r="W130" s="9"/>
    </row>
    <row r="131" ht="15.75" customHeight="1">
      <c r="F131" s="9"/>
      <c r="G131" s="9"/>
      <c r="H131" s="9"/>
      <c r="K131" s="9"/>
      <c r="L131" s="9"/>
      <c r="M131" s="9"/>
      <c r="P131" s="26"/>
      <c r="Q131" s="9"/>
      <c r="R131" s="44"/>
      <c r="U131" s="9"/>
      <c r="V131" s="9"/>
      <c r="W131" s="9"/>
    </row>
    <row r="132" ht="15.75" customHeight="1">
      <c r="E132" s="1" t="s">
        <v>54</v>
      </c>
      <c r="F132" s="9">
        <f>0.35+0.05</f>
        <v>0.4</v>
      </c>
      <c r="G132" s="9"/>
      <c r="H132" s="9"/>
      <c r="J132" s="1" t="s">
        <v>54</v>
      </c>
      <c r="K132" s="9">
        <v>0.35</v>
      </c>
      <c r="L132" s="9"/>
      <c r="M132" s="9"/>
      <c r="O132" s="34" t="s">
        <v>5</v>
      </c>
      <c r="P132" s="34" t="s">
        <v>56</v>
      </c>
      <c r="Q132" s="34"/>
      <c r="R132" s="34"/>
      <c r="T132" s="1" t="s">
        <v>54</v>
      </c>
      <c r="U132" s="9">
        <v>0.35</v>
      </c>
      <c r="V132" s="9"/>
      <c r="W132" s="9"/>
    </row>
    <row r="133" ht="15.75" customHeight="1">
      <c r="E133" s="1" t="s">
        <v>16</v>
      </c>
      <c r="F133" s="9">
        <v>0.06</v>
      </c>
      <c r="G133" s="9"/>
      <c r="H133" s="9"/>
      <c r="J133" s="1" t="s">
        <v>16</v>
      </c>
      <c r="K133" s="9">
        <v>0.06</v>
      </c>
      <c r="L133" s="9"/>
      <c r="M133" s="9"/>
      <c r="O133" s="1" t="s">
        <v>4</v>
      </c>
      <c r="P133" s="11">
        <f>C14</f>
        <v>1.8</v>
      </c>
      <c r="Q133" s="11"/>
      <c r="R133" s="11"/>
      <c r="T133" s="1" t="s">
        <v>16</v>
      </c>
      <c r="U133" s="9">
        <v>0.0</v>
      </c>
      <c r="V133" s="9"/>
      <c r="W133" s="9"/>
    </row>
    <row r="134" ht="15.75" customHeight="1">
      <c r="E134" s="1" t="s">
        <v>18</v>
      </c>
      <c r="F134" s="9">
        <v>0.07</v>
      </c>
      <c r="G134" s="9"/>
      <c r="H134" s="9"/>
      <c r="J134" s="1" t="s">
        <v>18</v>
      </c>
      <c r="K134" s="9">
        <v>0.07</v>
      </c>
      <c r="L134" s="9"/>
      <c r="M134" s="9"/>
      <c r="O134" s="1" t="s">
        <v>46</v>
      </c>
      <c r="P134" s="9">
        <v>0.14</v>
      </c>
      <c r="Q134" s="9"/>
      <c r="R134" s="9"/>
      <c r="T134" s="1" t="s">
        <v>18</v>
      </c>
      <c r="U134" s="9">
        <v>0.0</v>
      </c>
      <c r="V134" s="9"/>
      <c r="W134" s="9"/>
    </row>
    <row r="135" ht="15.75" customHeight="1">
      <c r="E135" s="1" t="s">
        <v>58</v>
      </c>
      <c r="F135" s="9">
        <v>0.0</v>
      </c>
      <c r="G135" s="9"/>
      <c r="H135" s="9"/>
      <c r="J135" s="1" t="s">
        <v>58</v>
      </c>
      <c r="K135" s="9">
        <f>+C19</f>
        <v>0.14</v>
      </c>
      <c r="L135" s="9"/>
      <c r="M135" s="9"/>
      <c r="O135" s="1" t="s">
        <v>30</v>
      </c>
      <c r="P135" s="15">
        <f>P134+P133</f>
        <v>1.94</v>
      </c>
      <c r="Q135" s="15"/>
      <c r="R135" s="15"/>
      <c r="T135" s="1" t="s">
        <v>58</v>
      </c>
      <c r="U135" s="9">
        <v>0.0</v>
      </c>
      <c r="V135" s="9"/>
      <c r="W135" s="9"/>
    </row>
    <row r="136" ht="15.75" customHeight="1">
      <c r="E136" s="1" t="s">
        <v>22</v>
      </c>
      <c r="F136" s="9">
        <v>0.0</v>
      </c>
      <c r="G136" s="9"/>
      <c r="H136" s="9"/>
      <c r="J136" s="1" t="s">
        <v>22</v>
      </c>
      <c r="K136" s="9">
        <v>0.03</v>
      </c>
      <c r="L136" s="9"/>
      <c r="M136" s="9"/>
      <c r="O136" s="1" t="s">
        <v>49</v>
      </c>
      <c r="P136" s="9">
        <v>1.0</v>
      </c>
      <c r="Q136" s="9"/>
      <c r="R136" s="9"/>
      <c r="T136" s="1" t="s">
        <v>22</v>
      </c>
      <c r="U136" s="9">
        <v>0.0</v>
      </c>
      <c r="V136" s="9"/>
      <c r="W136" s="9"/>
    </row>
    <row r="137" ht="15.75" customHeight="1">
      <c r="E137" s="1" t="s">
        <v>27</v>
      </c>
      <c r="F137" s="17">
        <v>0.11</v>
      </c>
      <c r="G137" s="9"/>
      <c r="H137" s="9"/>
      <c r="J137" s="1" t="s">
        <v>27</v>
      </c>
      <c r="K137" s="15">
        <v>0.1</v>
      </c>
      <c r="L137" s="9"/>
      <c r="M137" s="9"/>
      <c r="O137" s="1" t="s">
        <v>51</v>
      </c>
      <c r="P137" s="9">
        <f>P135/P136</f>
        <v>1.94</v>
      </c>
      <c r="Q137" s="9"/>
      <c r="R137" s="9"/>
      <c r="T137" s="1" t="s">
        <v>27</v>
      </c>
      <c r="U137" s="15">
        <v>0.0</v>
      </c>
      <c r="V137" s="9"/>
      <c r="W137" s="9"/>
    </row>
    <row r="138" ht="15.75" customHeight="1">
      <c r="E138" s="8" t="s">
        <v>24</v>
      </c>
      <c r="F138" s="37">
        <f>SUM(F130:F137)</f>
        <v>2.58</v>
      </c>
      <c r="G138" s="37"/>
      <c r="H138" s="37">
        <f>+F138*2.2046</f>
        <v>5.687868</v>
      </c>
      <c r="J138" s="8" t="s">
        <v>24</v>
      </c>
      <c r="K138" s="37">
        <f>SUM(K130:K137)</f>
        <v>2.69</v>
      </c>
      <c r="L138" s="37"/>
      <c r="M138" s="37">
        <f>+K138*2.2046</f>
        <v>5.930374</v>
      </c>
      <c r="P138" s="9"/>
      <c r="Q138" s="9"/>
      <c r="R138" s="9"/>
      <c r="T138" s="8" t="s">
        <v>24</v>
      </c>
      <c r="U138" s="37">
        <f>SUM(U130:U137)</f>
        <v>2.3</v>
      </c>
      <c r="V138" s="37"/>
      <c r="W138" s="37">
        <f>+U138*2.2046</f>
        <v>5.07058</v>
      </c>
    </row>
    <row r="139" ht="15.75" customHeight="1">
      <c r="J139" s="39">
        <v>0.0378</v>
      </c>
      <c r="K139" s="45">
        <v>0.11</v>
      </c>
      <c r="L139" s="20">
        <f>+K138+K139</f>
        <v>2.8</v>
      </c>
      <c r="M139" s="20">
        <f t="shared" ref="M139:M140" si="8">+L139*2.2046</f>
        <v>6.17288</v>
      </c>
      <c r="O139" s="1" t="s">
        <v>54</v>
      </c>
      <c r="P139" s="9">
        <v>0.35</v>
      </c>
      <c r="Q139" s="9"/>
      <c r="R139" s="9"/>
    </row>
    <row r="140" ht="15.75" customHeight="1">
      <c r="J140" s="40">
        <v>0.15</v>
      </c>
      <c r="K140" s="41">
        <f>+K138*J140</f>
        <v>0.4035</v>
      </c>
      <c r="L140" s="41">
        <f>+K138+K140+K139</f>
        <v>3.2035</v>
      </c>
      <c r="M140" s="41">
        <f t="shared" si="8"/>
        <v>7.0624361</v>
      </c>
      <c r="O140" s="1" t="s">
        <v>16</v>
      </c>
      <c r="P140" s="9">
        <v>0.06</v>
      </c>
      <c r="Q140" s="9"/>
      <c r="R140" s="9"/>
    </row>
    <row r="141" ht="15.75" customHeight="1">
      <c r="O141" s="1" t="s">
        <v>18</v>
      </c>
      <c r="P141" s="9">
        <v>0.07</v>
      </c>
      <c r="Q141" s="9"/>
      <c r="R141" s="9"/>
    </row>
    <row r="142" ht="15.75" customHeight="1">
      <c r="O142" s="1" t="s">
        <v>58</v>
      </c>
      <c r="P142" s="9">
        <f>+C20+C21+C22+C23+C24+C25</f>
        <v>0.14</v>
      </c>
      <c r="Q142" s="9"/>
      <c r="R142" s="9"/>
    </row>
    <row r="143" ht="15.75" customHeight="1">
      <c r="O143" s="1" t="s">
        <v>22</v>
      </c>
      <c r="P143" s="9">
        <v>0.0</v>
      </c>
      <c r="Q143" s="9"/>
      <c r="R143" s="9"/>
    </row>
    <row r="144" ht="15.75" customHeight="1">
      <c r="E144" s="34" t="s">
        <v>5</v>
      </c>
      <c r="F144" s="34" t="s">
        <v>57</v>
      </c>
      <c r="G144" s="34"/>
      <c r="H144" s="34"/>
      <c r="J144" s="34" t="s">
        <v>5</v>
      </c>
      <c r="K144" s="34" t="s">
        <v>57</v>
      </c>
      <c r="L144" s="34"/>
      <c r="M144" s="34"/>
      <c r="O144" s="1" t="s">
        <v>27</v>
      </c>
      <c r="P144" s="15">
        <v>0.1</v>
      </c>
      <c r="Q144" s="9"/>
      <c r="R144" s="9"/>
      <c r="T144" s="34" t="s">
        <v>5</v>
      </c>
      <c r="U144" s="34" t="s">
        <v>57</v>
      </c>
      <c r="V144" s="34"/>
      <c r="W144" s="34"/>
    </row>
    <row r="145" ht="15.75" customHeight="1">
      <c r="E145" s="1" t="s">
        <v>4</v>
      </c>
      <c r="F145" s="11">
        <f>+C15</f>
        <v>1.7</v>
      </c>
      <c r="G145" s="11"/>
      <c r="H145" s="11"/>
      <c r="J145" s="1" t="s">
        <v>4</v>
      </c>
      <c r="K145" s="11">
        <f>+C15</f>
        <v>1.7</v>
      </c>
      <c r="L145" s="11"/>
      <c r="M145" s="11"/>
      <c r="O145" s="8" t="s">
        <v>24</v>
      </c>
      <c r="P145" s="37">
        <f>SUM(P137:P144)</f>
        <v>2.66</v>
      </c>
      <c r="Q145" s="37"/>
      <c r="R145" s="37">
        <f>+P145*2.2046</f>
        <v>5.864236</v>
      </c>
      <c r="T145" s="1" t="s">
        <v>4</v>
      </c>
      <c r="U145" s="11">
        <f>+C15</f>
        <v>1.7</v>
      </c>
      <c r="V145" s="11"/>
      <c r="W145" s="11"/>
    </row>
    <row r="146" ht="15.75" customHeight="1">
      <c r="E146" s="1" t="s">
        <v>46</v>
      </c>
      <c r="F146" s="9">
        <v>0.14</v>
      </c>
      <c r="G146" s="9"/>
      <c r="H146" s="9"/>
      <c r="J146" s="1" t="s">
        <v>46</v>
      </c>
      <c r="K146" s="9">
        <v>0.14</v>
      </c>
      <c r="L146" s="9"/>
      <c r="M146" s="9"/>
      <c r="T146" s="1" t="s">
        <v>46</v>
      </c>
      <c r="U146" s="9">
        <v>0.15</v>
      </c>
      <c r="V146" s="9"/>
      <c r="W146" s="9"/>
    </row>
    <row r="147" ht="15.75" customHeight="1">
      <c r="E147" s="1" t="s">
        <v>30</v>
      </c>
      <c r="F147" s="15">
        <f>F146+F145</f>
        <v>1.84</v>
      </c>
      <c r="G147" s="15"/>
      <c r="H147" s="15"/>
      <c r="J147" s="1" t="s">
        <v>30</v>
      </c>
      <c r="K147" s="15">
        <f>K146+K145</f>
        <v>1.84</v>
      </c>
      <c r="L147" s="15"/>
      <c r="M147" s="15"/>
      <c r="P147" s="15"/>
      <c r="Q147" s="15"/>
      <c r="R147" s="16"/>
      <c r="T147" s="1" t="s">
        <v>30</v>
      </c>
      <c r="U147" s="15">
        <f>U146+U145</f>
        <v>1.85</v>
      </c>
      <c r="V147" s="15"/>
      <c r="W147" s="15"/>
    </row>
    <row r="148" ht="15.75" customHeight="1">
      <c r="E148" s="1" t="s">
        <v>49</v>
      </c>
      <c r="F148" s="9">
        <v>1.0</v>
      </c>
      <c r="G148" s="9"/>
      <c r="H148" s="9"/>
      <c r="J148" s="1" t="s">
        <v>49</v>
      </c>
      <c r="K148" s="9">
        <v>1.0</v>
      </c>
      <c r="L148" s="9"/>
      <c r="M148" s="9"/>
      <c r="P148" s="26"/>
      <c r="Q148" s="9"/>
      <c r="R148" s="16"/>
      <c r="T148" s="1" t="s">
        <v>49</v>
      </c>
      <c r="U148" s="9">
        <v>1.0</v>
      </c>
      <c r="V148" s="9"/>
      <c r="W148" s="9"/>
    </row>
    <row r="149" ht="15.75" customHeight="1">
      <c r="E149" s="1" t="s">
        <v>51</v>
      </c>
      <c r="F149" s="9">
        <f>F147/F148</f>
        <v>1.84</v>
      </c>
      <c r="G149" s="9"/>
      <c r="H149" s="9"/>
      <c r="J149" s="1" t="s">
        <v>51</v>
      </c>
      <c r="K149" s="9">
        <f>K147/K148</f>
        <v>1.84</v>
      </c>
      <c r="L149" s="9"/>
      <c r="M149" s="9"/>
      <c r="P149" s="26"/>
      <c r="Q149" s="9"/>
      <c r="R149" s="44"/>
      <c r="T149" s="1" t="s">
        <v>51</v>
      </c>
      <c r="U149" s="9">
        <f>U147/U148</f>
        <v>1.85</v>
      </c>
      <c r="V149" s="9"/>
      <c r="W149" s="9"/>
    </row>
    <row r="150" ht="15.75" customHeight="1">
      <c r="F150" s="9"/>
      <c r="G150" s="9"/>
      <c r="H150" s="9"/>
      <c r="K150" s="9"/>
      <c r="L150" s="9"/>
      <c r="M150" s="9"/>
      <c r="U150" s="9"/>
      <c r="V150" s="9"/>
      <c r="W150" s="9"/>
    </row>
    <row r="151" ht="15.75" customHeight="1">
      <c r="E151" s="1" t="s">
        <v>54</v>
      </c>
      <c r="F151" s="9">
        <v>0.35</v>
      </c>
      <c r="G151" s="9"/>
      <c r="H151" s="9"/>
      <c r="J151" s="1" t="s">
        <v>54</v>
      </c>
      <c r="K151" s="9">
        <v>0.35</v>
      </c>
      <c r="L151" s="9"/>
      <c r="M151" s="9"/>
      <c r="O151" s="34" t="s">
        <v>5</v>
      </c>
      <c r="P151" s="34" t="s">
        <v>57</v>
      </c>
      <c r="Q151" s="34"/>
      <c r="R151" s="34"/>
      <c r="T151" s="1" t="s">
        <v>54</v>
      </c>
      <c r="U151" s="9">
        <v>0.35</v>
      </c>
      <c r="V151" s="9"/>
      <c r="W151" s="9"/>
    </row>
    <row r="152" ht="15.75" customHeight="1">
      <c r="E152" s="1" t="s">
        <v>16</v>
      </c>
      <c r="F152" s="9">
        <v>0.06</v>
      </c>
      <c r="G152" s="9"/>
      <c r="H152" s="9"/>
      <c r="J152" s="1" t="s">
        <v>16</v>
      </c>
      <c r="K152" s="9">
        <v>0.06</v>
      </c>
      <c r="L152" s="9"/>
      <c r="M152" s="9"/>
      <c r="O152" s="1" t="s">
        <v>4</v>
      </c>
      <c r="P152" s="11">
        <f>+C15</f>
        <v>1.7</v>
      </c>
      <c r="Q152" s="11"/>
      <c r="R152" s="11"/>
      <c r="T152" s="1" t="s">
        <v>16</v>
      </c>
      <c r="U152" s="9">
        <v>0.0</v>
      </c>
      <c r="V152" s="9"/>
      <c r="W152" s="9"/>
    </row>
    <row r="153" ht="15.75" customHeight="1">
      <c r="E153" s="1" t="s">
        <v>18</v>
      </c>
      <c r="F153" s="9">
        <v>0.07</v>
      </c>
      <c r="G153" s="9"/>
      <c r="H153" s="9"/>
      <c r="J153" s="1" t="s">
        <v>18</v>
      </c>
      <c r="K153" s="9">
        <v>0.07</v>
      </c>
      <c r="L153" s="9"/>
      <c r="M153" s="9"/>
      <c r="O153" s="1" t="s">
        <v>46</v>
      </c>
      <c r="P153" s="9">
        <v>0.14</v>
      </c>
      <c r="Q153" s="9"/>
      <c r="R153" s="9"/>
      <c r="T153" s="1" t="s">
        <v>18</v>
      </c>
      <c r="U153" s="9">
        <v>0.0</v>
      </c>
      <c r="V153" s="9"/>
      <c r="W153" s="9"/>
    </row>
    <row r="154" ht="15.75" customHeight="1">
      <c r="E154" s="1" t="s">
        <v>58</v>
      </c>
      <c r="F154" s="9">
        <v>0.0</v>
      </c>
      <c r="G154" s="9"/>
      <c r="H154" s="9"/>
      <c r="J154" s="1" t="s">
        <v>58</v>
      </c>
      <c r="K154" s="9">
        <f>+C19</f>
        <v>0.14</v>
      </c>
      <c r="L154" s="9"/>
      <c r="M154" s="9"/>
      <c r="O154" s="1" t="s">
        <v>30</v>
      </c>
      <c r="P154" s="15">
        <f>P153+P152</f>
        <v>1.84</v>
      </c>
      <c r="Q154" s="15"/>
      <c r="R154" s="15"/>
      <c r="T154" s="1" t="s">
        <v>58</v>
      </c>
      <c r="U154" s="9">
        <v>0.0</v>
      </c>
      <c r="V154" s="9"/>
      <c r="W154" s="9"/>
    </row>
    <row r="155" ht="15.75" customHeight="1">
      <c r="E155" s="1" t="s">
        <v>22</v>
      </c>
      <c r="F155" s="9">
        <v>0.0</v>
      </c>
      <c r="G155" s="9"/>
      <c r="H155" s="9"/>
      <c r="J155" s="1" t="s">
        <v>22</v>
      </c>
      <c r="K155" s="9">
        <v>0.03</v>
      </c>
      <c r="L155" s="9"/>
      <c r="M155" s="9"/>
      <c r="O155" s="1" t="s">
        <v>49</v>
      </c>
      <c r="P155" s="9">
        <v>1.0</v>
      </c>
      <c r="Q155" s="9"/>
      <c r="R155" s="9"/>
      <c r="T155" s="1" t="s">
        <v>22</v>
      </c>
      <c r="U155" s="9">
        <v>0.0</v>
      </c>
      <c r="V155" s="9"/>
      <c r="W155" s="9"/>
    </row>
    <row r="156" ht="15.75" customHeight="1">
      <c r="E156" s="1" t="s">
        <v>27</v>
      </c>
      <c r="F156" s="15">
        <v>0.1</v>
      </c>
      <c r="G156" s="9"/>
      <c r="H156" s="9"/>
      <c r="J156" s="1" t="s">
        <v>27</v>
      </c>
      <c r="K156" s="15">
        <v>0.1</v>
      </c>
      <c r="L156" s="9"/>
      <c r="M156" s="9"/>
      <c r="O156" s="1" t="s">
        <v>51</v>
      </c>
      <c r="P156" s="9">
        <f>P154/P155</f>
        <v>1.84</v>
      </c>
      <c r="Q156" s="9"/>
      <c r="R156" s="9"/>
      <c r="T156" s="1" t="s">
        <v>27</v>
      </c>
      <c r="U156" s="15">
        <v>0.0</v>
      </c>
      <c r="V156" s="9"/>
      <c r="W156" s="9"/>
    </row>
    <row r="157" ht="15.75" customHeight="1">
      <c r="E157" s="8" t="s">
        <v>24</v>
      </c>
      <c r="F157" s="37">
        <f>SUM(F149:F156)</f>
        <v>2.42</v>
      </c>
      <c r="G157" s="37"/>
      <c r="H157" s="37">
        <f>+F157*2.2046</f>
        <v>5.335132</v>
      </c>
      <c r="J157" s="8" t="s">
        <v>24</v>
      </c>
      <c r="K157" s="37">
        <f>SUM(K149:K156)</f>
        <v>2.59</v>
      </c>
      <c r="L157" s="37"/>
      <c r="M157" s="37">
        <f>+K157*2.2046</f>
        <v>5.709914</v>
      </c>
      <c r="P157" s="9"/>
      <c r="Q157" s="9"/>
      <c r="R157" s="9"/>
      <c r="T157" s="8" t="s">
        <v>24</v>
      </c>
      <c r="U157" s="37">
        <f>SUM(U149:U156)</f>
        <v>2.2</v>
      </c>
      <c r="V157" s="37"/>
      <c r="W157" s="37">
        <f>+U157*2.2046</f>
        <v>4.85012</v>
      </c>
    </row>
    <row r="158" ht="15.75" customHeight="1">
      <c r="J158" s="39">
        <v>0.0378</v>
      </c>
      <c r="K158" s="20">
        <f>K157*J158</f>
        <v>0.097902</v>
      </c>
      <c r="L158" s="20">
        <f>+K157+K158</f>
        <v>2.687902</v>
      </c>
      <c r="M158" s="20">
        <f t="shared" ref="M158:M159" si="9">+L158*2.2046</f>
        <v>5.925748749</v>
      </c>
      <c r="O158" s="1" t="s">
        <v>54</v>
      </c>
      <c r="P158" s="9">
        <v>0.35</v>
      </c>
      <c r="Q158" s="9"/>
      <c r="R158" s="9"/>
    </row>
    <row r="159" ht="15.75" customHeight="1">
      <c r="J159" s="40">
        <v>0.15</v>
      </c>
      <c r="K159" s="41">
        <f>+K157*J159</f>
        <v>0.3885</v>
      </c>
      <c r="L159" s="41">
        <f>+K157+K159+K158</f>
        <v>3.076402</v>
      </c>
      <c r="M159" s="41">
        <f t="shared" si="9"/>
        <v>6.782235849</v>
      </c>
      <c r="O159" s="1" t="s">
        <v>16</v>
      </c>
      <c r="P159" s="9">
        <v>0.06</v>
      </c>
      <c r="Q159" s="9"/>
      <c r="R159" s="9"/>
    </row>
    <row r="160" ht="15.75" customHeight="1">
      <c r="O160" s="1" t="s">
        <v>18</v>
      </c>
      <c r="P160" s="9">
        <v>0.07</v>
      </c>
      <c r="Q160" s="9"/>
      <c r="R160" s="9"/>
    </row>
    <row r="161" ht="15.75" customHeight="1">
      <c r="E161" s="34" t="s">
        <v>5</v>
      </c>
      <c r="F161" s="46" t="s">
        <v>59</v>
      </c>
      <c r="G161" s="34"/>
      <c r="H161" s="34"/>
      <c r="J161" s="34" t="s">
        <v>5</v>
      </c>
      <c r="K161" s="34" t="s">
        <v>45</v>
      </c>
      <c r="L161" s="34"/>
      <c r="M161" s="34"/>
      <c r="O161" s="1" t="s">
        <v>58</v>
      </c>
      <c r="P161" s="9">
        <f>+C20+C21+C22+C23+C24+C25</f>
        <v>0.14</v>
      </c>
      <c r="Q161" s="9"/>
      <c r="R161" s="9"/>
    </row>
    <row r="162" ht="15.75" customHeight="1">
      <c r="E162" s="1" t="s">
        <v>4</v>
      </c>
      <c r="F162" s="11">
        <f>C16</f>
        <v>1.15</v>
      </c>
      <c r="G162" s="11"/>
      <c r="H162" s="11"/>
      <c r="J162" s="1" t="s">
        <v>4</v>
      </c>
      <c r="K162" s="11">
        <f>+C6</f>
        <v>3.45</v>
      </c>
      <c r="L162" s="11"/>
      <c r="M162" s="11"/>
      <c r="O162" s="1" t="s">
        <v>22</v>
      </c>
      <c r="P162" s="9">
        <v>0.0</v>
      </c>
      <c r="Q162" s="9"/>
      <c r="R162" s="9"/>
    </row>
    <row r="163" ht="15.75" customHeight="1">
      <c r="E163" s="1" t="s">
        <v>46</v>
      </c>
      <c r="F163" s="9">
        <v>0.14</v>
      </c>
      <c r="G163" s="9"/>
      <c r="H163" s="9"/>
      <c r="J163" s="1" t="s">
        <v>46</v>
      </c>
      <c r="K163" s="9">
        <v>0.14</v>
      </c>
      <c r="L163" s="9"/>
      <c r="M163" s="9"/>
      <c r="O163" s="1" t="s">
        <v>27</v>
      </c>
      <c r="P163" s="15">
        <v>0.1</v>
      </c>
      <c r="Q163" s="9"/>
      <c r="R163" s="9"/>
    </row>
    <row r="164" ht="15.75" customHeight="1">
      <c r="E164" s="1" t="s">
        <v>30</v>
      </c>
      <c r="F164" s="15">
        <f>F163+F162</f>
        <v>1.29</v>
      </c>
      <c r="G164" s="15"/>
      <c r="H164" s="15"/>
      <c r="J164" s="1" t="s">
        <v>30</v>
      </c>
      <c r="K164" s="15">
        <f>K163+K162</f>
        <v>3.59</v>
      </c>
      <c r="L164" s="15"/>
      <c r="M164" s="15"/>
      <c r="O164" s="8" t="s">
        <v>24</v>
      </c>
      <c r="P164" s="37">
        <f>SUM(P156:P163)</f>
        <v>2.56</v>
      </c>
      <c r="Q164" s="37"/>
      <c r="R164" s="37">
        <f>+P164*2.2046</f>
        <v>5.643776</v>
      </c>
    </row>
    <row r="165" ht="15.75" customHeight="1">
      <c r="E165" s="1" t="s">
        <v>49</v>
      </c>
      <c r="F165" s="9">
        <v>1.0</v>
      </c>
      <c r="G165" s="9"/>
      <c r="H165" s="9"/>
      <c r="J165" s="1" t="s">
        <v>49</v>
      </c>
      <c r="K165" s="9">
        <v>1.0</v>
      </c>
      <c r="L165" s="9"/>
      <c r="M165" s="9"/>
    </row>
    <row r="166" ht="15.75" customHeight="1">
      <c r="E166" s="1" t="s">
        <v>51</v>
      </c>
      <c r="F166" s="9">
        <f>F164/F165</f>
        <v>1.29</v>
      </c>
      <c r="G166" s="9"/>
      <c r="H166" s="9"/>
      <c r="J166" s="1" t="s">
        <v>51</v>
      </c>
      <c r="K166" s="9">
        <f>K164/K165</f>
        <v>3.59</v>
      </c>
      <c r="L166" s="9"/>
      <c r="M166" s="9"/>
      <c r="P166" s="15"/>
      <c r="Q166" s="15"/>
      <c r="R166" s="16"/>
    </row>
    <row r="167" ht="15.75" customHeight="1">
      <c r="F167" s="9"/>
      <c r="G167" s="9"/>
      <c r="H167" s="9"/>
      <c r="K167" s="9"/>
      <c r="L167" s="9"/>
      <c r="M167" s="9"/>
      <c r="P167" s="26"/>
      <c r="Q167" s="9"/>
      <c r="R167" s="16"/>
    </row>
    <row r="168" ht="15.75" customHeight="1">
      <c r="E168" s="1" t="s">
        <v>54</v>
      </c>
      <c r="F168" s="9">
        <v>0.35</v>
      </c>
      <c r="G168" s="9"/>
      <c r="H168" s="9"/>
      <c r="J168" s="1" t="s">
        <v>54</v>
      </c>
      <c r="K168" s="9">
        <v>0.35</v>
      </c>
      <c r="L168" s="9"/>
      <c r="M168" s="9"/>
      <c r="P168" s="26"/>
      <c r="Q168" s="9"/>
      <c r="R168" s="44"/>
    </row>
    <row r="169" ht="15.75" customHeight="1">
      <c r="E169" s="1" t="s">
        <v>16</v>
      </c>
      <c r="F169" s="9">
        <v>0.06</v>
      </c>
      <c r="G169" s="9"/>
      <c r="H169" s="9"/>
      <c r="J169" s="1" t="s">
        <v>16</v>
      </c>
      <c r="K169" s="9">
        <v>0.06</v>
      </c>
      <c r="L169" s="9"/>
      <c r="M169" s="9"/>
      <c r="O169" s="34" t="s">
        <v>5</v>
      </c>
      <c r="P169" s="34" t="s">
        <v>59</v>
      </c>
      <c r="Q169" s="34"/>
      <c r="R169" s="34"/>
    </row>
    <row r="170" ht="15.75" customHeight="1">
      <c r="E170" s="1" t="s">
        <v>18</v>
      </c>
      <c r="F170" s="9">
        <v>0.07</v>
      </c>
      <c r="G170" s="9"/>
      <c r="H170" s="9"/>
      <c r="J170" s="1" t="s">
        <v>18</v>
      </c>
      <c r="K170" s="9">
        <v>0.07</v>
      </c>
      <c r="L170" s="9"/>
      <c r="M170" s="9"/>
      <c r="O170" s="1" t="s">
        <v>4</v>
      </c>
      <c r="P170" s="11">
        <f>+C16</f>
        <v>1.15</v>
      </c>
      <c r="Q170" s="11"/>
      <c r="R170" s="11"/>
    </row>
    <row r="171" ht="15.75" customHeight="1">
      <c r="E171" s="1" t="s">
        <v>58</v>
      </c>
      <c r="F171" s="9">
        <v>0.0</v>
      </c>
      <c r="G171" s="9"/>
      <c r="H171" s="9"/>
      <c r="J171" s="1" t="s">
        <v>58</v>
      </c>
      <c r="K171" s="9">
        <f>+K154</f>
        <v>0.14</v>
      </c>
      <c r="L171" s="9"/>
      <c r="M171" s="9"/>
      <c r="O171" s="1" t="s">
        <v>46</v>
      </c>
      <c r="P171" s="9">
        <v>0.14</v>
      </c>
      <c r="Q171" s="9"/>
      <c r="R171" s="9"/>
    </row>
    <row r="172" ht="15.75" customHeight="1">
      <c r="E172" s="1" t="s">
        <v>22</v>
      </c>
      <c r="F172" s="9">
        <v>0.0</v>
      </c>
      <c r="G172" s="9"/>
      <c r="H172" s="9"/>
      <c r="J172" s="1" t="s">
        <v>22</v>
      </c>
      <c r="K172" s="9">
        <v>0.03</v>
      </c>
      <c r="L172" s="9"/>
      <c r="M172" s="9"/>
      <c r="O172" s="1" t="s">
        <v>30</v>
      </c>
      <c r="P172" s="15">
        <f>P171+P170</f>
        <v>1.29</v>
      </c>
      <c r="Q172" s="15"/>
      <c r="R172" s="15"/>
    </row>
    <row r="173" ht="15.75" customHeight="1">
      <c r="E173" s="1" t="s">
        <v>27</v>
      </c>
      <c r="F173" s="15">
        <v>0.1</v>
      </c>
      <c r="G173" s="9"/>
      <c r="H173" s="9"/>
      <c r="J173" s="1" t="s">
        <v>27</v>
      </c>
      <c r="K173" s="15">
        <v>0.1</v>
      </c>
      <c r="L173" s="9"/>
      <c r="M173" s="9"/>
      <c r="O173" s="1" t="s">
        <v>49</v>
      </c>
      <c r="P173" s="9">
        <v>1.0</v>
      </c>
      <c r="Q173" s="9"/>
      <c r="R173" s="9"/>
    </row>
    <row r="174" ht="15.75" customHeight="1">
      <c r="E174" s="8" t="s">
        <v>24</v>
      </c>
      <c r="F174" s="37">
        <f>SUM(F166:F173)</f>
        <v>1.87</v>
      </c>
      <c r="G174" s="37"/>
      <c r="H174" s="37">
        <f>+F174*2.2046</f>
        <v>4.122602</v>
      </c>
      <c r="J174" s="8" t="s">
        <v>24</v>
      </c>
      <c r="K174" s="37">
        <f>SUM(K166:K173)</f>
        <v>4.34</v>
      </c>
      <c r="L174" s="37"/>
      <c r="M174" s="37">
        <f>+K174*2.2046</f>
        <v>9.567964</v>
      </c>
      <c r="O174" s="1" t="s">
        <v>51</v>
      </c>
      <c r="P174" s="9">
        <f>P172/P173</f>
        <v>1.29</v>
      </c>
      <c r="Q174" s="9"/>
      <c r="R174" s="9"/>
    </row>
    <row r="175" ht="15.75" customHeight="1">
      <c r="J175" s="39">
        <v>0.0378</v>
      </c>
      <c r="K175" s="20">
        <f>K174*J175</f>
        <v>0.164052</v>
      </c>
      <c r="L175" s="20">
        <f>+K174+K175</f>
        <v>4.504052</v>
      </c>
      <c r="M175" s="20">
        <f t="shared" ref="M175:M176" si="10">+L175*2.2046</f>
        <v>9.929633039</v>
      </c>
      <c r="P175" s="9"/>
      <c r="Q175" s="9"/>
      <c r="R175" s="9"/>
    </row>
    <row r="176" ht="15.75" customHeight="1">
      <c r="J176" s="40">
        <v>0.15</v>
      </c>
      <c r="K176" s="41">
        <f>+K174*J176</f>
        <v>0.651</v>
      </c>
      <c r="L176" s="42">
        <f>+K174+K176+K175</f>
        <v>5.155052</v>
      </c>
      <c r="M176" s="41">
        <f t="shared" si="10"/>
        <v>11.36482764</v>
      </c>
      <c r="O176" s="1" t="s">
        <v>54</v>
      </c>
      <c r="P176" s="9">
        <v>0.35</v>
      </c>
      <c r="Q176" s="9"/>
      <c r="R176" s="9"/>
    </row>
    <row r="177" ht="15.75" customHeight="1">
      <c r="O177" s="1" t="s">
        <v>16</v>
      </c>
      <c r="P177" s="9">
        <v>0.06</v>
      </c>
      <c r="Q177" s="9"/>
      <c r="R177" s="9"/>
    </row>
    <row r="178" ht="15.75" customHeight="1">
      <c r="O178" s="1" t="s">
        <v>18</v>
      </c>
      <c r="P178" s="9">
        <v>0.07</v>
      </c>
      <c r="Q178" s="9"/>
      <c r="R178" s="9"/>
    </row>
    <row r="179" ht="15.75" customHeight="1">
      <c r="O179" s="1" t="s">
        <v>58</v>
      </c>
      <c r="P179" s="9">
        <f>+P161</f>
        <v>0.14</v>
      </c>
      <c r="Q179" s="9"/>
      <c r="R179" s="9"/>
    </row>
    <row r="180" ht="15.75" customHeight="1">
      <c r="O180" s="1" t="s">
        <v>22</v>
      </c>
      <c r="P180" s="9">
        <v>0.0</v>
      </c>
      <c r="Q180" s="9"/>
      <c r="R180" s="9"/>
    </row>
    <row r="181" ht="15.75" customHeight="1">
      <c r="O181" s="1" t="s">
        <v>27</v>
      </c>
      <c r="P181" s="15">
        <v>0.1</v>
      </c>
      <c r="Q181" s="9"/>
      <c r="R181" s="9"/>
    </row>
    <row r="182" ht="15.75" customHeight="1">
      <c r="O182" s="8" t="s">
        <v>24</v>
      </c>
      <c r="P182" s="37">
        <f>SUM(P174:P181)</f>
        <v>2.01</v>
      </c>
      <c r="Q182" s="37"/>
      <c r="R182" s="37">
        <f>+P182*2.2046</f>
        <v>4.431246</v>
      </c>
    </row>
    <row r="183" ht="15.75" customHeight="1"/>
    <row r="184" ht="15.75" customHeight="1">
      <c r="P184" s="15"/>
      <c r="Q184" s="15"/>
      <c r="R184" s="16"/>
    </row>
    <row r="185" ht="15.75" customHeight="1">
      <c r="P185" s="26"/>
      <c r="Q185" s="9"/>
      <c r="R185" s="16"/>
    </row>
    <row r="186" ht="15.75" customHeight="1">
      <c r="P186" s="26"/>
      <c r="Q186" s="9"/>
      <c r="R186" s="44"/>
    </row>
  </sheetData>
  <mergeCells count="7">
    <mergeCell ref="B2:C3"/>
    <mergeCell ref="E3:H3"/>
    <mergeCell ref="J3:M3"/>
    <mergeCell ref="O3:R3"/>
    <mergeCell ref="T3:W3"/>
    <mergeCell ref="B4:C4"/>
    <mergeCell ref="B18:C18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11.43"/>
    <col customWidth="1" min="3" max="3" width="11.29"/>
    <col customWidth="1" min="4" max="4" width="5.14"/>
    <col customWidth="1" min="5" max="5" width="24.0"/>
    <col customWidth="1" min="6" max="6" width="11.43"/>
    <col customWidth="1" min="7" max="7" width="7.57"/>
    <col customWidth="1" min="8" max="8" width="7.71"/>
    <col customWidth="1" min="9" max="9" width="5.29"/>
    <col customWidth="1" min="10" max="10" width="24.0"/>
    <col customWidth="1" min="11" max="11" width="11.43"/>
    <col customWidth="1" min="12" max="12" width="7.71"/>
    <col customWidth="1" min="13" max="13" width="7.86"/>
    <col customWidth="1" min="14" max="14" width="4.86"/>
    <col customWidth="1" min="15" max="15" width="24.0"/>
    <col customWidth="1" min="16" max="16" width="11.43"/>
    <col customWidth="1" min="17" max="18" width="7.14"/>
    <col customWidth="1" min="19" max="16372" width="11.43"/>
  </cols>
  <sheetData>
    <row r="2">
      <c r="E2" s="47" t="s">
        <v>0</v>
      </c>
      <c r="F2" s="3"/>
      <c r="G2" s="3"/>
      <c r="H2" s="4"/>
      <c r="J2" s="47" t="s">
        <v>1</v>
      </c>
      <c r="K2" s="3"/>
      <c r="L2" s="3"/>
      <c r="M2" s="4"/>
      <c r="O2" s="47" t="s">
        <v>2</v>
      </c>
      <c r="P2" s="3"/>
      <c r="Q2" s="3"/>
      <c r="R2" s="4"/>
    </row>
    <row r="5">
      <c r="B5" s="22" t="s">
        <v>8</v>
      </c>
      <c r="C5" s="48"/>
      <c r="E5" s="34" t="s">
        <v>5</v>
      </c>
      <c r="F5" s="46" t="s">
        <v>44</v>
      </c>
      <c r="G5" s="34"/>
      <c r="H5" s="34"/>
      <c r="J5" s="34" t="s">
        <v>5</v>
      </c>
      <c r="K5" s="34" t="s">
        <v>44</v>
      </c>
      <c r="L5" s="34"/>
      <c r="M5" s="34"/>
      <c r="O5" s="34" t="s">
        <v>5</v>
      </c>
      <c r="P5" s="34" t="s">
        <v>44</v>
      </c>
      <c r="Q5" s="34"/>
      <c r="R5" s="34"/>
    </row>
    <row r="6">
      <c r="B6" s="10" t="s">
        <v>5</v>
      </c>
      <c r="C6" s="10" t="s">
        <v>43</v>
      </c>
      <c r="E6" s="1" t="s">
        <v>4</v>
      </c>
      <c r="F6" s="11">
        <f>C8</f>
        <v>3.15</v>
      </c>
      <c r="G6" s="11"/>
      <c r="H6" s="11"/>
      <c r="J6" s="1" t="s">
        <v>4</v>
      </c>
      <c r="K6" s="11">
        <f>C8</f>
        <v>3.15</v>
      </c>
      <c r="L6" s="11"/>
      <c r="M6" s="11"/>
      <c r="O6" s="1" t="s">
        <v>4</v>
      </c>
      <c r="P6" s="11">
        <f>C8</f>
        <v>3.15</v>
      </c>
      <c r="Q6" s="11"/>
      <c r="R6" s="11"/>
    </row>
    <row r="7">
      <c r="B7" s="49" t="s">
        <v>45</v>
      </c>
      <c r="C7" s="50">
        <v>3.35</v>
      </c>
      <c r="E7" s="1" t="s">
        <v>46</v>
      </c>
      <c r="F7" s="9">
        <v>0.14</v>
      </c>
      <c r="G7" s="9"/>
      <c r="H7" s="9"/>
      <c r="J7" s="1" t="s">
        <v>46</v>
      </c>
      <c r="K7" s="9">
        <v>0.14</v>
      </c>
      <c r="L7" s="9"/>
      <c r="M7" s="9"/>
      <c r="O7" s="1" t="s">
        <v>46</v>
      </c>
      <c r="P7" s="9">
        <v>0.14</v>
      </c>
      <c r="Q7" s="9"/>
      <c r="R7" s="9"/>
    </row>
    <row r="8">
      <c r="B8" s="35" t="s">
        <v>44</v>
      </c>
      <c r="C8" s="50">
        <f>+COLA!C7</f>
        <v>3.15</v>
      </c>
      <c r="E8" s="1" t="s">
        <v>30</v>
      </c>
      <c r="F8" s="15">
        <f>F7+F6</f>
        <v>3.29</v>
      </c>
      <c r="G8" s="15"/>
      <c r="H8" s="15"/>
      <c r="J8" s="1" t="s">
        <v>30</v>
      </c>
      <c r="K8" s="15">
        <f>K7+K6</f>
        <v>3.29</v>
      </c>
      <c r="L8" s="15"/>
      <c r="M8" s="15"/>
      <c r="O8" s="1" t="s">
        <v>30</v>
      </c>
      <c r="P8" s="15">
        <f>P7+P6</f>
        <v>3.29</v>
      </c>
      <c r="Q8" s="15"/>
      <c r="R8" s="15"/>
    </row>
    <row r="9">
      <c r="B9" s="10" t="s">
        <v>47</v>
      </c>
      <c r="C9" s="50">
        <f>+COLA!C8</f>
        <v>2.7</v>
      </c>
      <c r="E9" s="1" t="s">
        <v>49</v>
      </c>
      <c r="F9" s="14">
        <v>0.91</v>
      </c>
      <c r="G9" s="9"/>
      <c r="H9" s="9"/>
      <c r="J9" s="1" t="s">
        <v>49</v>
      </c>
      <c r="K9" s="14">
        <v>0.91</v>
      </c>
      <c r="L9" s="9"/>
      <c r="M9" s="9"/>
      <c r="O9" s="1" t="s">
        <v>49</v>
      </c>
      <c r="P9" s="14">
        <v>0.94</v>
      </c>
      <c r="Q9" s="9"/>
      <c r="R9" s="9"/>
    </row>
    <row r="10">
      <c r="B10" s="10" t="s">
        <v>48</v>
      </c>
      <c r="C10" s="50">
        <f>+COLA!C9</f>
        <v>2.55</v>
      </c>
      <c r="E10" s="1" t="s">
        <v>51</v>
      </c>
      <c r="F10" s="9">
        <f>F8/F9</f>
        <v>3.615384615</v>
      </c>
      <c r="G10" s="9"/>
      <c r="H10" s="9"/>
      <c r="J10" s="1" t="s">
        <v>51</v>
      </c>
      <c r="K10" s="9">
        <f>K8/K9</f>
        <v>3.615384615</v>
      </c>
      <c r="L10" s="9"/>
      <c r="M10" s="9"/>
      <c r="O10" s="1" t="s">
        <v>51</v>
      </c>
      <c r="P10" s="9">
        <f>P8/P9</f>
        <v>3.5</v>
      </c>
      <c r="Q10" s="9"/>
      <c r="R10" s="9"/>
    </row>
    <row r="11">
      <c r="B11" s="10" t="s">
        <v>50</v>
      </c>
      <c r="C11" s="50">
        <f>+COLA!C10</f>
        <v>2.45</v>
      </c>
      <c r="F11" s="9"/>
      <c r="G11" s="9"/>
      <c r="H11" s="9"/>
      <c r="K11" s="9"/>
      <c r="L11" s="9"/>
      <c r="M11" s="9"/>
      <c r="P11" s="9"/>
      <c r="Q11" s="9"/>
      <c r="R11" s="9"/>
    </row>
    <row r="12">
      <c r="B12" s="10" t="s">
        <v>52</v>
      </c>
      <c r="C12" s="50">
        <f>+COLA!C11</f>
        <v>2.4</v>
      </c>
      <c r="E12" s="1" t="s">
        <v>60</v>
      </c>
      <c r="F12" s="9">
        <v>0.95</v>
      </c>
      <c r="G12" s="9"/>
      <c r="H12" s="9"/>
      <c r="J12" s="1" t="s">
        <v>60</v>
      </c>
      <c r="K12" s="9">
        <f>0.95</f>
        <v>0.95</v>
      </c>
      <c r="L12" s="9"/>
      <c r="M12" s="9"/>
      <c r="O12" s="1" t="s">
        <v>60</v>
      </c>
      <c r="P12" s="9">
        <f>0.95</f>
        <v>0.95</v>
      </c>
      <c r="Q12" s="9">
        <f>+P12+P13+P14+P15+P16+P17</f>
        <v>1.33</v>
      </c>
      <c r="R12" s="9"/>
    </row>
    <row r="13">
      <c r="B13" s="10" t="s">
        <v>53</v>
      </c>
      <c r="C13" s="50">
        <f>+COLA!C12</f>
        <v>2.3</v>
      </c>
      <c r="E13" s="1" t="s">
        <v>16</v>
      </c>
      <c r="F13" s="9">
        <v>0.06</v>
      </c>
      <c r="G13" s="9"/>
      <c r="H13" s="9"/>
      <c r="J13" s="1" t="s">
        <v>16</v>
      </c>
      <c r="K13" s="9">
        <v>0.06</v>
      </c>
      <c r="L13" s="9"/>
      <c r="M13" s="9"/>
      <c r="O13" s="1" t="s">
        <v>16</v>
      </c>
      <c r="P13" s="9">
        <v>0.06</v>
      </c>
      <c r="Q13" s="9"/>
      <c r="R13" s="9"/>
    </row>
    <row r="14">
      <c r="B14" s="10" t="s">
        <v>55</v>
      </c>
      <c r="C14" s="50">
        <f>+COLA!C13</f>
        <v>2.05</v>
      </c>
      <c r="E14" s="1" t="s">
        <v>18</v>
      </c>
      <c r="F14" s="9">
        <v>0.07</v>
      </c>
      <c r="G14" s="9"/>
      <c r="H14" s="9"/>
      <c r="J14" s="1" t="s">
        <v>18</v>
      </c>
      <c r="K14" s="9">
        <v>0.07</v>
      </c>
      <c r="L14" s="9"/>
      <c r="M14" s="9"/>
      <c r="O14" s="1" t="s">
        <v>18</v>
      </c>
      <c r="P14" s="9">
        <v>0.07</v>
      </c>
      <c r="Q14" s="9"/>
      <c r="R14" s="9"/>
    </row>
    <row r="15">
      <c r="B15" s="10" t="s">
        <v>56</v>
      </c>
      <c r="C15" s="50">
        <f>+COLA!C14</f>
        <v>1.8</v>
      </c>
      <c r="E15" s="1" t="s">
        <v>58</v>
      </c>
      <c r="F15" s="9">
        <v>0.0</v>
      </c>
      <c r="G15" s="9"/>
      <c r="H15" s="9"/>
      <c r="J15" s="1" t="s">
        <v>58</v>
      </c>
      <c r="K15" s="9">
        <f>+C20</f>
        <v>0.15</v>
      </c>
      <c r="L15" s="9"/>
      <c r="M15" s="9"/>
      <c r="O15" s="1" t="s">
        <v>58</v>
      </c>
      <c r="P15" s="9">
        <f>+C21+C22+C23+C24+C25+C26</f>
        <v>0.15</v>
      </c>
      <c r="Q15" s="9"/>
      <c r="R15" s="9"/>
    </row>
    <row r="16">
      <c r="B16" s="10" t="s">
        <v>57</v>
      </c>
      <c r="C16" s="50">
        <f>+COLA!C15</f>
        <v>1.7</v>
      </c>
      <c r="E16" s="1" t="s">
        <v>22</v>
      </c>
      <c r="F16" s="9">
        <v>0.0</v>
      </c>
      <c r="G16" s="9"/>
      <c r="H16" s="9"/>
      <c r="J16" s="1" t="s">
        <v>22</v>
      </c>
      <c r="K16" s="9">
        <v>0.03</v>
      </c>
      <c r="L16" s="9"/>
      <c r="M16" s="9"/>
      <c r="O16" s="1" t="s">
        <v>22</v>
      </c>
      <c r="P16" s="9">
        <v>0.0</v>
      </c>
      <c r="Q16" s="9"/>
      <c r="R16" s="9"/>
    </row>
    <row r="17">
      <c r="B17" s="10" t="s">
        <v>59</v>
      </c>
      <c r="C17" s="50">
        <f>+COLA!C16</f>
        <v>1.15</v>
      </c>
      <c r="E17" s="1" t="s">
        <v>27</v>
      </c>
      <c r="F17" s="17">
        <v>0.11</v>
      </c>
      <c r="G17" s="9"/>
      <c r="H17" s="9"/>
      <c r="J17" s="1" t="s">
        <v>27</v>
      </c>
      <c r="K17" s="17">
        <v>0.11</v>
      </c>
      <c r="L17" s="9"/>
      <c r="M17" s="9"/>
      <c r="O17" s="1" t="s">
        <v>27</v>
      </c>
      <c r="P17" s="15">
        <v>0.1</v>
      </c>
      <c r="Q17" s="9"/>
      <c r="R17" s="9"/>
    </row>
    <row r="18">
      <c r="E18" s="8" t="s">
        <v>24</v>
      </c>
      <c r="F18" s="37">
        <f>SUM(F10:F17)</f>
        <v>4.805384615</v>
      </c>
      <c r="G18" s="37"/>
      <c r="H18" s="37">
        <f>+F18*2.2046</f>
        <v>10.59395092</v>
      </c>
      <c r="J18" s="8" t="s">
        <v>24</v>
      </c>
      <c r="K18" s="51">
        <f>SUM(K10:K17)</f>
        <v>4.985384615</v>
      </c>
      <c r="L18" s="52"/>
      <c r="M18" s="51">
        <f>+K18*2.2046</f>
        <v>10.99077892</v>
      </c>
      <c r="O18" s="8" t="s">
        <v>24</v>
      </c>
      <c r="P18" s="37">
        <f>SUM(P10:P17)</f>
        <v>4.83</v>
      </c>
      <c r="Q18" s="37"/>
      <c r="R18" s="37">
        <f>+P18*2.2046</f>
        <v>10.648218</v>
      </c>
    </row>
    <row r="19">
      <c r="B19" s="18" t="s">
        <v>29</v>
      </c>
      <c r="F19" s="13"/>
      <c r="G19" s="13"/>
      <c r="H19" s="13"/>
      <c r="J19" s="39">
        <v>0.0378</v>
      </c>
      <c r="K19" s="20">
        <f>K18*J19</f>
        <v>0.1884475385</v>
      </c>
      <c r="L19" s="20">
        <f>+K18+K19</f>
        <v>5.173832154</v>
      </c>
      <c r="M19" s="20">
        <f t="shared" ref="M19:M20" si="1">+L19*2.2046</f>
        <v>11.40623037</v>
      </c>
      <c r="P19" s="9"/>
      <c r="Q19" s="9"/>
      <c r="R19" s="9"/>
    </row>
    <row r="20">
      <c r="B20" s="38" t="s">
        <v>32</v>
      </c>
      <c r="C20" s="23">
        <v>0.15</v>
      </c>
      <c r="J20" s="53">
        <v>0.15</v>
      </c>
      <c r="K20" s="41">
        <f>+K18*J20</f>
        <v>0.7478076923</v>
      </c>
      <c r="L20" s="41">
        <f>+K18+K20+K19</f>
        <v>5.921639846</v>
      </c>
      <c r="M20" s="41">
        <f t="shared" si="1"/>
        <v>13.0548472</v>
      </c>
      <c r="P20" s="9"/>
      <c r="Q20" s="9"/>
      <c r="R20" s="9"/>
    </row>
    <row r="21" ht="15.75" customHeight="1">
      <c r="B21" s="18" t="s">
        <v>33</v>
      </c>
      <c r="C21" s="25">
        <v>0.15</v>
      </c>
    </row>
    <row r="22" ht="15.75" customHeight="1">
      <c r="B22" s="18" t="s">
        <v>35</v>
      </c>
      <c r="C22" s="1">
        <v>0.0</v>
      </c>
    </row>
    <row r="23" ht="15.75" customHeight="1">
      <c r="B23" s="18" t="s">
        <v>36</v>
      </c>
      <c r="C23" s="1">
        <v>0.0</v>
      </c>
    </row>
    <row r="24" ht="15.75" customHeight="1">
      <c r="B24" s="18" t="s">
        <v>37</v>
      </c>
      <c r="C24" s="1">
        <v>0.0</v>
      </c>
      <c r="E24" s="34" t="s">
        <v>5</v>
      </c>
      <c r="F24" s="34" t="s">
        <v>47</v>
      </c>
      <c r="G24" s="34"/>
      <c r="H24" s="34"/>
      <c r="J24" s="34" t="s">
        <v>5</v>
      </c>
      <c r="K24" s="34" t="s">
        <v>47</v>
      </c>
      <c r="L24" s="34"/>
      <c r="M24" s="34"/>
      <c r="O24" s="34" t="s">
        <v>5</v>
      </c>
      <c r="P24" s="34" t="s">
        <v>47</v>
      </c>
      <c r="Q24" s="34"/>
      <c r="R24" s="34"/>
    </row>
    <row r="25" ht="15.75" customHeight="1">
      <c r="B25" s="18" t="s">
        <v>38</v>
      </c>
      <c r="C25" s="1">
        <v>0.0</v>
      </c>
      <c r="E25" s="1" t="s">
        <v>4</v>
      </c>
      <c r="F25" s="11">
        <f>C9</f>
        <v>2.7</v>
      </c>
      <c r="G25" s="11"/>
      <c r="H25" s="11"/>
      <c r="J25" s="1" t="s">
        <v>4</v>
      </c>
      <c r="K25" s="11">
        <f>C9</f>
        <v>2.7</v>
      </c>
      <c r="L25" s="11"/>
      <c r="M25" s="11"/>
      <c r="O25" s="1" t="s">
        <v>4</v>
      </c>
      <c r="P25" s="54">
        <f>C9</f>
        <v>2.7</v>
      </c>
      <c r="Q25" s="55"/>
      <c r="R25" s="55"/>
    </row>
    <row r="26" ht="15.75" customHeight="1">
      <c r="B26" s="18" t="s">
        <v>39</v>
      </c>
      <c r="C26" s="1">
        <v>0.0</v>
      </c>
      <c r="E26" s="1" t="s">
        <v>46</v>
      </c>
      <c r="F26" s="9">
        <v>0.14</v>
      </c>
      <c r="G26" s="9"/>
      <c r="H26" s="9"/>
      <c r="J26" s="1" t="s">
        <v>46</v>
      </c>
      <c r="K26" s="9">
        <v>0.14</v>
      </c>
      <c r="L26" s="9"/>
      <c r="M26" s="9"/>
      <c r="O26" s="1" t="s">
        <v>46</v>
      </c>
      <c r="P26" s="9">
        <v>0.14</v>
      </c>
      <c r="Q26" s="56"/>
      <c r="R26" s="56"/>
    </row>
    <row r="27" ht="15.75" customHeight="1">
      <c r="C27" s="1" t="s">
        <v>61</v>
      </c>
      <c r="E27" s="1" t="s">
        <v>30</v>
      </c>
      <c r="F27" s="15">
        <f>F26+F25</f>
        <v>2.84</v>
      </c>
      <c r="G27" s="15"/>
      <c r="H27" s="15"/>
      <c r="J27" s="1" t="s">
        <v>30</v>
      </c>
      <c r="K27" s="15">
        <f>K26+K25</f>
        <v>2.84</v>
      </c>
      <c r="L27" s="15"/>
      <c r="M27" s="15"/>
      <c r="O27" s="1" t="s">
        <v>30</v>
      </c>
      <c r="P27" s="44">
        <f>P26+P25</f>
        <v>2.84</v>
      </c>
      <c r="Q27" s="44"/>
      <c r="R27" s="44"/>
    </row>
    <row r="28" ht="15.75" customHeight="1">
      <c r="E28" s="1" t="s">
        <v>49</v>
      </c>
      <c r="F28" s="14">
        <v>0.91</v>
      </c>
      <c r="G28" s="9"/>
      <c r="H28" s="9"/>
      <c r="J28" s="1" t="s">
        <v>49</v>
      </c>
      <c r="K28" s="14">
        <v>0.91</v>
      </c>
      <c r="L28" s="9"/>
      <c r="M28" s="9"/>
      <c r="O28" s="1" t="s">
        <v>49</v>
      </c>
      <c r="P28" s="9">
        <v>0.91</v>
      </c>
      <c r="Q28" s="56"/>
      <c r="R28" s="56"/>
    </row>
    <row r="29" ht="15.75" customHeight="1">
      <c r="E29" s="1" t="s">
        <v>51</v>
      </c>
      <c r="F29" s="9">
        <f>F27/F28</f>
        <v>3.120879121</v>
      </c>
      <c r="G29" s="9"/>
      <c r="H29" s="9"/>
      <c r="J29" s="1" t="s">
        <v>51</v>
      </c>
      <c r="K29" s="9">
        <f>K27/K28</f>
        <v>3.120879121</v>
      </c>
      <c r="L29" s="9"/>
      <c r="M29" s="9"/>
      <c r="O29" s="1" t="s">
        <v>51</v>
      </c>
      <c r="P29" s="56">
        <f>P27/P28</f>
        <v>3.120879121</v>
      </c>
      <c r="Q29" s="56"/>
      <c r="R29" s="56"/>
    </row>
    <row r="30" ht="15.75" customHeight="1">
      <c r="F30" s="9"/>
      <c r="G30" s="9"/>
      <c r="H30" s="9"/>
      <c r="K30" s="9"/>
      <c r="L30" s="9"/>
      <c r="M30" s="9"/>
      <c r="P30" s="56"/>
      <c r="Q30" s="56"/>
      <c r="R30" s="56"/>
    </row>
    <row r="31" ht="15.75" customHeight="1">
      <c r="E31" s="1" t="s">
        <v>60</v>
      </c>
      <c r="F31" s="9">
        <v>0.95</v>
      </c>
      <c r="G31" s="9"/>
      <c r="H31" s="9"/>
      <c r="J31" s="1" t="s">
        <v>60</v>
      </c>
      <c r="K31" s="9">
        <v>0.95</v>
      </c>
      <c r="L31" s="9"/>
      <c r="M31" s="9"/>
      <c r="O31" s="1" t="s">
        <v>60</v>
      </c>
      <c r="P31" s="9">
        <f>0.95</f>
        <v>0.95</v>
      </c>
      <c r="Q31" s="9">
        <f>+P31+P32+P33+P34+P35+P36</f>
        <v>1.33</v>
      </c>
      <c r="R31" s="56"/>
    </row>
    <row r="32" ht="15.75" customHeight="1">
      <c r="E32" s="1" t="s">
        <v>16</v>
      </c>
      <c r="F32" s="9">
        <v>0.06</v>
      </c>
      <c r="G32" s="9"/>
      <c r="H32" s="9"/>
      <c r="J32" s="1" t="s">
        <v>16</v>
      </c>
      <c r="K32" s="9">
        <v>0.06</v>
      </c>
      <c r="L32" s="9"/>
      <c r="M32" s="9"/>
      <c r="O32" s="1" t="s">
        <v>16</v>
      </c>
      <c r="P32" s="56">
        <v>0.06</v>
      </c>
      <c r="Q32" s="56"/>
      <c r="R32" s="56"/>
    </row>
    <row r="33" ht="15.75" customHeight="1">
      <c r="E33" s="1" t="s">
        <v>18</v>
      </c>
      <c r="F33" s="9">
        <v>0.07</v>
      </c>
      <c r="G33" s="9"/>
      <c r="H33" s="9"/>
      <c r="J33" s="1" t="s">
        <v>18</v>
      </c>
      <c r="K33" s="9">
        <v>0.07</v>
      </c>
      <c r="L33" s="9"/>
      <c r="M33" s="9"/>
      <c r="O33" s="1" t="s">
        <v>18</v>
      </c>
      <c r="P33" s="9">
        <v>0.07</v>
      </c>
      <c r="Q33" s="56"/>
      <c r="R33" s="56"/>
    </row>
    <row r="34" ht="15.75" customHeight="1">
      <c r="E34" s="1" t="s">
        <v>58</v>
      </c>
      <c r="F34" s="9">
        <v>0.0</v>
      </c>
      <c r="G34" s="9"/>
      <c r="H34" s="9"/>
      <c r="J34" s="1" t="s">
        <v>58</v>
      </c>
      <c r="K34" s="9">
        <f>+C20</f>
        <v>0.15</v>
      </c>
      <c r="L34" s="9"/>
      <c r="M34" s="9"/>
      <c r="O34" s="1" t="s">
        <v>58</v>
      </c>
      <c r="P34" s="9">
        <f>+C21+C22+C23+C24+C25+C26</f>
        <v>0.15</v>
      </c>
      <c r="Q34" s="56"/>
      <c r="R34" s="56"/>
    </row>
    <row r="35" ht="15.75" customHeight="1">
      <c r="E35" s="1" t="s">
        <v>22</v>
      </c>
      <c r="F35" s="9">
        <v>0.0</v>
      </c>
      <c r="G35" s="9"/>
      <c r="H35" s="9"/>
      <c r="J35" s="1" t="s">
        <v>22</v>
      </c>
      <c r="K35" s="9">
        <v>0.03</v>
      </c>
      <c r="L35" s="9"/>
      <c r="M35" s="9"/>
      <c r="O35" s="1" t="s">
        <v>22</v>
      </c>
      <c r="P35" s="9">
        <v>0.0</v>
      </c>
      <c r="Q35" s="56"/>
      <c r="R35" s="56"/>
    </row>
    <row r="36" ht="15.75" customHeight="1">
      <c r="E36" s="1" t="s">
        <v>27</v>
      </c>
      <c r="F36" s="17">
        <v>0.11</v>
      </c>
      <c r="G36" s="9"/>
      <c r="H36" s="9"/>
      <c r="J36" s="1" t="s">
        <v>27</v>
      </c>
      <c r="K36" s="17">
        <v>0.11</v>
      </c>
      <c r="L36" s="9"/>
      <c r="M36" s="9"/>
      <c r="O36" s="1" t="s">
        <v>27</v>
      </c>
      <c r="P36" s="15">
        <v>0.1</v>
      </c>
      <c r="Q36" s="56"/>
      <c r="R36" s="56"/>
    </row>
    <row r="37" ht="15.75" customHeight="1">
      <c r="E37" s="8" t="s">
        <v>24</v>
      </c>
      <c r="F37" s="37">
        <f>SUM(F29:F36)</f>
        <v>4.310879121</v>
      </c>
      <c r="G37" s="37"/>
      <c r="H37" s="37">
        <f>+F37*2.2046</f>
        <v>9.50376411</v>
      </c>
      <c r="J37" s="8" t="s">
        <v>24</v>
      </c>
      <c r="K37" s="51">
        <f>SUM(K29:K36)</f>
        <v>4.490879121</v>
      </c>
      <c r="L37" s="52"/>
      <c r="M37" s="51">
        <f>+K37*2.2046</f>
        <v>9.90059211</v>
      </c>
      <c r="O37" s="8" t="s">
        <v>24</v>
      </c>
      <c r="P37" s="57">
        <f>SUM(P29:P36)</f>
        <v>4.450879121</v>
      </c>
      <c r="Q37" s="57"/>
      <c r="R37" s="37">
        <f>+P37*2.2046</f>
        <v>9.81240811</v>
      </c>
      <c r="XER37" s="9">
        <f>SUM(R37,M37,H37)</f>
        <v>29.21676433</v>
      </c>
    </row>
    <row r="38" ht="15.75" customHeight="1">
      <c r="F38" s="13"/>
      <c r="G38" s="13"/>
      <c r="H38" s="13"/>
      <c r="J38" s="39">
        <v>0.0378</v>
      </c>
      <c r="K38" s="20">
        <f>K37*J38</f>
        <v>0.1697552308</v>
      </c>
      <c r="L38" s="20">
        <f>+K37+K38</f>
        <v>4.660634352</v>
      </c>
      <c r="M38" s="20">
        <f t="shared" ref="M38:M39" si="2">+L38*2.2046</f>
        <v>10.27483449</v>
      </c>
      <c r="P38" s="56"/>
      <c r="Q38" s="56"/>
      <c r="R38" s="56"/>
    </row>
    <row r="39" ht="15.75" customHeight="1">
      <c r="J39" s="53">
        <f>+J20</f>
        <v>0.15</v>
      </c>
      <c r="K39" s="41">
        <f>+K37*J39</f>
        <v>0.6736318681</v>
      </c>
      <c r="L39" s="41">
        <f>+K37+K39+K38</f>
        <v>5.33426622</v>
      </c>
      <c r="M39" s="41">
        <f t="shared" si="2"/>
        <v>11.75992331</v>
      </c>
      <c r="P39" s="56"/>
      <c r="Q39" s="56"/>
      <c r="R39" s="56"/>
    </row>
    <row r="40" ht="15.75" customHeight="1">
      <c r="J40" s="8"/>
      <c r="K40" s="15"/>
      <c r="L40" s="15">
        <f>L39+0.05</f>
        <v>5.38426622</v>
      </c>
      <c r="M40" s="15"/>
    </row>
    <row r="41" ht="15.75" customHeight="1">
      <c r="E41" s="34" t="s">
        <v>5</v>
      </c>
      <c r="F41" s="58" t="s">
        <v>48</v>
      </c>
      <c r="G41" s="58"/>
      <c r="H41" s="58"/>
      <c r="J41" s="34" t="s">
        <v>5</v>
      </c>
      <c r="K41" s="34" t="s">
        <v>48</v>
      </c>
      <c r="L41" s="34"/>
      <c r="M41" s="34"/>
      <c r="O41" s="34" t="s">
        <v>5</v>
      </c>
      <c r="P41" s="34" t="s">
        <v>48</v>
      </c>
      <c r="Q41" s="34"/>
      <c r="R41" s="34"/>
    </row>
    <row r="42" ht="15.75" customHeight="1">
      <c r="E42" s="1" t="s">
        <v>4</v>
      </c>
      <c r="F42" s="11">
        <f>C10</f>
        <v>2.55</v>
      </c>
      <c r="G42" s="11"/>
      <c r="H42" s="11"/>
      <c r="J42" s="1" t="s">
        <v>4</v>
      </c>
      <c r="K42" s="11">
        <f>C10</f>
        <v>2.55</v>
      </c>
      <c r="L42" s="11"/>
      <c r="M42" s="11"/>
      <c r="O42" s="1" t="s">
        <v>4</v>
      </c>
      <c r="P42" s="54">
        <f>C10</f>
        <v>2.55</v>
      </c>
      <c r="Q42" s="55"/>
      <c r="R42" s="55"/>
    </row>
    <row r="43" ht="15.75" customHeight="1">
      <c r="E43" s="1" t="s">
        <v>46</v>
      </c>
      <c r="F43" s="9">
        <v>0.14</v>
      </c>
      <c r="G43" s="9"/>
      <c r="H43" s="9"/>
      <c r="J43" s="1" t="s">
        <v>46</v>
      </c>
      <c r="K43" s="9">
        <v>0.14</v>
      </c>
      <c r="L43" s="9"/>
      <c r="M43" s="9"/>
      <c r="O43" s="1" t="s">
        <v>46</v>
      </c>
      <c r="P43" s="9">
        <v>0.14</v>
      </c>
      <c r="Q43" s="56"/>
      <c r="R43" s="56"/>
    </row>
    <row r="44" ht="15.75" customHeight="1">
      <c r="E44" s="1" t="s">
        <v>30</v>
      </c>
      <c r="F44" s="15">
        <f>F43+F42</f>
        <v>2.69</v>
      </c>
      <c r="G44" s="15"/>
      <c r="H44" s="15"/>
      <c r="J44" s="1" t="s">
        <v>30</v>
      </c>
      <c r="K44" s="15">
        <f>K43+K42</f>
        <v>2.69</v>
      </c>
      <c r="L44" s="15"/>
      <c r="M44" s="15"/>
      <c r="O44" s="1" t="s">
        <v>30</v>
      </c>
      <c r="P44" s="44">
        <f>P43+P42</f>
        <v>2.69</v>
      </c>
      <c r="Q44" s="44"/>
      <c r="R44" s="44"/>
    </row>
    <row r="45" ht="15.75" customHeight="1">
      <c r="E45" s="1" t="s">
        <v>49</v>
      </c>
      <c r="F45" s="14">
        <v>0.91</v>
      </c>
      <c r="G45" s="9"/>
      <c r="H45" s="9"/>
      <c r="J45" s="1" t="s">
        <v>49</v>
      </c>
      <c r="K45" s="14">
        <v>0.91</v>
      </c>
      <c r="L45" s="9"/>
      <c r="M45" s="9"/>
      <c r="O45" s="1" t="s">
        <v>49</v>
      </c>
      <c r="P45" s="9">
        <v>0.91</v>
      </c>
      <c r="Q45" s="56"/>
      <c r="R45" s="56"/>
    </row>
    <row r="46" ht="15.75" customHeight="1">
      <c r="E46" s="1" t="s">
        <v>51</v>
      </c>
      <c r="F46" s="9">
        <f>F44/F45</f>
        <v>2.956043956</v>
      </c>
      <c r="G46" s="9"/>
      <c r="H46" s="9"/>
      <c r="J46" s="1" t="s">
        <v>51</v>
      </c>
      <c r="K46" s="9">
        <f>K44/K45</f>
        <v>2.956043956</v>
      </c>
      <c r="L46" s="9"/>
      <c r="M46" s="9"/>
      <c r="O46" s="1" t="s">
        <v>51</v>
      </c>
      <c r="P46" s="56">
        <f>P44/P45</f>
        <v>2.956043956</v>
      </c>
      <c r="Q46" s="56"/>
      <c r="R46" s="56"/>
    </row>
    <row r="47" ht="15.75" customHeight="1">
      <c r="F47" s="9"/>
      <c r="G47" s="9"/>
      <c r="H47" s="9"/>
      <c r="K47" s="9"/>
      <c r="L47" s="9"/>
      <c r="M47" s="9"/>
      <c r="P47" s="56"/>
      <c r="Q47" s="56"/>
      <c r="R47" s="56"/>
    </row>
    <row r="48" ht="15.75" customHeight="1">
      <c r="E48" s="1" t="s">
        <v>60</v>
      </c>
      <c r="F48" s="9">
        <v>0.95</v>
      </c>
      <c r="G48" s="9"/>
      <c r="H48" s="9"/>
      <c r="J48" s="1" t="s">
        <v>60</v>
      </c>
      <c r="K48" s="14">
        <f>0.95</f>
        <v>0.95</v>
      </c>
      <c r="L48" s="9"/>
      <c r="M48" s="9"/>
      <c r="O48" s="1" t="s">
        <v>60</v>
      </c>
      <c r="P48" s="9">
        <f>0.95</f>
        <v>0.95</v>
      </c>
      <c r="Q48" s="9">
        <f>+P48+P49+P50+P51+P52+P53</f>
        <v>1.33</v>
      </c>
      <c r="R48" s="56"/>
    </row>
    <row r="49" ht="15.75" customHeight="1">
      <c r="E49" s="1" t="s">
        <v>16</v>
      </c>
      <c r="F49" s="9">
        <v>0.06</v>
      </c>
      <c r="G49" s="9"/>
      <c r="H49" s="9"/>
      <c r="J49" s="1" t="s">
        <v>16</v>
      </c>
      <c r="K49" s="9">
        <v>0.06</v>
      </c>
      <c r="L49" s="9"/>
      <c r="M49" s="9"/>
      <c r="O49" s="1" t="s">
        <v>16</v>
      </c>
      <c r="P49" s="56">
        <v>0.06</v>
      </c>
      <c r="Q49" s="56"/>
      <c r="R49" s="56"/>
    </row>
    <row r="50" ht="15.75" customHeight="1">
      <c r="E50" s="1" t="s">
        <v>18</v>
      </c>
      <c r="F50" s="9">
        <v>0.07</v>
      </c>
      <c r="G50" s="9"/>
      <c r="H50" s="9"/>
      <c r="J50" s="1" t="s">
        <v>18</v>
      </c>
      <c r="K50" s="9">
        <v>0.07</v>
      </c>
      <c r="L50" s="9"/>
      <c r="M50" s="9"/>
      <c r="O50" s="1" t="s">
        <v>18</v>
      </c>
      <c r="P50" s="9">
        <v>0.07</v>
      </c>
      <c r="Q50" s="56"/>
      <c r="R50" s="56"/>
    </row>
    <row r="51" ht="15.75" customHeight="1">
      <c r="E51" s="1" t="s">
        <v>58</v>
      </c>
      <c r="F51" s="9">
        <v>0.0</v>
      </c>
      <c r="G51" s="9"/>
      <c r="H51" s="9"/>
      <c r="J51" s="1" t="s">
        <v>58</v>
      </c>
      <c r="K51" s="9">
        <f>+C20</f>
        <v>0.15</v>
      </c>
      <c r="L51" s="9"/>
      <c r="M51" s="9"/>
      <c r="O51" s="1" t="s">
        <v>58</v>
      </c>
      <c r="P51" s="9">
        <f>+C21+C22+C23+C24+C25+C26</f>
        <v>0.15</v>
      </c>
      <c r="Q51" s="56"/>
      <c r="R51" s="56"/>
    </row>
    <row r="52" ht="15.75" customHeight="1">
      <c r="E52" s="1" t="s">
        <v>22</v>
      </c>
      <c r="F52" s="9">
        <v>0.0</v>
      </c>
      <c r="G52" s="9"/>
      <c r="H52" s="9"/>
      <c r="J52" s="1" t="s">
        <v>22</v>
      </c>
      <c r="K52" s="9">
        <v>0.03</v>
      </c>
      <c r="L52" s="9"/>
      <c r="M52" s="9"/>
      <c r="O52" s="1" t="s">
        <v>22</v>
      </c>
      <c r="P52" s="56">
        <v>0.0</v>
      </c>
      <c r="Q52" s="56"/>
      <c r="R52" s="56"/>
    </row>
    <row r="53" ht="15.75" customHeight="1">
      <c r="E53" s="1" t="s">
        <v>27</v>
      </c>
      <c r="F53" s="17">
        <v>0.11</v>
      </c>
      <c r="G53" s="9"/>
      <c r="H53" s="9"/>
      <c r="J53" s="1" t="s">
        <v>27</v>
      </c>
      <c r="K53" s="17">
        <v>0.11</v>
      </c>
      <c r="L53" s="9"/>
      <c r="M53" s="9"/>
      <c r="O53" s="1" t="s">
        <v>27</v>
      </c>
      <c r="P53" s="15">
        <v>0.1</v>
      </c>
      <c r="Q53" s="56"/>
      <c r="R53" s="56"/>
    </row>
    <row r="54" ht="15.75" customHeight="1">
      <c r="E54" s="8" t="s">
        <v>24</v>
      </c>
      <c r="F54" s="37">
        <f>SUM(F46:F53)</f>
        <v>4.146043956</v>
      </c>
      <c r="G54" s="37"/>
      <c r="H54" s="37">
        <f>+F54*2.2046</f>
        <v>9.140368505</v>
      </c>
      <c r="J54" s="8" t="s">
        <v>24</v>
      </c>
      <c r="K54" s="51">
        <f>SUM(K46:K53)</f>
        <v>4.326043956</v>
      </c>
      <c r="L54" s="52"/>
      <c r="M54" s="51">
        <f>+K54*2.2046</f>
        <v>9.537196505</v>
      </c>
      <c r="O54" s="8" t="s">
        <v>24</v>
      </c>
      <c r="P54" s="57">
        <f>SUM(P46:P53)</f>
        <v>4.286043956</v>
      </c>
      <c r="Q54" s="57"/>
      <c r="R54" s="37">
        <f>+P54*2.2046</f>
        <v>9.449012505</v>
      </c>
    </row>
    <row r="55" ht="15.75" customHeight="1">
      <c r="J55" s="39">
        <v>0.0378</v>
      </c>
      <c r="K55" s="20">
        <f>K54*J55</f>
        <v>0.1635244615</v>
      </c>
      <c r="L55" s="20">
        <f>+K54+K55</f>
        <v>4.489568418</v>
      </c>
      <c r="M55" s="20">
        <f t="shared" ref="M55:M56" si="3">+L55*2.2046</f>
        <v>9.897702533</v>
      </c>
      <c r="P55" s="56"/>
      <c r="Q55" s="56"/>
      <c r="R55" s="56"/>
    </row>
    <row r="56" ht="15.75" customHeight="1">
      <c r="J56" s="53">
        <f>+J39</f>
        <v>0.15</v>
      </c>
      <c r="K56" s="41">
        <f>+K54*J56</f>
        <v>0.6489065934</v>
      </c>
      <c r="L56" s="41">
        <f>+K54+K56+K55</f>
        <v>5.138475011</v>
      </c>
      <c r="M56" s="41">
        <f t="shared" si="3"/>
        <v>11.32828201</v>
      </c>
      <c r="P56" s="56"/>
      <c r="Q56" s="56"/>
      <c r="R56" s="56"/>
    </row>
    <row r="57" ht="15.75" customHeight="1">
      <c r="J57" s="21"/>
      <c r="K57" s="15"/>
      <c r="L57" s="15"/>
      <c r="M57" s="15"/>
    </row>
    <row r="58" ht="15.75" customHeight="1">
      <c r="E58" s="34" t="s">
        <v>5</v>
      </c>
      <c r="F58" s="34" t="s">
        <v>50</v>
      </c>
      <c r="G58" s="34"/>
      <c r="H58" s="34"/>
      <c r="J58" s="34" t="s">
        <v>5</v>
      </c>
      <c r="K58" s="34" t="s">
        <v>50</v>
      </c>
      <c r="L58" s="34"/>
      <c r="M58" s="34"/>
      <c r="O58" s="34" t="s">
        <v>5</v>
      </c>
      <c r="P58" s="34" t="s">
        <v>50</v>
      </c>
      <c r="Q58" s="34"/>
      <c r="R58" s="34"/>
    </row>
    <row r="59" ht="15.75" customHeight="1">
      <c r="E59" s="1" t="s">
        <v>4</v>
      </c>
      <c r="F59" s="11">
        <f>C11</f>
        <v>2.45</v>
      </c>
      <c r="G59" s="11"/>
      <c r="H59" s="11"/>
      <c r="J59" s="1" t="s">
        <v>4</v>
      </c>
      <c r="K59" s="11">
        <f>C11</f>
        <v>2.45</v>
      </c>
      <c r="L59" s="11"/>
      <c r="M59" s="11"/>
      <c r="O59" s="1" t="s">
        <v>4</v>
      </c>
      <c r="P59" s="54">
        <f>C11</f>
        <v>2.45</v>
      </c>
      <c r="Q59" s="55"/>
      <c r="R59" s="55"/>
    </row>
    <row r="60" ht="15.75" customHeight="1">
      <c r="E60" s="1" t="s">
        <v>46</v>
      </c>
      <c r="F60" s="9">
        <v>0.14</v>
      </c>
      <c r="G60" s="9"/>
      <c r="H60" s="9"/>
      <c r="J60" s="1" t="s">
        <v>46</v>
      </c>
      <c r="K60" s="9">
        <v>0.14</v>
      </c>
      <c r="L60" s="9"/>
      <c r="M60" s="9"/>
      <c r="O60" s="1" t="s">
        <v>46</v>
      </c>
      <c r="P60" s="9">
        <v>0.14</v>
      </c>
      <c r="Q60" s="56"/>
      <c r="R60" s="56"/>
    </row>
    <row r="61" ht="15.75" customHeight="1">
      <c r="E61" s="1" t="s">
        <v>30</v>
      </c>
      <c r="F61" s="15">
        <f>F60+F59</f>
        <v>2.59</v>
      </c>
      <c r="G61" s="15"/>
      <c r="H61" s="15"/>
      <c r="J61" s="1" t="s">
        <v>30</v>
      </c>
      <c r="K61" s="15">
        <f>K60+K59</f>
        <v>2.59</v>
      </c>
      <c r="L61" s="15"/>
      <c r="M61" s="15"/>
      <c r="O61" s="1" t="s">
        <v>30</v>
      </c>
      <c r="P61" s="44">
        <f>P60+P59</f>
        <v>2.59</v>
      </c>
      <c r="Q61" s="44"/>
      <c r="R61" s="44"/>
    </row>
    <row r="62" ht="15.75" customHeight="1">
      <c r="E62" s="1" t="s">
        <v>49</v>
      </c>
      <c r="F62" s="9">
        <v>0.91</v>
      </c>
      <c r="G62" s="9"/>
      <c r="H62" s="9"/>
      <c r="J62" s="1" t="s">
        <v>49</v>
      </c>
      <c r="K62" s="9">
        <f>+K45</f>
        <v>0.91</v>
      </c>
      <c r="L62" s="9"/>
      <c r="M62" s="9"/>
      <c r="O62" s="1" t="s">
        <v>49</v>
      </c>
      <c r="P62" s="9">
        <v>0.91</v>
      </c>
      <c r="Q62" s="56"/>
      <c r="R62" s="56"/>
    </row>
    <row r="63" ht="15.75" customHeight="1">
      <c r="E63" s="1" t="s">
        <v>51</v>
      </c>
      <c r="F63" s="9">
        <f>F61/F62</f>
        <v>2.846153846</v>
      </c>
      <c r="G63" s="9"/>
      <c r="H63" s="9"/>
      <c r="J63" s="1" t="s">
        <v>51</v>
      </c>
      <c r="K63" s="9">
        <f>K61/K62</f>
        <v>2.846153846</v>
      </c>
      <c r="L63" s="9"/>
      <c r="M63" s="9"/>
      <c r="O63" s="1" t="s">
        <v>51</v>
      </c>
      <c r="P63" s="56">
        <f>P61/P62</f>
        <v>2.846153846</v>
      </c>
      <c r="Q63" s="56"/>
      <c r="R63" s="56"/>
    </row>
    <row r="64" ht="15.75" customHeight="1">
      <c r="F64" s="9"/>
      <c r="G64" s="9"/>
      <c r="H64" s="9"/>
      <c r="K64" s="9"/>
      <c r="L64" s="9"/>
      <c r="M64" s="9"/>
      <c r="P64" s="56"/>
      <c r="Q64" s="56"/>
      <c r="R64" s="56"/>
    </row>
    <row r="65" ht="15.75" customHeight="1">
      <c r="E65" s="1" t="s">
        <v>60</v>
      </c>
      <c r="F65" s="9">
        <v>0.95</v>
      </c>
      <c r="G65" s="9"/>
      <c r="H65" s="9"/>
      <c r="J65" s="1" t="s">
        <v>60</v>
      </c>
      <c r="K65" s="9">
        <f>0.95+0.05</f>
        <v>1</v>
      </c>
      <c r="L65" s="9"/>
      <c r="M65" s="9"/>
      <c r="O65" s="1" t="s">
        <v>60</v>
      </c>
      <c r="P65" s="9">
        <f>0.95</f>
        <v>0.95</v>
      </c>
      <c r="Q65" s="9">
        <f>+P65+P66+P67+P68+P69+P70</f>
        <v>1.33</v>
      </c>
      <c r="R65" s="56"/>
    </row>
    <row r="66" ht="15.75" customHeight="1">
      <c r="E66" s="1" t="s">
        <v>16</v>
      </c>
      <c r="F66" s="9">
        <v>0.06</v>
      </c>
      <c r="G66" s="9"/>
      <c r="H66" s="9"/>
      <c r="J66" s="1" t="s">
        <v>16</v>
      </c>
      <c r="K66" s="9">
        <v>0.06</v>
      </c>
      <c r="L66" s="9"/>
      <c r="M66" s="9"/>
      <c r="O66" s="1" t="s">
        <v>16</v>
      </c>
      <c r="P66" s="56">
        <v>0.06</v>
      </c>
      <c r="Q66" s="56"/>
      <c r="R66" s="56"/>
    </row>
    <row r="67" ht="15.75" customHeight="1">
      <c r="E67" s="1" t="s">
        <v>18</v>
      </c>
      <c r="F67" s="9">
        <v>0.07</v>
      </c>
      <c r="G67" s="9"/>
      <c r="H67" s="9"/>
      <c r="J67" s="1" t="s">
        <v>18</v>
      </c>
      <c r="K67" s="9">
        <v>0.07</v>
      </c>
      <c r="L67" s="9"/>
      <c r="M67" s="9"/>
      <c r="O67" s="1" t="s">
        <v>18</v>
      </c>
      <c r="P67" s="9">
        <v>0.07</v>
      </c>
      <c r="Q67" s="56"/>
      <c r="R67" s="56"/>
    </row>
    <row r="68" ht="15.75" customHeight="1">
      <c r="E68" s="1" t="s">
        <v>58</v>
      </c>
      <c r="F68" s="9">
        <v>0.0</v>
      </c>
      <c r="G68" s="9"/>
      <c r="H68" s="9"/>
      <c r="J68" s="1" t="s">
        <v>58</v>
      </c>
      <c r="K68" s="9">
        <f>+C20</f>
        <v>0.15</v>
      </c>
      <c r="L68" s="9"/>
      <c r="M68" s="9"/>
      <c r="O68" s="1" t="s">
        <v>58</v>
      </c>
      <c r="P68" s="9">
        <f>+C21+C22+C23+C24+C25+C26</f>
        <v>0.15</v>
      </c>
      <c r="Q68" s="56"/>
      <c r="R68" s="56"/>
    </row>
    <row r="69" ht="15.75" customHeight="1">
      <c r="E69" s="1" t="s">
        <v>22</v>
      </c>
      <c r="F69" s="9">
        <v>0.0</v>
      </c>
      <c r="G69" s="9"/>
      <c r="H69" s="9"/>
      <c r="J69" s="1" t="s">
        <v>22</v>
      </c>
      <c r="K69" s="9">
        <v>0.03</v>
      </c>
      <c r="L69" s="9"/>
      <c r="M69" s="9"/>
      <c r="O69" s="1" t="s">
        <v>22</v>
      </c>
      <c r="P69" s="56">
        <v>0.0</v>
      </c>
      <c r="Q69" s="56"/>
      <c r="R69" s="56"/>
    </row>
    <row r="70" ht="15.75" customHeight="1">
      <c r="E70" s="1" t="s">
        <v>27</v>
      </c>
      <c r="F70" s="17">
        <v>0.11</v>
      </c>
      <c r="G70" s="9"/>
      <c r="H70" s="9"/>
      <c r="J70" s="1" t="s">
        <v>27</v>
      </c>
      <c r="K70" s="17">
        <v>0.11</v>
      </c>
      <c r="L70" s="9"/>
      <c r="M70" s="9"/>
      <c r="O70" s="1" t="s">
        <v>27</v>
      </c>
      <c r="P70" s="15">
        <v>0.1</v>
      </c>
      <c r="Q70" s="56"/>
      <c r="R70" s="56"/>
    </row>
    <row r="71" ht="15.75" customHeight="1">
      <c r="E71" s="8" t="s">
        <v>24</v>
      </c>
      <c r="F71" s="37">
        <f>SUM(F63:F70)</f>
        <v>4.036153846</v>
      </c>
      <c r="G71" s="37"/>
      <c r="H71" s="37">
        <f>+F71*2.2046</f>
        <v>8.898104769</v>
      </c>
      <c r="J71" s="8" t="s">
        <v>24</v>
      </c>
      <c r="K71" s="51">
        <f>SUM(K63:K70)</f>
        <v>4.266153846</v>
      </c>
      <c r="L71" s="52"/>
      <c r="M71" s="51">
        <f>+K71*2.2046</f>
        <v>9.405162769</v>
      </c>
      <c r="O71" s="8" t="s">
        <v>24</v>
      </c>
      <c r="P71" s="57">
        <f>SUM(P63:P70)</f>
        <v>4.176153846</v>
      </c>
      <c r="Q71" s="57"/>
      <c r="R71" s="37">
        <f>+P71*2.2046</f>
        <v>9.206748769</v>
      </c>
    </row>
    <row r="72" ht="15.75" customHeight="1">
      <c r="J72" s="39">
        <v>0.0378</v>
      </c>
      <c r="K72" s="20">
        <f>K71*J72</f>
        <v>0.1612606154</v>
      </c>
      <c r="L72" s="20">
        <f>+K71+K72</f>
        <v>4.427414462</v>
      </c>
      <c r="M72" s="20">
        <f t="shared" ref="M72:M73" si="4">+L72*2.2046</f>
        <v>9.760677922</v>
      </c>
      <c r="P72" s="56"/>
      <c r="Q72" s="56"/>
      <c r="R72" s="56"/>
    </row>
    <row r="73" ht="15.75" customHeight="1">
      <c r="J73" s="53">
        <f>+J56</f>
        <v>0.15</v>
      </c>
      <c r="K73" s="41">
        <f>+K71*J73</f>
        <v>0.6399230769</v>
      </c>
      <c r="L73" s="41">
        <f>+K71+K73+K72</f>
        <v>5.067337538</v>
      </c>
      <c r="M73" s="41">
        <f t="shared" si="4"/>
        <v>11.17145234</v>
      </c>
      <c r="P73" s="56"/>
      <c r="Q73" s="56"/>
      <c r="R73" s="56"/>
    </row>
    <row r="74" ht="15.75" customHeight="1">
      <c r="J74" s="8"/>
      <c r="K74" s="15"/>
      <c r="L74" s="15"/>
      <c r="M74" s="15"/>
    </row>
    <row r="75" ht="15.75" customHeight="1">
      <c r="E75" s="34" t="s">
        <v>5</v>
      </c>
      <c r="F75" s="34" t="s">
        <v>52</v>
      </c>
      <c r="G75" s="34"/>
      <c r="H75" s="34"/>
      <c r="J75" s="34" t="s">
        <v>5</v>
      </c>
      <c r="K75" s="34" t="s">
        <v>52</v>
      </c>
      <c r="L75" s="34"/>
      <c r="M75" s="34"/>
      <c r="O75" s="34" t="s">
        <v>5</v>
      </c>
      <c r="P75" s="34" t="s">
        <v>52</v>
      </c>
      <c r="Q75" s="34"/>
      <c r="R75" s="34"/>
    </row>
    <row r="76" ht="15.75" customHeight="1">
      <c r="E76" s="1" t="s">
        <v>4</v>
      </c>
      <c r="F76" s="11">
        <f>C12</f>
        <v>2.4</v>
      </c>
      <c r="G76" s="11"/>
      <c r="H76" s="11"/>
      <c r="J76" s="1" t="s">
        <v>4</v>
      </c>
      <c r="K76" s="11">
        <f>C12</f>
        <v>2.4</v>
      </c>
      <c r="L76" s="11"/>
      <c r="M76" s="11"/>
      <c r="O76" s="1" t="s">
        <v>4</v>
      </c>
      <c r="P76" s="54">
        <f>C12</f>
        <v>2.4</v>
      </c>
      <c r="Q76" s="55"/>
      <c r="R76" s="55"/>
    </row>
    <row r="77" ht="15.75" customHeight="1">
      <c r="E77" s="1" t="s">
        <v>46</v>
      </c>
      <c r="F77" s="9">
        <v>0.14</v>
      </c>
      <c r="G77" s="9"/>
      <c r="H77" s="9"/>
      <c r="J77" s="1" t="s">
        <v>46</v>
      </c>
      <c r="K77" s="9">
        <v>0.14</v>
      </c>
      <c r="L77" s="9"/>
      <c r="M77" s="9"/>
      <c r="O77" s="1" t="s">
        <v>46</v>
      </c>
      <c r="P77" s="9">
        <v>0.14</v>
      </c>
      <c r="Q77" s="56"/>
      <c r="R77" s="56"/>
    </row>
    <row r="78" ht="15.75" customHeight="1">
      <c r="E78" s="1" t="s">
        <v>30</v>
      </c>
      <c r="F78" s="15">
        <f>F77+F76</f>
        <v>2.54</v>
      </c>
      <c r="G78" s="15"/>
      <c r="H78" s="15"/>
      <c r="J78" s="1" t="s">
        <v>30</v>
      </c>
      <c r="K78" s="15">
        <f>K77+K76</f>
        <v>2.54</v>
      </c>
      <c r="L78" s="15"/>
      <c r="M78" s="15"/>
      <c r="O78" s="1" t="s">
        <v>30</v>
      </c>
      <c r="P78" s="44">
        <f>P77+P76</f>
        <v>2.54</v>
      </c>
      <c r="Q78" s="44"/>
      <c r="R78" s="44"/>
    </row>
    <row r="79" ht="15.75" customHeight="1">
      <c r="E79" s="1" t="s">
        <v>49</v>
      </c>
      <c r="F79" s="9">
        <v>0.91</v>
      </c>
      <c r="G79" s="9"/>
      <c r="H79" s="9"/>
      <c r="J79" s="1" t="s">
        <v>49</v>
      </c>
      <c r="K79" s="9">
        <f>+K62</f>
        <v>0.91</v>
      </c>
      <c r="L79" s="9"/>
      <c r="M79" s="9"/>
      <c r="O79" s="1" t="s">
        <v>49</v>
      </c>
      <c r="P79" s="9">
        <v>0.91</v>
      </c>
      <c r="Q79" s="56"/>
      <c r="R79" s="56"/>
    </row>
    <row r="80" ht="15.75" customHeight="1">
      <c r="E80" s="1" t="s">
        <v>51</v>
      </c>
      <c r="F80" s="9">
        <f>F78/F79</f>
        <v>2.791208791</v>
      </c>
      <c r="G80" s="9"/>
      <c r="H80" s="9"/>
      <c r="J80" s="1" t="s">
        <v>51</v>
      </c>
      <c r="K80" s="9">
        <f>K78/K79</f>
        <v>2.791208791</v>
      </c>
      <c r="L80" s="9"/>
      <c r="M80" s="9"/>
      <c r="O80" s="1" t="s">
        <v>51</v>
      </c>
      <c r="P80" s="56">
        <f>P78/P79</f>
        <v>2.791208791</v>
      </c>
      <c r="Q80" s="56"/>
      <c r="R80" s="56"/>
    </row>
    <row r="81" ht="15.75" customHeight="1">
      <c r="F81" s="9"/>
      <c r="G81" s="9"/>
      <c r="H81" s="9"/>
      <c r="K81" s="9"/>
      <c r="L81" s="9"/>
      <c r="M81" s="9"/>
      <c r="P81" s="56"/>
      <c r="Q81" s="56"/>
      <c r="R81" s="56"/>
    </row>
    <row r="82" ht="15.75" customHeight="1">
      <c r="E82" s="1" t="s">
        <v>60</v>
      </c>
      <c r="F82" s="9">
        <v>0.95</v>
      </c>
      <c r="G82" s="9"/>
      <c r="H82" s="9"/>
      <c r="J82" s="1" t="s">
        <v>60</v>
      </c>
      <c r="K82" s="9">
        <v>0.95</v>
      </c>
      <c r="L82" s="9"/>
      <c r="M82" s="9"/>
      <c r="O82" s="1" t="s">
        <v>60</v>
      </c>
      <c r="P82" s="9">
        <f>0.95</f>
        <v>0.95</v>
      </c>
      <c r="Q82" s="9">
        <f>+P82+P83+P84+P85+P86+P87</f>
        <v>1.33</v>
      </c>
      <c r="R82" s="56"/>
    </row>
    <row r="83" ht="15.75" customHeight="1">
      <c r="E83" s="1" t="s">
        <v>16</v>
      </c>
      <c r="F83" s="9">
        <v>0.06</v>
      </c>
      <c r="G83" s="9"/>
      <c r="H83" s="9"/>
      <c r="J83" s="1" t="s">
        <v>16</v>
      </c>
      <c r="K83" s="9">
        <v>0.06</v>
      </c>
      <c r="L83" s="9"/>
      <c r="M83" s="9"/>
      <c r="O83" s="1" t="s">
        <v>16</v>
      </c>
      <c r="P83" s="56">
        <v>0.06</v>
      </c>
      <c r="Q83" s="56"/>
      <c r="R83" s="56"/>
    </row>
    <row r="84" ht="15.75" customHeight="1">
      <c r="E84" s="1" t="s">
        <v>18</v>
      </c>
      <c r="F84" s="9">
        <v>0.07</v>
      </c>
      <c r="G84" s="9"/>
      <c r="H84" s="9"/>
      <c r="J84" s="1" t="s">
        <v>18</v>
      </c>
      <c r="K84" s="9">
        <v>0.07</v>
      </c>
      <c r="L84" s="9"/>
      <c r="M84" s="9"/>
      <c r="O84" s="1" t="s">
        <v>18</v>
      </c>
      <c r="P84" s="9">
        <v>0.07</v>
      </c>
      <c r="Q84" s="56"/>
      <c r="R84" s="56"/>
    </row>
    <row r="85" ht="15.75" customHeight="1">
      <c r="E85" s="1" t="s">
        <v>58</v>
      </c>
      <c r="F85" s="9">
        <v>0.0</v>
      </c>
      <c r="G85" s="9"/>
      <c r="H85" s="9"/>
      <c r="J85" s="1" t="s">
        <v>58</v>
      </c>
      <c r="K85" s="9">
        <f>+C20</f>
        <v>0.15</v>
      </c>
      <c r="L85" s="9"/>
      <c r="M85" s="9"/>
      <c r="O85" s="1" t="s">
        <v>58</v>
      </c>
      <c r="P85" s="9">
        <f>+C21+C22+C23+C24+C25+C26</f>
        <v>0.15</v>
      </c>
      <c r="Q85" s="56"/>
      <c r="R85" s="56"/>
    </row>
    <row r="86" ht="15.75" customHeight="1">
      <c r="E86" s="1" t="s">
        <v>22</v>
      </c>
      <c r="F86" s="9">
        <v>0.0</v>
      </c>
      <c r="G86" s="9"/>
      <c r="H86" s="9"/>
      <c r="J86" s="1" t="s">
        <v>22</v>
      </c>
      <c r="K86" s="9">
        <v>0.03</v>
      </c>
      <c r="L86" s="9"/>
      <c r="M86" s="9"/>
      <c r="O86" s="1" t="s">
        <v>22</v>
      </c>
      <c r="P86" s="56">
        <v>0.0</v>
      </c>
      <c r="Q86" s="56"/>
      <c r="R86" s="56"/>
    </row>
    <row r="87" ht="15.75" customHeight="1">
      <c r="E87" s="1" t="s">
        <v>27</v>
      </c>
      <c r="F87" s="17">
        <v>0.11</v>
      </c>
      <c r="G87" s="9"/>
      <c r="H87" s="9"/>
      <c r="J87" s="1" t="s">
        <v>27</v>
      </c>
      <c r="K87" s="17">
        <v>0.11</v>
      </c>
      <c r="L87" s="9"/>
      <c r="M87" s="9"/>
      <c r="O87" s="1" t="s">
        <v>27</v>
      </c>
      <c r="P87" s="15">
        <v>0.1</v>
      </c>
      <c r="Q87" s="56"/>
      <c r="R87" s="56"/>
    </row>
    <row r="88" ht="15.75" customHeight="1">
      <c r="E88" s="8" t="s">
        <v>24</v>
      </c>
      <c r="F88" s="37">
        <f>SUM(F80:F87)</f>
        <v>3.981208791</v>
      </c>
      <c r="G88" s="37"/>
      <c r="H88" s="37">
        <f>+F88*2.2046</f>
        <v>8.776972901</v>
      </c>
      <c r="J88" s="8" t="s">
        <v>24</v>
      </c>
      <c r="K88" s="51">
        <f>SUM(K80:K87)</f>
        <v>4.161208791</v>
      </c>
      <c r="L88" s="52"/>
      <c r="M88" s="51">
        <f>+K88*2.2046</f>
        <v>9.173800901</v>
      </c>
      <c r="O88" s="8" t="s">
        <v>24</v>
      </c>
      <c r="P88" s="57">
        <f>SUM(P80:P87)</f>
        <v>4.121208791</v>
      </c>
      <c r="Q88" s="57"/>
      <c r="R88" s="37">
        <f>+P88*2.2046</f>
        <v>9.085616901</v>
      </c>
    </row>
    <row r="89" ht="15.75" customHeight="1">
      <c r="J89" s="39">
        <v>0.0378</v>
      </c>
      <c r="K89" s="20">
        <f>K88*J89</f>
        <v>0.1572936923</v>
      </c>
      <c r="L89" s="20">
        <f>+K88+K89</f>
        <v>4.318502484</v>
      </c>
      <c r="M89" s="20">
        <f t="shared" ref="M89:M90" si="5">+L89*2.2046</f>
        <v>9.520570575</v>
      </c>
      <c r="P89" s="56"/>
      <c r="Q89" s="56"/>
      <c r="R89" s="56"/>
    </row>
    <row r="90" ht="15.75" customHeight="1">
      <c r="J90" s="53">
        <f>+J73</f>
        <v>0.15</v>
      </c>
      <c r="K90" s="41">
        <f>+K88*J90</f>
        <v>0.6241813187</v>
      </c>
      <c r="L90" s="41">
        <f>+K88+K90+K89</f>
        <v>4.942683802</v>
      </c>
      <c r="M90" s="41">
        <f t="shared" si="5"/>
        <v>10.89664071</v>
      </c>
      <c r="P90" s="56"/>
      <c r="Q90" s="56"/>
      <c r="R90" s="56"/>
    </row>
    <row r="91" ht="15.75" customHeight="1">
      <c r="J91" s="8"/>
      <c r="K91" s="15"/>
      <c r="L91" s="15"/>
      <c r="M91" s="15"/>
    </row>
    <row r="92" ht="15.75" customHeight="1">
      <c r="E92" s="34" t="s">
        <v>5</v>
      </c>
      <c r="F92" s="34" t="s">
        <v>53</v>
      </c>
      <c r="G92" s="34"/>
      <c r="H92" s="34"/>
      <c r="J92" s="34" t="s">
        <v>5</v>
      </c>
      <c r="K92" s="34" t="s">
        <v>53</v>
      </c>
      <c r="L92" s="34"/>
      <c r="M92" s="34"/>
      <c r="O92" s="34" t="s">
        <v>5</v>
      </c>
      <c r="P92" s="34" t="s">
        <v>53</v>
      </c>
      <c r="Q92" s="34"/>
      <c r="R92" s="34"/>
    </row>
    <row r="93" ht="15.75" customHeight="1">
      <c r="E93" s="1" t="s">
        <v>4</v>
      </c>
      <c r="F93" s="11">
        <f>C13</f>
        <v>2.3</v>
      </c>
      <c r="G93" s="11"/>
      <c r="H93" s="11"/>
      <c r="J93" s="1" t="s">
        <v>4</v>
      </c>
      <c r="K93" s="11">
        <f>C13</f>
        <v>2.3</v>
      </c>
      <c r="L93" s="11"/>
      <c r="M93" s="11"/>
      <c r="O93" s="1" t="s">
        <v>4</v>
      </c>
      <c r="P93" s="54">
        <f>C13</f>
        <v>2.3</v>
      </c>
      <c r="Q93" s="55"/>
      <c r="R93" s="55"/>
    </row>
    <row r="94" ht="15.75" customHeight="1">
      <c r="E94" s="1" t="s">
        <v>46</v>
      </c>
      <c r="F94" s="9">
        <v>0.14</v>
      </c>
      <c r="G94" s="9"/>
      <c r="H94" s="9"/>
      <c r="J94" s="1" t="s">
        <v>46</v>
      </c>
      <c r="K94" s="9">
        <v>0.14</v>
      </c>
      <c r="L94" s="9"/>
      <c r="M94" s="9"/>
      <c r="O94" s="1" t="s">
        <v>46</v>
      </c>
      <c r="P94" s="9">
        <v>0.14</v>
      </c>
      <c r="Q94" s="56"/>
      <c r="R94" s="56"/>
    </row>
    <row r="95" ht="15.75" customHeight="1">
      <c r="E95" s="1" t="s">
        <v>30</v>
      </c>
      <c r="F95" s="15">
        <f>F94+F93</f>
        <v>2.44</v>
      </c>
      <c r="G95" s="15"/>
      <c r="H95" s="15"/>
      <c r="J95" s="1" t="s">
        <v>30</v>
      </c>
      <c r="K95" s="15">
        <f>K94+K93</f>
        <v>2.44</v>
      </c>
      <c r="L95" s="15"/>
      <c r="M95" s="15"/>
      <c r="O95" s="1" t="s">
        <v>30</v>
      </c>
      <c r="P95" s="44">
        <f>P94+P93</f>
        <v>2.44</v>
      </c>
      <c r="Q95" s="44"/>
      <c r="R95" s="44"/>
    </row>
    <row r="96" ht="15.75" customHeight="1">
      <c r="E96" s="1" t="s">
        <v>49</v>
      </c>
      <c r="F96" s="14">
        <v>0.91</v>
      </c>
      <c r="G96" s="9"/>
      <c r="H96" s="9"/>
      <c r="J96" s="1" t="s">
        <v>49</v>
      </c>
      <c r="K96" s="9">
        <f>+K79</f>
        <v>0.91</v>
      </c>
      <c r="L96" s="9"/>
      <c r="M96" s="9"/>
      <c r="O96" s="1" t="s">
        <v>49</v>
      </c>
      <c r="P96" s="9">
        <v>0.91</v>
      </c>
      <c r="Q96" s="56"/>
      <c r="R96" s="56"/>
    </row>
    <row r="97" ht="15.75" customHeight="1">
      <c r="E97" s="1" t="s">
        <v>51</v>
      </c>
      <c r="F97" s="9">
        <f>F95/F96</f>
        <v>2.681318681</v>
      </c>
      <c r="G97" s="9"/>
      <c r="H97" s="9"/>
      <c r="J97" s="1" t="s">
        <v>51</v>
      </c>
      <c r="K97" s="9">
        <f>K95/K96</f>
        <v>2.681318681</v>
      </c>
      <c r="L97" s="9"/>
      <c r="M97" s="9"/>
      <c r="O97" s="1" t="s">
        <v>51</v>
      </c>
      <c r="P97" s="56">
        <f>P95/P96</f>
        <v>2.681318681</v>
      </c>
      <c r="Q97" s="56"/>
      <c r="R97" s="56"/>
    </row>
    <row r="98" ht="15.75" customHeight="1">
      <c r="F98" s="9"/>
      <c r="G98" s="9"/>
      <c r="H98" s="9"/>
      <c r="K98" s="9"/>
      <c r="L98" s="9"/>
      <c r="M98" s="9"/>
      <c r="P98" s="56"/>
      <c r="Q98" s="56"/>
      <c r="R98" s="56"/>
    </row>
    <row r="99" ht="15.75" customHeight="1">
      <c r="E99" s="1" t="s">
        <v>60</v>
      </c>
      <c r="F99" s="9">
        <v>0.95</v>
      </c>
      <c r="G99" s="9"/>
      <c r="H99" s="9"/>
      <c r="J99" s="1" t="s">
        <v>60</v>
      </c>
      <c r="K99" s="9">
        <v>0.95</v>
      </c>
      <c r="L99" s="9"/>
      <c r="M99" s="9"/>
      <c r="O99" s="1" t="s">
        <v>60</v>
      </c>
      <c r="P99" s="9">
        <f>0.95</f>
        <v>0.95</v>
      </c>
      <c r="Q99" s="9">
        <f>+P99+P100+P101+P102+P103+P104</f>
        <v>1.33</v>
      </c>
      <c r="R99" s="56"/>
    </row>
    <row r="100" ht="15.75" customHeight="1">
      <c r="E100" s="1" t="s">
        <v>16</v>
      </c>
      <c r="F100" s="9">
        <v>0.06</v>
      </c>
      <c r="G100" s="9"/>
      <c r="H100" s="9"/>
      <c r="J100" s="1" t="s">
        <v>16</v>
      </c>
      <c r="K100" s="9">
        <v>0.06</v>
      </c>
      <c r="L100" s="9"/>
      <c r="M100" s="9"/>
      <c r="O100" s="1" t="s">
        <v>16</v>
      </c>
      <c r="P100" s="56">
        <v>0.06</v>
      </c>
      <c r="Q100" s="56"/>
      <c r="R100" s="56"/>
    </row>
    <row r="101" ht="15.75" customHeight="1">
      <c r="E101" s="1" t="s">
        <v>18</v>
      </c>
      <c r="F101" s="9">
        <v>0.07</v>
      </c>
      <c r="G101" s="9"/>
      <c r="H101" s="9"/>
      <c r="J101" s="1" t="s">
        <v>18</v>
      </c>
      <c r="K101" s="9">
        <v>0.07</v>
      </c>
      <c r="L101" s="9"/>
      <c r="M101" s="9"/>
      <c r="O101" s="1" t="s">
        <v>18</v>
      </c>
      <c r="P101" s="9">
        <v>0.07</v>
      </c>
      <c r="Q101" s="56"/>
      <c r="R101" s="56"/>
    </row>
    <row r="102" ht="15.75" customHeight="1">
      <c r="E102" s="1" t="s">
        <v>58</v>
      </c>
      <c r="F102" s="9">
        <v>0.0</v>
      </c>
      <c r="G102" s="9"/>
      <c r="H102" s="9" t="s">
        <v>62</v>
      </c>
      <c r="J102" s="1" t="s">
        <v>58</v>
      </c>
      <c r="K102" s="9">
        <f>+C20</f>
        <v>0.15</v>
      </c>
      <c r="L102" s="9"/>
      <c r="M102" s="9"/>
      <c r="O102" s="1" t="s">
        <v>58</v>
      </c>
      <c r="P102" s="9">
        <f>+C21+C22+C23+C24+C25+C26</f>
        <v>0.15</v>
      </c>
      <c r="Q102" s="56"/>
      <c r="R102" s="56"/>
    </row>
    <row r="103" ht="15.75" customHeight="1">
      <c r="E103" s="1" t="s">
        <v>22</v>
      </c>
      <c r="F103" s="9">
        <v>0.0</v>
      </c>
      <c r="G103" s="9"/>
      <c r="H103" s="9"/>
      <c r="J103" s="1" t="s">
        <v>22</v>
      </c>
      <c r="K103" s="9">
        <v>0.03</v>
      </c>
      <c r="L103" s="9"/>
      <c r="M103" s="9"/>
      <c r="O103" s="1" t="s">
        <v>22</v>
      </c>
      <c r="P103" s="56">
        <v>0.0</v>
      </c>
      <c r="Q103" s="56"/>
      <c r="R103" s="56"/>
    </row>
    <row r="104" ht="15.75" customHeight="1">
      <c r="E104" s="1" t="s">
        <v>27</v>
      </c>
      <c r="F104" s="17">
        <v>0.11</v>
      </c>
      <c r="G104" s="9"/>
      <c r="H104" s="9"/>
      <c r="J104" s="1" t="s">
        <v>27</v>
      </c>
      <c r="K104" s="17">
        <v>0.11</v>
      </c>
      <c r="L104" s="9"/>
      <c r="M104" s="9"/>
      <c r="O104" s="1" t="s">
        <v>27</v>
      </c>
      <c r="P104" s="15">
        <v>0.1</v>
      </c>
      <c r="Q104" s="56"/>
      <c r="R104" s="56"/>
    </row>
    <row r="105" ht="15.75" customHeight="1">
      <c r="E105" s="8" t="s">
        <v>24</v>
      </c>
      <c r="F105" s="37">
        <f>SUM(F97:F104)</f>
        <v>3.871318681</v>
      </c>
      <c r="G105" s="37"/>
      <c r="H105" s="37">
        <f>+F105*2.2046</f>
        <v>8.534709165</v>
      </c>
      <c r="J105" s="8" t="s">
        <v>24</v>
      </c>
      <c r="K105" s="51">
        <f>SUM(K97:K104)</f>
        <v>4.051318681</v>
      </c>
      <c r="L105" s="52"/>
      <c r="M105" s="51">
        <f>+K105*2.2046</f>
        <v>8.931537165</v>
      </c>
      <c r="O105" s="8" t="s">
        <v>24</v>
      </c>
      <c r="P105" s="57">
        <f>SUM(P97:P104)</f>
        <v>4.011318681</v>
      </c>
      <c r="Q105" s="57"/>
      <c r="R105" s="37">
        <f>+P105*2.2046</f>
        <v>8.843353165</v>
      </c>
    </row>
    <row r="106" ht="15.75" customHeight="1">
      <c r="J106" s="39">
        <v>0.0378</v>
      </c>
      <c r="K106" s="20">
        <f>K105*J106</f>
        <v>0.1531398462</v>
      </c>
      <c r="L106" s="20">
        <f>+K105+K106</f>
        <v>4.204458527</v>
      </c>
      <c r="M106" s="20">
        <f t="shared" ref="M106:M107" si="6">+L106*2.2046</f>
        <v>9.26914927</v>
      </c>
      <c r="P106" s="56"/>
      <c r="Q106" s="56"/>
      <c r="R106" s="56"/>
    </row>
    <row r="107" ht="15.75" customHeight="1">
      <c r="J107" s="53">
        <f>+J90</f>
        <v>0.15</v>
      </c>
      <c r="K107" s="41">
        <f>+K105*J107</f>
        <v>0.6076978022</v>
      </c>
      <c r="L107" s="41">
        <f>+K105+K107+K106</f>
        <v>4.81215633</v>
      </c>
      <c r="M107" s="41">
        <f t="shared" si="6"/>
        <v>10.60887984</v>
      </c>
    </row>
    <row r="108" ht="15.75" customHeight="1">
      <c r="J108" s="8"/>
      <c r="K108" s="15"/>
      <c r="L108" s="15"/>
      <c r="M108" s="15"/>
    </row>
    <row r="109" ht="15.75" customHeight="1">
      <c r="E109" s="34" t="s">
        <v>5</v>
      </c>
      <c r="F109" s="34" t="s">
        <v>55</v>
      </c>
      <c r="G109" s="34"/>
      <c r="H109" s="34"/>
      <c r="J109" s="34" t="s">
        <v>5</v>
      </c>
      <c r="K109" s="34" t="s">
        <v>55</v>
      </c>
      <c r="L109" s="34"/>
      <c r="M109" s="34"/>
      <c r="O109" s="34" t="s">
        <v>5</v>
      </c>
      <c r="P109" s="34" t="s">
        <v>55</v>
      </c>
      <c r="Q109" s="34"/>
      <c r="R109" s="34"/>
    </row>
    <row r="110" ht="15.75" customHeight="1">
      <c r="E110" s="1" t="s">
        <v>4</v>
      </c>
      <c r="F110" s="11">
        <f>C14</f>
        <v>2.05</v>
      </c>
      <c r="G110" s="11"/>
      <c r="H110" s="11"/>
      <c r="J110" s="1" t="s">
        <v>4</v>
      </c>
      <c r="K110" s="11">
        <f>C14</f>
        <v>2.05</v>
      </c>
      <c r="L110" s="11"/>
      <c r="M110" s="11"/>
      <c r="O110" s="1" t="s">
        <v>4</v>
      </c>
      <c r="P110" s="54">
        <f>C14</f>
        <v>2.05</v>
      </c>
      <c r="Q110" s="55"/>
      <c r="R110" s="55"/>
    </row>
    <row r="111" ht="15.75" customHeight="1">
      <c r="E111" s="1" t="s">
        <v>46</v>
      </c>
      <c r="F111" s="9">
        <v>0.14</v>
      </c>
      <c r="G111" s="9"/>
      <c r="H111" s="9"/>
      <c r="J111" s="1" t="s">
        <v>46</v>
      </c>
      <c r="K111" s="9">
        <v>0.14</v>
      </c>
      <c r="L111" s="9"/>
      <c r="M111" s="9"/>
      <c r="O111" s="1" t="s">
        <v>46</v>
      </c>
      <c r="P111" s="9">
        <v>0.14</v>
      </c>
      <c r="Q111" s="56"/>
      <c r="R111" s="56"/>
    </row>
    <row r="112" ht="15.75" customHeight="1">
      <c r="E112" s="1" t="s">
        <v>30</v>
      </c>
      <c r="F112" s="15">
        <f>F111+F110</f>
        <v>2.19</v>
      </c>
      <c r="G112" s="15"/>
      <c r="H112" s="15"/>
      <c r="J112" s="1" t="s">
        <v>30</v>
      </c>
      <c r="K112" s="15">
        <f>K111+K110</f>
        <v>2.19</v>
      </c>
      <c r="L112" s="15"/>
      <c r="M112" s="15"/>
      <c r="O112" s="1" t="s">
        <v>30</v>
      </c>
      <c r="P112" s="44">
        <f>P111+P110</f>
        <v>2.19</v>
      </c>
      <c r="Q112" s="44"/>
      <c r="R112" s="44"/>
    </row>
    <row r="113" ht="15.75" customHeight="1">
      <c r="E113" s="1" t="s">
        <v>49</v>
      </c>
      <c r="F113" s="14">
        <v>0.91</v>
      </c>
      <c r="G113" s="9"/>
      <c r="H113" s="9"/>
      <c r="J113" s="1" t="s">
        <v>49</v>
      </c>
      <c r="K113" s="9">
        <f>+K96</f>
        <v>0.91</v>
      </c>
      <c r="L113" s="9"/>
      <c r="M113" s="9"/>
      <c r="O113" s="1" t="s">
        <v>49</v>
      </c>
      <c r="P113" s="9">
        <v>0.91</v>
      </c>
      <c r="Q113" s="56"/>
      <c r="R113" s="56"/>
    </row>
    <row r="114" ht="15.75" customHeight="1">
      <c r="E114" s="1" t="s">
        <v>51</v>
      </c>
      <c r="F114" s="9">
        <f>F112/F113</f>
        <v>2.406593407</v>
      </c>
      <c r="G114" s="9"/>
      <c r="H114" s="9"/>
      <c r="J114" s="1" t="s">
        <v>51</v>
      </c>
      <c r="K114" s="9">
        <f>K112/K113</f>
        <v>2.406593407</v>
      </c>
      <c r="L114" s="9"/>
      <c r="M114" s="9"/>
      <c r="O114" s="1" t="s">
        <v>51</v>
      </c>
      <c r="P114" s="56">
        <f>P112/P113</f>
        <v>2.406593407</v>
      </c>
      <c r="Q114" s="56"/>
      <c r="R114" s="56"/>
    </row>
    <row r="115" ht="15.75" customHeight="1">
      <c r="F115" s="9"/>
      <c r="G115" s="9"/>
      <c r="H115" s="9"/>
      <c r="K115" s="9"/>
      <c r="L115" s="9"/>
      <c r="M115" s="9"/>
      <c r="P115" s="56"/>
      <c r="Q115" s="56"/>
      <c r="R115" s="56"/>
    </row>
    <row r="116" ht="15.75" customHeight="1">
      <c r="E116" s="1" t="s">
        <v>60</v>
      </c>
      <c r="F116" s="9">
        <v>0.95</v>
      </c>
      <c r="G116" s="9"/>
      <c r="H116" s="9"/>
      <c r="J116" s="1" t="s">
        <v>60</v>
      </c>
      <c r="K116" s="9">
        <v>0.95</v>
      </c>
      <c r="L116" s="9"/>
      <c r="M116" s="9"/>
      <c r="O116" s="1" t="s">
        <v>60</v>
      </c>
      <c r="P116" s="9">
        <f>0.95</f>
        <v>0.95</v>
      </c>
      <c r="Q116" s="9">
        <f>+P116+P117+P118+P119+P120+P121</f>
        <v>1.33</v>
      </c>
      <c r="R116" s="56"/>
    </row>
    <row r="117" ht="15.75" customHeight="1">
      <c r="E117" s="1" t="s">
        <v>16</v>
      </c>
      <c r="F117" s="9">
        <v>0.06</v>
      </c>
      <c r="G117" s="9"/>
      <c r="H117" s="9"/>
      <c r="J117" s="1" t="s">
        <v>16</v>
      </c>
      <c r="K117" s="9">
        <v>0.06</v>
      </c>
      <c r="L117" s="9"/>
      <c r="M117" s="9"/>
      <c r="O117" s="1" t="s">
        <v>16</v>
      </c>
      <c r="P117" s="56">
        <v>0.06</v>
      </c>
      <c r="Q117" s="56"/>
      <c r="R117" s="56"/>
    </row>
    <row r="118" ht="15.75" customHeight="1">
      <c r="E118" s="1" t="s">
        <v>18</v>
      </c>
      <c r="F118" s="9">
        <v>0.07</v>
      </c>
      <c r="G118" s="9"/>
      <c r="H118" s="9"/>
      <c r="J118" s="1" t="s">
        <v>18</v>
      </c>
      <c r="K118" s="9">
        <v>0.07</v>
      </c>
      <c r="L118" s="9"/>
      <c r="M118" s="9"/>
      <c r="O118" s="1" t="s">
        <v>18</v>
      </c>
      <c r="P118" s="9">
        <v>0.07</v>
      </c>
      <c r="Q118" s="56"/>
      <c r="R118" s="56"/>
    </row>
    <row r="119" ht="15.75" customHeight="1">
      <c r="E119" s="1" t="s">
        <v>58</v>
      </c>
      <c r="F119" s="9">
        <v>0.0</v>
      </c>
      <c r="G119" s="9"/>
      <c r="H119" s="9"/>
      <c r="J119" s="1" t="s">
        <v>58</v>
      </c>
      <c r="K119" s="9">
        <f>+C20</f>
        <v>0.15</v>
      </c>
      <c r="L119" s="9"/>
      <c r="M119" s="9"/>
      <c r="O119" s="1" t="s">
        <v>58</v>
      </c>
      <c r="P119" s="9">
        <f>+C21+C22+C23+C24+C25+C26</f>
        <v>0.15</v>
      </c>
      <c r="Q119" s="56"/>
      <c r="R119" s="56"/>
    </row>
    <row r="120" ht="15.75" customHeight="1">
      <c r="E120" s="1" t="s">
        <v>22</v>
      </c>
      <c r="F120" s="9">
        <v>0.0</v>
      </c>
      <c r="G120" s="9"/>
      <c r="H120" s="9"/>
      <c r="J120" s="1" t="s">
        <v>22</v>
      </c>
      <c r="K120" s="9">
        <v>0.03</v>
      </c>
      <c r="L120" s="9"/>
      <c r="M120" s="9"/>
      <c r="O120" s="1" t="s">
        <v>22</v>
      </c>
      <c r="P120" s="56">
        <v>0.0</v>
      </c>
      <c r="Q120" s="56"/>
      <c r="R120" s="56"/>
    </row>
    <row r="121" ht="15.75" customHeight="1">
      <c r="E121" s="1" t="s">
        <v>27</v>
      </c>
      <c r="F121" s="17">
        <v>0.11</v>
      </c>
      <c r="G121" s="9"/>
      <c r="H121" s="9"/>
      <c r="J121" s="1" t="s">
        <v>27</v>
      </c>
      <c r="K121" s="17">
        <v>0.11</v>
      </c>
      <c r="L121" s="9"/>
      <c r="M121" s="9"/>
      <c r="O121" s="1" t="s">
        <v>27</v>
      </c>
      <c r="P121" s="15">
        <v>0.1</v>
      </c>
      <c r="Q121" s="56"/>
      <c r="R121" s="56"/>
    </row>
    <row r="122" ht="15.75" customHeight="1">
      <c r="E122" s="8" t="s">
        <v>24</v>
      </c>
      <c r="F122" s="37">
        <f>SUM(F114:F121)</f>
        <v>3.596593407</v>
      </c>
      <c r="G122" s="37"/>
      <c r="H122" s="37">
        <f>+F122*2.2046</f>
        <v>7.929049824</v>
      </c>
      <c r="J122" s="8" t="s">
        <v>24</v>
      </c>
      <c r="K122" s="51">
        <f>SUM(K114:K121)</f>
        <v>3.776593407</v>
      </c>
      <c r="L122" s="52"/>
      <c r="M122" s="51">
        <f>+K122*2.2046</f>
        <v>8.325877824</v>
      </c>
      <c r="O122" s="8" t="s">
        <v>24</v>
      </c>
      <c r="P122" s="57">
        <f>SUM(P114:P121)</f>
        <v>3.736593407</v>
      </c>
      <c r="Q122" s="57"/>
      <c r="R122" s="37">
        <f>+P122*2.2046</f>
        <v>8.237693824</v>
      </c>
    </row>
    <row r="123" ht="15.75" customHeight="1">
      <c r="J123" s="39">
        <v>0.0378</v>
      </c>
      <c r="K123" s="20">
        <f>K122*J123</f>
        <v>0.1427552308</v>
      </c>
      <c r="L123" s="20">
        <f>+K122+K123</f>
        <v>3.919348637</v>
      </c>
      <c r="M123" s="20">
        <f t="shared" ref="M123:M124" si="7">+L123*2.2046</f>
        <v>8.640596006</v>
      </c>
      <c r="P123" s="56"/>
      <c r="Q123" s="56"/>
      <c r="R123" s="56"/>
    </row>
    <row r="124" ht="15.75" customHeight="1">
      <c r="J124" s="53">
        <f>+J107</f>
        <v>0.15</v>
      </c>
      <c r="K124" s="41">
        <f>+K122*J124</f>
        <v>0.566489011</v>
      </c>
      <c r="L124" s="41">
        <f>+K122+K124+K123</f>
        <v>4.485837648</v>
      </c>
      <c r="M124" s="41">
        <f t="shared" si="7"/>
        <v>9.88947768</v>
      </c>
      <c r="P124" s="56"/>
      <c r="Q124" s="56"/>
      <c r="R124" s="56"/>
    </row>
    <row r="125" ht="15.75" customHeight="1">
      <c r="J125" s="8"/>
      <c r="K125" s="15"/>
      <c r="L125" s="15"/>
      <c r="M125" s="15"/>
    </row>
    <row r="126" ht="15.75" customHeight="1">
      <c r="E126" s="34" t="s">
        <v>5</v>
      </c>
      <c r="F126" s="34" t="s">
        <v>56</v>
      </c>
      <c r="G126" s="34"/>
      <c r="H126" s="34"/>
      <c r="J126" s="34" t="s">
        <v>5</v>
      </c>
      <c r="K126" s="34" t="s">
        <v>56</v>
      </c>
      <c r="L126" s="34"/>
      <c r="M126" s="34"/>
      <c r="O126" s="34" t="s">
        <v>5</v>
      </c>
      <c r="P126" s="34" t="s">
        <v>56</v>
      </c>
      <c r="Q126" s="34"/>
      <c r="R126" s="34"/>
    </row>
    <row r="127" ht="15.75" customHeight="1">
      <c r="E127" s="1" t="s">
        <v>4</v>
      </c>
      <c r="F127" s="11">
        <f>C15</f>
        <v>1.8</v>
      </c>
      <c r="G127" s="11"/>
      <c r="H127" s="11"/>
      <c r="J127" s="1" t="s">
        <v>4</v>
      </c>
      <c r="K127" s="11">
        <f>C15</f>
        <v>1.8</v>
      </c>
      <c r="L127" s="11"/>
      <c r="M127" s="11"/>
      <c r="O127" s="1" t="s">
        <v>4</v>
      </c>
      <c r="P127" s="54">
        <f>C15</f>
        <v>1.8</v>
      </c>
      <c r="Q127" s="55"/>
      <c r="R127" s="55"/>
    </row>
    <row r="128" ht="15.75" customHeight="1">
      <c r="E128" s="1" t="s">
        <v>46</v>
      </c>
      <c r="F128" s="9">
        <v>0.14</v>
      </c>
      <c r="G128" s="9"/>
      <c r="H128" s="9"/>
      <c r="J128" s="1" t="s">
        <v>46</v>
      </c>
      <c r="K128" s="9">
        <v>0.14</v>
      </c>
      <c r="L128" s="9"/>
      <c r="M128" s="9"/>
      <c r="O128" s="1" t="s">
        <v>46</v>
      </c>
      <c r="P128" s="9">
        <v>0.14</v>
      </c>
      <c r="Q128" s="56"/>
      <c r="R128" s="56"/>
    </row>
    <row r="129" ht="15.75" customHeight="1">
      <c r="E129" s="1" t="s">
        <v>30</v>
      </c>
      <c r="F129" s="15">
        <f>F128+F127</f>
        <v>1.94</v>
      </c>
      <c r="G129" s="15"/>
      <c r="H129" s="15"/>
      <c r="J129" s="1" t="s">
        <v>30</v>
      </c>
      <c r="K129" s="15">
        <f>K128+K127</f>
        <v>1.94</v>
      </c>
      <c r="L129" s="15"/>
      <c r="M129" s="15"/>
      <c r="O129" s="1" t="s">
        <v>30</v>
      </c>
      <c r="P129" s="44">
        <f>P128+P127</f>
        <v>1.94</v>
      </c>
      <c r="Q129" s="44"/>
      <c r="R129" s="44"/>
    </row>
    <row r="130" ht="15.75" customHeight="1">
      <c r="E130" s="1" t="s">
        <v>49</v>
      </c>
      <c r="F130" s="9">
        <v>0.91</v>
      </c>
      <c r="G130" s="9"/>
      <c r="H130" s="9"/>
      <c r="J130" s="1" t="s">
        <v>49</v>
      </c>
      <c r="K130" s="14">
        <v>0.91</v>
      </c>
      <c r="L130" s="9"/>
      <c r="M130" s="9"/>
      <c r="O130" s="1" t="s">
        <v>49</v>
      </c>
      <c r="P130" s="9">
        <v>0.91</v>
      </c>
      <c r="Q130" s="56"/>
      <c r="R130" s="56"/>
    </row>
    <row r="131" ht="15.75" customHeight="1">
      <c r="E131" s="1" t="s">
        <v>51</v>
      </c>
      <c r="F131" s="9">
        <f>F129/F130</f>
        <v>2.131868132</v>
      </c>
      <c r="G131" s="9"/>
      <c r="H131" s="9"/>
      <c r="J131" s="1" t="s">
        <v>51</v>
      </c>
      <c r="K131" s="9">
        <f>K129/K130</f>
        <v>2.131868132</v>
      </c>
      <c r="L131" s="9"/>
      <c r="M131" s="9"/>
      <c r="O131" s="1" t="s">
        <v>51</v>
      </c>
      <c r="P131" s="56">
        <f>P129/P130</f>
        <v>2.131868132</v>
      </c>
      <c r="Q131" s="56"/>
      <c r="R131" s="56"/>
    </row>
    <row r="132" ht="15.75" customHeight="1">
      <c r="F132" s="9"/>
      <c r="G132" s="9"/>
      <c r="H132" s="9"/>
      <c r="K132" s="9"/>
      <c r="L132" s="9"/>
      <c r="M132" s="9"/>
      <c r="P132" s="56"/>
      <c r="Q132" s="56"/>
      <c r="R132" s="56"/>
    </row>
    <row r="133" ht="15.75" customHeight="1">
      <c r="E133" s="1" t="s">
        <v>60</v>
      </c>
      <c r="F133" s="9">
        <v>0.95</v>
      </c>
      <c r="G133" s="9"/>
      <c r="H133" s="9"/>
      <c r="J133" s="1" t="s">
        <v>60</v>
      </c>
      <c r="K133" s="9">
        <v>0.95</v>
      </c>
      <c r="L133" s="9"/>
      <c r="M133" s="9"/>
      <c r="O133" s="1" t="s">
        <v>60</v>
      </c>
      <c r="P133" s="9">
        <f>0.95</f>
        <v>0.95</v>
      </c>
      <c r="Q133" s="9">
        <f>+P133+P134+P135+P136+P137+P138</f>
        <v>1.33</v>
      </c>
      <c r="R133" s="56"/>
    </row>
    <row r="134" ht="15.75" customHeight="1">
      <c r="E134" s="1" t="s">
        <v>16</v>
      </c>
      <c r="F134" s="9">
        <v>0.06</v>
      </c>
      <c r="G134" s="9"/>
      <c r="H134" s="9"/>
      <c r="J134" s="1" t="s">
        <v>16</v>
      </c>
      <c r="K134" s="9">
        <v>0.06</v>
      </c>
      <c r="L134" s="9"/>
      <c r="M134" s="9"/>
      <c r="O134" s="1" t="s">
        <v>16</v>
      </c>
      <c r="P134" s="56">
        <v>0.06</v>
      </c>
      <c r="Q134" s="56"/>
      <c r="R134" s="56"/>
    </row>
    <row r="135" ht="15.75" customHeight="1">
      <c r="E135" s="1" t="s">
        <v>18</v>
      </c>
      <c r="F135" s="9">
        <v>0.07</v>
      </c>
      <c r="G135" s="9"/>
      <c r="H135" s="9"/>
      <c r="J135" s="1" t="s">
        <v>18</v>
      </c>
      <c r="K135" s="9">
        <v>0.07</v>
      </c>
      <c r="L135" s="9"/>
      <c r="M135" s="9"/>
      <c r="O135" s="1" t="s">
        <v>18</v>
      </c>
      <c r="P135" s="9">
        <v>0.07</v>
      </c>
      <c r="Q135" s="56"/>
      <c r="R135" s="56"/>
    </row>
    <row r="136" ht="15.75" customHeight="1">
      <c r="E136" s="1" t="s">
        <v>58</v>
      </c>
      <c r="F136" s="9">
        <v>0.0</v>
      </c>
      <c r="G136" s="9"/>
      <c r="H136" s="9"/>
      <c r="J136" s="1" t="s">
        <v>58</v>
      </c>
      <c r="K136" s="9">
        <f>+C20</f>
        <v>0.15</v>
      </c>
      <c r="L136" s="9"/>
      <c r="M136" s="9"/>
      <c r="O136" s="1" t="s">
        <v>58</v>
      </c>
      <c r="P136" s="9">
        <f>+C21+C22+C23+C24+C25+C26</f>
        <v>0.15</v>
      </c>
      <c r="Q136" s="56"/>
      <c r="R136" s="56"/>
    </row>
    <row r="137" ht="15.75" customHeight="1">
      <c r="E137" s="1" t="s">
        <v>22</v>
      </c>
      <c r="F137" s="9">
        <v>0.0</v>
      </c>
      <c r="G137" s="9"/>
      <c r="H137" s="9"/>
      <c r="J137" s="1" t="s">
        <v>22</v>
      </c>
      <c r="K137" s="9">
        <v>0.03</v>
      </c>
      <c r="L137" s="9"/>
      <c r="M137" s="9"/>
      <c r="O137" s="1" t="s">
        <v>22</v>
      </c>
      <c r="P137" s="56">
        <v>0.0</v>
      </c>
      <c r="Q137" s="56"/>
      <c r="R137" s="56"/>
    </row>
    <row r="138" ht="15.75" customHeight="1">
      <c r="E138" s="1" t="s">
        <v>27</v>
      </c>
      <c r="F138" s="17">
        <v>0.11</v>
      </c>
      <c r="G138" s="9"/>
      <c r="H138" s="9"/>
      <c r="J138" s="1" t="s">
        <v>27</v>
      </c>
      <c r="K138" s="17">
        <v>0.11</v>
      </c>
      <c r="L138" s="9"/>
      <c r="M138" s="9"/>
      <c r="O138" s="1" t="s">
        <v>27</v>
      </c>
      <c r="P138" s="15">
        <v>0.1</v>
      </c>
      <c r="Q138" s="56"/>
      <c r="R138" s="56"/>
    </row>
    <row r="139" ht="15.75" customHeight="1">
      <c r="E139" s="8" t="s">
        <v>24</v>
      </c>
      <c r="F139" s="37">
        <f>SUM(F131:F138)</f>
        <v>3.321868132</v>
      </c>
      <c r="G139" s="37"/>
      <c r="H139" s="37">
        <f>+F139*2.2046</f>
        <v>7.323390484</v>
      </c>
      <c r="J139" s="8" t="s">
        <v>24</v>
      </c>
      <c r="K139" s="51">
        <f>SUM(K131:K138)</f>
        <v>3.501868132</v>
      </c>
      <c r="L139" s="52"/>
      <c r="M139" s="51">
        <f>+K139*2.2046</f>
        <v>7.720218484</v>
      </c>
      <c r="O139" s="8" t="s">
        <v>24</v>
      </c>
      <c r="P139" s="57">
        <f>SUM(P131:P138)</f>
        <v>3.461868132</v>
      </c>
      <c r="Q139" s="57"/>
      <c r="R139" s="37">
        <f>+P139*2.2046</f>
        <v>7.632034484</v>
      </c>
    </row>
    <row r="140" ht="15.75" customHeight="1">
      <c r="J140" s="39">
        <v>0.0378</v>
      </c>
      <c r="K140" s="20">
        <f>K139*J140</f>
        <v>0.1323706154</v>
      </c>
      <c r="L140" s="20">
        <f>+K139+K140</f>
        <v>3.634238747</v>
      </c>
      <c r="M140" s="20">
        <f t="shared" ref="M140:M141" si="8">+L140*2.2046</f>
        <v>8.012042742</v>
      </c>
      <c r="P140" s="56"/>
      <c r="Q140" s="56"/>
      <c r="R140" s="56"/>
    </row>
    <row r="141" ht="15.75" customHeight="1">
      <c r="J141" s="53">
        <f>+J124</f>
        <v>0.15</v>
      </c>
      <c r="K141" s="41">
        <f>+K139*J141</f>
        <v>0.5252802198</v>
      </c>
      <c r="L141" s="41">
        <f>+K139+K141+K140</f>
        <v>4.159518967</v>
      </c>
      <c r="M141" s="41">
        <f t="shared" si="8"/>
        <v>9.170075515</v>
      </c>
      <c r="P141" s="56"/>
      <c r="Q141" s="56"/>
      <c r="R141" s="56"/>
    </row>
    <row r="142" ht="15.75" customHeight="1">
      <c r="J142" s="8"/>
      <c r="K142" s="15"/>
      <c r="L142" s="15"/>
      <c r="M142" s="15"/>
    </row>
    <row r="143" ht="15.75" customHeight="1">
      <c r="E143" s="34" t="s">
        <v>5</v>
      </c>
      <c r="F143" s="34" t="s">
        <v>57</v>
      </c>
      <c r="G143" s="34"/>
      <c r="H143" s="34"/>
      <c r="J143" s="34" t="s">
        <v>5</v>
      </c>
      <c r="K143" s="34" t="s">
        <v>63</v>
      </c>
      <c r="L143" s="34"/>
      <c r="M143" s="34"/>
      <c r="O143" s="34" t="s">
        <v>5</v>
      </c>
      <c r="P143" s="34" t="s">
        <v>63</v>
      </c>
      <c r="Q143" s="34"/>
      <c r="R143" s="34"/>
    </row>
    <row r="144" ht="15.75" customHeight="1">
      <c r="E144" s="1" t="s">
        <v>4</v>
      </c>
      <c r="F144" s="11">
        <f>C16</f>
        <v>1.7</v>
      </c>
      <c r="G144" s="11"/>
      <c r="H144" s="11"/>
      <c r="J144" s="1" t="s">
        <v>4</v>
      </c>
      <c r="K144" s="11">
        <f>C16</f>
        <v>1.7</v>
      </c>
      <c r="L144" s="11"/>
      <c r="M144" s="11"/>
      <c r="O144" s="1" t="s">
        <v>4</v>
      </c>
      <c r="P144" s="54">
        <f>C16</f>
        <v>1.7</v>
      </c>
      <c r="Q144" s="55"/>
      <c r="R144" s="55"/>
    </row>
    <row r="145" ht="15.75" customHeight="1">
      <c r="E145" s="1" t="s">
        <v>46</v>
      </c>
      <c r="F145" s="9">
        <v>0.14</v>
      </c>
      <c r="G145" s="9"/>
      <c r="H145" s="9"/>
      <c r="J145" s="1" t="s">
        <v>46</v>
      </c>
      <c r="K145" s="9">
        <v>0.14</v>
      </c>
      <c r="L145" s="9"/>
      <c r="M145" s="9"/>
      <c r="O145" s="1" t="s">
        <v>46</v>
      </c>
      <c r="P145" s="9">
        <v>0.14</v>
      </c>
      <c r="Q145" s="56"/>
      <c r="R145" s="56"/>
    </row>
    <row r="146" ht="15.75" customHeight="1">
      <c r="E146" s="1" t="s">
        <v>30</v>
      </c>
      <c r="F146" s="15">
        <f>F145+F144</f>
        <v>1.84</v>
      </c>
      <c r="G146" s="15"/>
      <c r="H146" s="15"/>
      <c r="J146" s="1" t="s">
        <v>30</v>
      </c>
      <c r="K146" s="15">
        <f>K145+K144</f>
        <v>1.84</v>
      </c>
      <c r="L146" s="15"/>
      <c r="M146" s="15"/>
      <c r="O146" s="1" t="s">
        <v>30</v>
      </c>
      <c r="P146" s="44">
        <f>P145+P144</f>
        <v>1.84</v>
      </c>
      <c r="Q146" s="44"/>
      <c r="R146" s="44"/>
    </row>
    <row r="147" ht="15.75" customHeight="1">
      <c r="E147" s="1" t="s">
        <v>49</v>
      </c>
      <c r="F147" s="9">
        <v>0.91</v>
      </c>
      <c r="G147" s="9"/>
      <c r="H147" s="9"/>
      <c r="J147" s="1" t="s">
        <v>49</v>
      </c>
      <c r="K147" s="9">
        <f>+K130</f>
        <v>0.91</v>
      </c>
      <c r="L147" s="9"/>
      <c r="M147" s="9"/>
      <c r="O147" s="1" t="s">
        <v>49</v>
      </c>
      <c r="P147" s="9">
        <v>0.91</v>
      </c>
      <c r="Q147" s="56"/>
      <c r="R147" s="56"/>
    </row>
    <row r="148" ht="15.75" customHeight="1">
      <c r="E148" s="1" t="s">
        <v>51</v>
      </c>
      <c r="F148" s="9">
        <f>F146/F147</f>
        <v>2.021978022</v>
      </c>
      <c r="G148" s="9"/>
      <c r="H148" s="9"/>
      <c r="J148" s="1" t="s">
        <v>51</v>
      </c>
      <c r="K148" s="9">
        <f>K146/K147</f>
        <v>2.021978022</v>
      </c>
      <c r="L148" s="9"/>
      <c r="M148" s="9"/>
      <c r="O148" s="1" t="s">
        <v>51</v>
      </c>
      <c r="P148" s="56">
        <f>P146/P147</f>
        <v>2.021978022</v>
      </c>
      <c r="Q148" s="56"/>
      <c r="R148" s="56"/>
    </row>
    <row r="149" ht="15.75" customHeight="1">
      <c r="F149" s="9"/>
      <c r="G149" s="9"/>
      <c r="H149" s="9"/>
      <c r="K149" s="9"/>
      <c r="L149" s="9"/>
      <c r="M149" s="9"/>
      <c r="P149" s="56"/>
      <c r="Q149" s="56"/>
      <c r="R149" s="56"/>
    </row>
    <row r="150" ht="15.75" customHeight="1">
      <c r="E150" s="1" t="s">
        <v>60</v>
      </c>
      <c r="F150" s="9">
        <v>0.95</v>
      </c>
      <c r="G150" s="9"/>
      <c r="H150" s="9"/>
      <c r="J150" s="1" t="s">
        <v>60</v>
      </c>
      <c r="K150" s="9">
        <v>0.95</v>
      </c>
      <c r="L150" s="9"/>
      <c r="M150" s="9"/>
      <c r="O150" s="1" t="s">
        <v>60</v>
      </c>
      <c r="P150" s="9">
        <f>0.95</f>
        <v>0.95</v>
      </c>
      <c r="Q150" s="9">
        <f>+P150+P151+P152+P153+P154+P155</f>
        <v>1.33</v>
      </c>
      <c r="R150" s="56"/>
    </row>
    <row r="151" ht="15.75" customHeight="1">
      <c r="E151" s="1" t="s">
        <v>16</v>
      </c>
      <c r="F151" s="9">
        <v>0.06</v>
      </c>
      <c r="G151" s="9"/>
      <c r="H151" s="9"/>
      <c r="J151" s="1" t="s">
        <v>16</v>
      </c>
      <c r="K151" s="9">
        <v>0.06</v>
      </c>
      <c r="L151" s="9"/>
      <c r="M151" s="9"/>
      <c r="O151" s="1" t="s">
        <v>16</v>
      </c>
      <c r="P151" s="56">
        <v>0.06</v>
      </c>
      <c r="Q151" s="56"/>
      <c r="R151" s="56"/>
    </row>
    <row r="152" ht="15.75" customHeight="1">
      <c r="E152" s="1" t="s">
        <v>18</v>
      </c>
      <c r="F152" s="9">
        <v>0.07</v>
      </c>
      <c r="G152" s="9"/>
      <c r="H152" s="9"/>
      <c r="J152" s="1" t="s">
        <v>18</v>
      </c>
      <c r="K152" s="9">
        <v>0.07</v>
      </c>
      <c r="L152" s="9"/>
      <c r="M152" s="9"/>
      <c r="O152" s="1" t="s">
        <v>18</v>
      </c>
      <c r="P152" s="9">
        <v>0.07</v>
      </c>
      <c r="Q152" s="56"/>
      <c r="R152" s="56"/>
    </row>
    <row r="153" ht="15.75" customHeight="1">
      <c r="E153" s="1" t="s">
        <v>58</v>
      </c>
      <c r="F153" s="9">
        <v>0.0</v>
      </c>
      <c r="G153" s="9"/>
      <c r="H153" s="9"/>
      <c r="J153" s="1" t="s">
        <v>58</v>
      </c>
      <c r="K153" s="9">
        <f>+C20</f>
        <v>0.15</v>
      </c>
      <c r="L153" s="9"/>
      <c r="M153" s="9"/>
      <c r="O153" s="1" t="s">
        <v>58</v>
      </c>
      <c r="P153" s="9">
        <f>+C21+C22+C23+C24+C25+C26</f>
        <v>0.15</v>
      </c>
      <c r="Q153" s="56"/>
      <c r="R153" s="56"/>
    </row>
    <row r="154" ht="15.75" customHeight="1">
      <c r="E154" s="1" t="s">
        <v>22</v>
      </c>
      <c r="F154" s="9">
        <v>0.0</v>
      </c>
      <c r="G154" s="9"/>
      <c r="H154" s="9"/>
      <c r="J154" s="1" t="s">
        <v>22</v>
      </c>
      <c r="K154" s="9">
        <v>0.03</v>
      </c>
      <c r="L154" s="9"/>
      <c r="M154" s="9"/>
      <c r="O154" s="1" t="s">
        <v>22</v>
      </c>
      <c r="P154" s="56">
        <v>0.0</v>
      </c>
      <c r="Q154" s="56"/>
      <c r="R154" s="56"/>
    </row>
    <row r="155" ht="15.75" customHeight="1">
      <c r="E155" s="1" t="s">
        <v>27</v>
      </c>
      <c r="F155" s="17">
        <v>0.11</v>
      </c>
      <c r="G155" s="9"/>
      <c r="H155" s="9"/>
      <c r="J155" s="1" t="s">
        <v>27</v>
      </c>
      <c r="K155" s="15">
        <v>0.1</v>
      </c>
      <c r="L155" s="9"/>
      <c r="M155" s="9"/>
      <c r="O155" s="1" t="s">
        <v>27</v>
      </c>
      <c r="P155" s="15">
        <v>0.1</v>
      </c>
      <c r="Q155" s="56"/>
      <c r="R155" s="56"/>
    </row>
    <row r="156" ht="15.75" customHeight="1">
      <c r="E156" s="8" t="s">
        <v>24</v>
      </c>
      <c r="F156" s="37">
        <f>SUM(F148:F155)</f>
        <v>3.211978022</v>
      </c>
      <c r="G156" s="37"/>
      <c r="H156" s="37">
        <f>+F156*2.2046</f>
        <v>7.081126747</v>
      </c>
      <c r="J156" s="8" t="s">
        <v>24</v>
      </c>
      <c r="K156" s="51">
        <f>SUM(K148:K155)</f>
        <v>3.381978022</v>
      </c>
      <c r="L156" s="52"/>
      <c r="M156" s="51">
        <f>+K156*2.2046</f>
        <v>7.455908747</v>
      </c>
      <c r="O156" s="8" t="s">
        <v>24</v>
      </c>
      <c r="P156" s="57">
        <f>SUM(P148:P155)</f>
        <v>3.351978022</v>
      </c>
      <c r="Q156" s="57"/>
      <c r="R156" s="37">
        <f>+P156*2.2046</f>
        <v>7.389770747</v>
      </c>
    </row>
    <row r="157" ht="15.75" customHeight="1">
      <c r="J157" s="39">
        <v>0.0378</v>
      </c>
      <c r="K157" s="20">
        <f>K156*J157</f>
        <v>0.1278387692</v>
      </c>
      <c r="L157" s="20">
        <f>+K156+K157</f>
        <v>3.509816791</v>
      </c>
      <c r="M157" s="20">
        <f t="shared" ref="M157:M158" si="9">+L157*2.2046</f>
        <v>7.737742098</v>
      </c>
      <c r="P157" s="56"/>
      <c r="Q157" s="56"/>
      <c r="R157" s="56"/>
    </row>
    <row r="158" ht="15.75" customHeight="1">
      <c r="J158" s="53">
        <f>+J141</f>
        <v>0.15</v>
      </c>
      <c r="K158" s="41">
        <f>+K156*J158</f>
        <v>0.5072967033</v>
      </c>
      <c r="L158" s="41">
        <f>+K156+K158+K157</f>
        <v>4.017113495</v>
      </c>
      <c r="M158" s="41">
        <f t="shared" si="9"/>
        <v>8.85612841</v>
      </c>
      <c r="O158" s="34" t="s">
        <v>5</v>
      </c>
      <c r="P158" s="34" t="str">
        <f>+B17</f>
        <v>91/110</v>
      </c>
      <c r="Q158" s="34"/>
      <c r="R158" s="34"/>
    </row>
    <row r="159" ht="15.75" customHeight="1">
      <c r="J159" s="8"/>
      <c r="K159" s="15"/>
      <c r="L159" s="15"/>
      <c r="M159" s="15"/>
      <c r="O159" s="1" t="s">
        <v>4</v>
      </c>
      <c r="P159" s="54">
        <f>+C17</f>
        <v>1.15</v>
      </c>
      <c r="Q159" s="55"/>
      <c r="R159" s="55"/>
    </row>
    <row r="160" ht="15.75" customHeight="1">
      <c r="J160" s="34" t="s">
        <v>5</v>
      </c>
      <c r="K160" s="34" t="s">
        <v>45</v>
      </c>
      <c r="L160" s="34"/>
      <c r="M160" s="34"/>
      <c r="O160" s="1" t="s">
        <v>46</v>
      </c>
      <c r="P160" s="9">
        <v>0.14</v>
      </c>
      <c r="Q160" s="56"/>
      <c r="R160" s="56"/>
    </row>
    <row r="161" ht="15.75" customHeight="1">
      <c r="J161" s="1" t="s">
        <v>4</v>
      </c>
      <c r="K161" s="11">
        <f>+C7</f>
        <v>3.35</v>
      </c>
      <c r="L161" s="11"/>
      <c r="M161" s="11"/>
      <c r="O161" s="1" t="s">
        <v>30</v>
      </c>
      <c r="P161" s="44">
        <f>P160+P159</f>
        <v>1.29</v>
      </c>
      <c r="Q161" s="44"/>
      <c r="R161" s="44"/>
    </row>
    <row r="162" ht="15.75" customHeight="1">
      <c r="J162" s="1" t="s">
        <v>46</v>
      </c>
      <c r="K162" s="9">
        <v>0.14</v>
      </c>
      <c r="L162" s="9"/>
      <c r="M162" s="9"/>
      <c r="O162" s="1" t="s">
        <v>49</v>
      </c>
      <c r="P162" s="9">
        <v>0.91</v>
      </c>
      <c r="Q162" s="56"/>
      <c r="R162" s="56"/>
    </row>
    <row r="163" ht="15.75" customHeight="1">
      <c r="J163" s="1" t="s">
        <v>30</v>
      </c>
      <c r="K163" s="15">
        <f>K162+K161</f>
        <v>3.49</v>
      </c>
      <c r="L163" s="15"/>
      <c r="M163" s="15"/>
      <c r="O163" s="1" t="s">
        <v>51</v>
      </c>
      <c r="P163" s="56">
        <f>P161/P162</f>
        <v>1.417582418</v>
      </c>
      <c r="Q163" s="56"/>
      <c r="R163" s="56"/>
    </row>
    <row r="164" ht="15.75" customHeight="1">
      <c r="J164" s="1" t="s">
        <v>49</v>
      </c>
      <c r="K164" s="9">
        <f>+K147</f>
        <v>0.91</v>
      </c>
      <c r="L164" s="9"/>
      <c r="M164" s="9"/>
      <c r="P164" s="56"/>
      <c r="Q164" s="56"/>
      <c r="R164" s="56"/>
    </row>
    <row r="165" ht="15.75" customHeight="1">
      <c r="J165" s="1" t="s">
        <v>51</v>
      </c>
      <c r="K165" s="9">
        <f>K163/K164</f>
        <v>3.835164835</v>
      </c>
      <c r="L165" s="9"/>
      <c r="M165" s="9"/>
      <c r="O165" s="1" t="s">
        <v>60</v>
      </c>
      <c r="P165" s="9">
        <f>0.95</f>
        <v>0.95</v>
      </c>
      <c r="Q165" s="9">
        <f>+P165+P166+P167+P168+P169+P170</f>
        <v>1.33</v>
      </c>
      <c r="R165" s="56"/>
    </row>
    <row r="166" ht="15.75" customHeight="1">
      <c r="K166" s="9"/>
      <c r="L166" s="9"/>
      <c r="M166" s="9"/>
      <c r="O166" s="1" t="s">
        <v>16</v>
      </c>
      <c r="P166" s="56">
        <v>0.06</v>
      </c>
      <c r="Q166" s="56"/>
      <c r="R166" s="56"/>
    </row>
    <row r="167" ht="15.75" customHeight="1">
      <c r="J167" s="1" t="s">
        <v>60</v>
      </c>
      <c r="K167" s="9">
        <v>0.95</v>
      </c>
      <c r="L167" s="9"/>
      <c r="M167" s="9"/>
      <c r="O167" s="1" t="s">
        <v>18</v>
      </c>
      <c r="P167" s="9">
        <v>0.07</v>
      </c>
      <c r="Q167" s="56"/>
      <c r="R167" s="56"/>
    </row>
    <row r="168" ht="15.75" customHeight="1">
      <c r="J168" s="1" t="s">
        <v>16</v>
      </c>
      <c r="K168" s="9">
        <v>0.06</v>
      </c>
      <c r="L168" s="9"/>
      <c r="M168" s="9"/>
      <c r="O168" s="1" t="s">
        <v>58</v>
      </c>
      <c r="P168" s="9">
        <f>+P153</f>
        <v>0.15</v>
      </c>
      <c r="Q168" s="56"/>
      <c r="R168" s="56"/>
    </row>
    <row r="169" ht="15.75" customHeight="1">
      <c r="J169" s="1" t="s">
        <v>18</v>
      </c>
      <c r="K169" s="9">
        <v>0.07</v>
      </c>
      <c r="L169" s="9"/>
      <c r="M169" s="9"/>
      <c r="O169" s="1" t="s">
        <v>22</v>
      </c>
      <c r="P169" s="56">
        <v>0.0</v>
      </c>
      <c r="Q169" s="56"/>
      <c r="R169" s="56"/>
    </row>
    <row r="170" ht="15.75" customHeight="1">
      <c r="J170" s="1" t="s">
        <v>58</v>
      </c>
      <c r="K170" s="9">
        <f>+K153</f>
        <v>0.15</v>
      </c>
      <c r="L170" s="9"/>
      <c r="M170" s="9"/>
      <c r="O170" s="1" t="s">
        <v>27</v>
      </c>
      <c r="P170" s="15">
        <v>0.1</v>
      </c>
      <c r="Q170" s="56"/>
      <c r="R170" s="56"/>
    </row>
    <row r="171" ht="15.75" customHeight="1">
      <c r="J171" s="1" t="s">
        <v>22</v>
      </c>
      <c r="K171" s="9">
        <v>0.03</v>
      </c>
      <c r="L171" s="9"/>
      <c r="M171" s="9"/>
      <c r="O171" s="8" t="s">
        <v>24</v>
      </c>
      <c r="P171" s="57">
        <f>SUM(P163:P170)</f>
        <v>2.747582418</v>
      </c>
      <c r="Q171" s="57"/>
      <c r="R171" s="37">
        <f>+P171*2.2046</f>
        <v>6.057320198</v>
      </c>
    </row>
    <row r="172" ht="15.75" customHeight="1">
      <c r="J172" s="1" t="s">
        <v>27</v>
      </c>
      <c r="K172" s="15">
        <v>0.1</v>
      </c>
      <c r="L172" s="9"/>
      <c r="M172" s="9"/>
    </row>
    <row r="173" ht="15.75" customHeight="1">
      <c r="J173" s="8" t="s">
        <v>24</v>
      </c>
      <c r="K173" s="51">
        <f>SUM(K165:K172)</f>
        <v>5.195164835</v>
      </c>
      <c r="L173" s="52"/>
      <c r="M173" s="51">
        <f>+K173*2.2046</f>
        <v>11.4532604</v>
      </c>
    </row>
    <row r="174" ht="15.75" customHeight="1">
      <c r="J174" s="39">
        <v>0.0378</v>
      </c>
      <c r="K174" s="20">
        <f>K173*J174</f>
        <v>0.1963772308</v>
      </c>
      <c r="L174" s="20">
        <f>+K173+K174</f>
        <v>5.391542066</v>
      </c>
      <c r="M174" s="20">
        <f t="shared" ref="M174:M175" si="10">+L174*2.2046</f>
        <v>11.88619364</v>
      </c>
    </row>
    <row r="175" ht="15.75" customHeight="1">
      <c r="J175" s="53">
        <f>+J158</f>
        <v>0.15</v>
      </c>
      <c r="K175" s="41">
        <f>+K173*J175</f>
        <v>0.7792747253</v>
      </c>
      <c r="L175" s="41">
        <f>+K173+K175+K174</f>
        <v>6.170816791</v>
      </c>
      <c r="M175" s="41">
        <f t="shared" si="10"/>
        <v>13.6041827</v>
      </c>
    </row>
    <row r="176" ht="15.75" customHeight="1"/>
    <row r="177" ht="15.75" customHeight="1"/>
    <row r="178" ht="15.75" customHeight="1"/>
    <row r="179" ht="15.75" customHeight="1">
      <c r="J179" s="34" t="s">
        <v>5</v>
      </c>
      <c r="K179" s="34" t="str">
        <f>+B17</f>
        <v>91/110</v>
      </c>
      <c r="L179" s="34"/>
      <c r="M179" s="34"/>
    </row>
    <row r="180" ht="15.75" customHeight="1">
      <c r="J180" s="1" t="s">
        <v>4</v>
      </c>
      <c r="K180" s="11">
        <f>+C17</f>
        <v>1.15</v>
      </c>
      <c r="L180" s="11"/>
      <c r="M180" s="11"/>
    </row>
    <row r="181" ht="15.75" customHeight="1">
      <c r="J181" s="1" t="s">
        <v>46</v>
      </c>
      <c r="K181" s="9">
        <v>0.14</v>
      </c>
      <c r="L181" s="9"/>
      <c r="M181" s="9"/>
    </row>
    <row r="182" ht="15.75" customHeight="1">
      <c r="J182" s="1" t="s">
        <v>30</v>
      </c>
      <c r="K182" s="15">
        <f>K181+K180</f>
        <v>1.29</v>
      </c>
      <c r="L182" s="15"/>
      <c r="M182" s="15"/>
    </row>
    <row r="183" ht="15.75" customHeight="1">
      <c r="J183" s="1" t="s">
        <v>49</v>
      </c>
      <c r="K183" s="9">
        <f>+K164</f>
        <v>0.91</v>
      </c>
      <c r="L183" s="9"/>
      <c r="M183" s="9"/>
    </row>
    <row r="184" ht="15.75" customHeight="1">
      <c r="J184" s="1" t="s">
        <v>51</v>
      </c>
      <c r="K184" s="9">
        <f>K182/K183</f>
        <v>1.417582418</v>
      </c>
      <c r="L184" s="9"/>
      <c r="M184" s="9"/>
    </row>
    <row r="185" ht="15.75" customHeight="1">
      <c r="K185" s="9"/>
      <c r="L185" s="9"/>
      <c r="M185" s="9"/>
    </row>
    <row r="186" ht="15.75" customHeight="1">
      <c r="J186" s="1" t="s">
        <v>60</v>
      </c>
      <c r="K186" s="9">
        <v>0.95</v>
      </c>
      <c r="L186" s="9"/>
      <c r="M186" s="9"/>
    </row>
    <row r="187" ht="15.75" customHeight="1">
      <c r="J187" s="1" t="s">
        <v>16</v>
      </c>
      <c r="K187" s="9">
        <v>0.06</v>
      </c>
      <c r="L187" s="9"/>
      <c r="M187" s="9"/>
    </row>
    <row r="188" ht="15.75" customHeight="1">
      <c r="J188" s="1" t="s">
        <v>18</v>
      </c>
      <c r="K188" s="9">
        <v>0.07</v>
      </c>
      <c r="L188" s="9"/>
      <c r="M188" s="9"/>
    </row>
    <row r="189" ht="15.75" customHeight="1">
      <c r="J189" s="1" t="s">
        <v>58</v>
      </c>
      <c r="K189" s="9">
        <f>+K170</f>
        <v>0.15</v>
      </c>
      <c r="L189" s="9"/>
      <c r="M189" s="9"/>
    </row>
    <row r="190" ht="15.75" customHeight="1">
      <c r="J190" s="1" t="s">
        <v>22</v>
      </c>
      <c r="K190" s="9">
        <v>0.03</v>
      </c>
      <c r="L190" s="9"/>
      <c r="M190" s="9"/>
    </row>
    <row r="191" ht="15.75" customHeight="1">
      <c r="J191" s="1" t="s">
        <v>27</v>
      </c>
      <c r="K191" s="15">
        <v>0.1</v>
      </c>
      <c r="L191" s="9"/>
      <c r="M191" s="9"/>
    </row>
    <row r="192" ht="15.75" customHeight="1">
      <c r="J192" s="8" t="s">
        <v>24</v>
      </c>
      <c r="K192" s="51">
        <f>SUM(K184:K191)</f>
        <v>2.777582418</v>
      </c>
      <c r="L192" s="52"/>
      <c r="M192" s="51">
        <f>+K192*2.2046</f>
        <v>6.123458198</v>
      </c>
    </row>
    <row r="193" ht="15.75" customHeight="1">
      <c r="J193" s="39">
        <v>0.0378</v>
      </c>
      <c r="K193" s="20">
        <f>K192*J193</f>
        <v>0.1049926154</v>
      </c>
      <c r="L193" s="20">
        <f>+K192+K193</f>
        <v>2.882575033</v>
      </c>
      <c r="M193" s="20">
        <f t="shared" ref="M193:M194" si="11">+L193*2.2046</f>
        <v>6.354924918</v>
      </c>
    </row>
    <row r="194" ht="15.75" customHeight="1">
      <c r="J194" s="53">
        <f>+J175</f>
        <v>0.15</v>
      </c>
      <c r="K194" s="41">
        <f>+K192*J194</f>
        <v>0.4166373626</v>
      </c>
      <c r="L194" s="41">
        <f>+K192+K194+K193</f>
        <v>3.299212396</v>
      </c>
      <c r="M194" s="41">
        <f t="shared" si="11"/>
        <v>7.273443647</v>
      </c>
    </row>
  </sheetData>
  <mergeCells count="5">
    <mergeCell ref="E2:H2"/>
    <mergeCell ref="J2:M2"/>
    <mergeCell ref="O2:R2"/>
    <mergeCell ref="B5:C5"/>
    <mergeCell ref="B19:C19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3" width="11.43"/>
    <col customWidth="1" min="4" max="4" width="5.14"/>
    <col customWidth="1" min="5" max="5" width="24.0"/>
    <col customWidth="1" min="6" max="6" width="11.43"/>
    <col customWidth="1" min="7" max="8" width="7.57"/>
    <col customWidth="1" min="9" max="9" width="5.57"/>
    <col customWidth="1" min="10" max="10" width="24.0"/>
    <col customWidth="1" min="11" max="11" width="11.43"/>
    <col customWidth="1" min="12" max="13" width="7.86"/>
    <col customWidth="1" min="14" max="14" width="5.14"/>
    <col customWidth="1" min="15" max="15" width="24.0"/>
    <col customWidth="1" min="16" max="16" width="11.43"/>
    <col customWidth="1" min="17" max="18" width="7.14"/>
    <col customWidth="1" min="19" max="16384" width="11.43"/>
  </cols>
  <sheetData>
    <row r="2">
      <c r="E2" s="47" t="s">
        <v>0</v>
      </c>
      <c r="F2" s="3"/>
      <c r="G2" s="3"/>
      <c r="H2" s="4"/>
      <c r="J2" s="47" t="s">
        <v>1</v>
      </c>
      <c r="K2" s="3"/>
      <c r="L2" s="3"/>
      <c r="M2" s="4"/>
      <c r="O2" s="47" t="s">
        <v>2</v>
      </c>
      <c r="P2" s="3"/>
      <c r="Q2" s="3"/>
      <c r="R2" s="4"/>
    </row>
    <row r="5">
      <c r="B5" s="22" t="s">
        <v>8</v>
      </c>
      <c r="C5" s="48"/>
      <c r="E5" s="34" t="s">
        <v>5</v>
      </c>
      <c r="F5" s="34" t="s">
        <v>64</v>
      </c>
      <c r="G5" s="34"/>
      <c r="H5" s="34"/>
      <c r="J5" s="34" t="s">
        <v>5</v>
      </c>
      <c r="K5" s="34" t="s">
        <v>44</v>
      </c>
      <c r="L5" s="34"/>
      <c r="M5" s="34"/>
      <c r="O5" s="34" t="s">
        <v>5</v>
      </c>
      <c r="P5" s="34" t="s">
        <v>64</v>
      </c>
      <c r="Q5" s="34"/>
      <c r="R5" s="34"/>
    </row>
    <row r="6">
      <c r="B6" s="10" t="s">
        <v>5</v>
      </c>
      <c r="C6" s="10" t="s">
        <v>43</v>
      </c>
      <c r="E6" s="1" t="s">
        <v>4</v>
      </c>
      <c r="F6" s="11">
        <f>C7</f>
        <v>3.15</v>
      </c>
      <c r="G6" s="11"/>
      <c r="H6" s="11"/>
      <c r="J6" s="1" t="s">
        <v>4</v>
      </c>
      <c r="K6" s="11">
        <f>C7</f>
        <v>3.15</v>
      </c>
      <c r="L6" s="11"/>
      <c r="M6" s="11"/>
      <c r="O6" s="1" t="s">
        <v>4</v>
      </c>
      <c r="P6" s="11">
        <f>C7</f>
        <v>3.15</v>
      </c>
      <c r="Q6" s="11"/>
      <c r="R6" s="11"/>
    </row>
    <row r="7">
      <c r="B7" s="10" t="s">
        <v>44</v>
      </c>
      <c r="C7" s="50">
        <f>+'P&amp;D-IQF'!C8</f>
        <v>3.15</v>
      </c>
      <c r="E7" s="1" t="s">
        <v>46</v>
      </c>
      <c r="F7" s="9">
        <v>0.14</v>
      </c>
      <c r="G7" s="9"/>
      <c r="H7" s="9"/>
      <c r="J7" s="1" t="s">
        <v>46</v>
      </c>
      <c r="K7" s="9">
        <v>0.14</v>
      </c>
      <c r="L7" s="9"/>
      <c r="M7" s="9"/>
      <c r="O7" s="1" t="s">
        <v>46</v>
      </c>
      <c r="P7" s="9">
        <v>0.14</v>
      </c>
      <c r="Q7" s="9"/>
      <c r="R7" s="9"/>
    </row>
    <row r="8">
      <c r="B8" s="10" t="s">
        <v>47</v>
      </c>
      <c r="C8" s="50">
        <f>+'P&amp;D-IQF'!C9</f>
        <v>2.7</v>
      </c>
      <c r="E8" s="1" t="s">
        <v>30</v>
      </c>
      <c r="F8" s="15">
        <f>F7+F6</f>
        <v>3.29</v>
      </c>
      <c r="G8" s="15"/>
      <c r="H8" s="15"/>
      <c r="J8" s="1" t="s">
        <v>30</v>
      </c>
      <c r="K8" s="15">
        <f>K7+K6</f>
        <v>3.29</v>
      </c>
      <c r="L8" s="15"/>
      <c r="M8" s="15"/>
      <c r="O8" s="1" t="s">
        <v>30</v>
      </c>
      <c r="P8" s="15">
        <f>P7+P6</f>
        <v>3.29</v>
      </c>
      <c r="Q8" s="15"/>
      <c r="R8" s="15"/>
    </row>
    <row r="9">
      <c r="B9" s="10" t="s">
        <v>48</v>
      </c>
      <c r="C9" s="50">
        <f>+'P&amp;D-IQF'!C10</f>
        <v>2.55</v>
      </c>
      <c r="E9" s="1" t="s">
        <v>49</v>
      </c>
      <c r="F9" s="9">
        <v>0.94</v>
      </c>
      <c r="G9" s="9"/>
      <c r="H9" s="9"/>
      <c r="J9" s="1" t="s">
        <v>49</v>
      </c>
      <c r="K9" s="9">
        <v>0.94</v>
      </c>
      <c r="L9" s="9"/>
      <c r="M9" s="9"/>
      <c r="O9" s="1" t="s">
        <v>49</v>
      </c>
      <c r="P9" s="9">
        <v>0.94</v>
      </c>
      <c r="Q9" s="9"/>
      <c r="R9" s="9"/>
    </row>
    <row r="10">
      <c r="B10" s="10" t="s">
        <v>50</v>
      </c>
      <c r="C10" s="50">
        <f>+'P&amp;D-IQF'!C11</f>
        <v>2.45</v>
      </c>
      <c r="E10" s="1" t="s">
        <v>51</v>
      </c>
      <c r="F10" s="9">
        <f>F8/F9</f>
        <v>3.5</v>
      </c>
      <c r="G10" s="9"/>
      <c r="H10" s="9"/>
      <c r="J10" s="1" t="s">
        <v>51</v>
      </c>
      <c r="K10" s="9">
        <f>K8/K9</f>
        <v>3.5</v>
      </c>
      <c r="L10" s="9"/>
      <c r="M10" s="9"/>
      <c r="O10" s="1" t="s">
        <v>51</v>
      </c>
      <c r="P10" s="9">
        <f>P8/P9</f>
        <v>3.5</v>
      </c>
      <c r="Q10" s="9"/>
      <c r="R10" s="9"/>
    </row>
    <row r="11">
      <c r="B11" s="10" t="s">
        <v>52</v>
      </c>
      <c r="C11" s="50">
        <f>+'P&amp;D-IQF'!C12</f>
        <v>2.4</v>
      </c>
      <c r="F11" s="9"/>
      <c r="G11" s="9"/>
      <c r="H11" s="9"/>
      <c r="K11" s="9"/>
      <c r="L11" s="9"/>
      <c r="M11" s="9"/>
      <c r="P11" s="9"/>
      <c r="Q11" s="9"/>
      <c r="R11" s="9"/>
    </row>
    <row r="12">
      <c r="B12" s="10" t="s">
        <v>53</v>
      </c>
      <c r="C12" s="50">
        <f>+'P&amp;D-IQF'!C13</f>
        <v>2.3</v>
      </c>
      <c r="E12" s="1" t="s">
        <v>60</v>
      </c>
      <c r="F12" s="9">
        <v>0.85</v>
      </c>
      <c r="G12" s="9"/>
      <c r="H12" s="9"/>
      <c r="J12" s="1" t="s">
        <v>60</v>
      </c>
      <c r="K12" s="9">
        <v>0.85</v>
      </c>
      <c r="L12" s="9"/>
      <c r="M12" s="9"/>
      <c r="O12" s="1" t="s">
        <v>60</v>
      </c>
      <c r="P12" s="9">
        <v>0.85</v>
      </c>
      <c r="Q12" s="9"/>
      <c r="R12" s="9"/>
    </row>
    <row r="13">
      <c r="B13" s="10" t="s">
        <v>55</v>
      </c>
      <c r="C13" s="50">
        <f>+'P&amp;D-IQF'!C14</f>
        <v>2.05</v>
      </c>
      <c r="E13" s="1" t="s">
        <v>16</v>
      </c>
      <c r="F13" s="9">
        <v>0.06</v>
      </c>
      <c r="G13" s="9"/>
      <c r="H13" s="9"/>
      <c r="J13" s="1" t="s">
        <v>16</v>
      </c>
      <c r="K13" s="9">
        <v>0.06</v>
      </c>
      <c r="L13" s="9"/>
      <c r="M13" s="9"/>
      <c r="O13" s="1" t="s">
        <v>16</v>
      </c>
      <c r="P13" s="9">
        <v>0.06</v>
      </c>
      <c r="Q13" s="9"/>
      <c r="R13" s="9"/>
    </row>
    <row r="14">
      <c r="B14" s="10" t="s">
        <v>56</v>
      </c>
      <c r="C14" s="50">
        <f>+'P&amp;D-IQF'!C15</f>
        <v>1.8</v>
      </c>
      <c r="E14" s="1" t="s">
        <v>18</v>
      </c>
      <c r="F14" s="9">
        <v>0.07</v>
      </c>
      <c r="G14" s="9"/>
      <c r="H14" s="9"/>
      <c r="J14" s="1" t="s">
        <v>18</v>
      </c>
      <c r="K14" s="9">
        <v>0.07</v>
      </c>
      <c r="L14" s="9"/>
      <c r="M14" s="9"/>
      <c r="O14" s="1" t="s">
        <v>18</v>
      </c>
      <c r="P14" s="9">
        <v>0.07</v>
      </c>
      <c r="Q14" s="9"/>
      <c r="R14" s="9"/>
    </row>
    <row r="15">
      <c r="B15" s="10" t="s">
        <v>57</v>
      </c>
      <c r="C15" s="50">
        <f>+'P&amp;D-IQF'!C16</f>
        <v>1.7</v>
      </c>
      <c r="E15" s="1" t="s">
        <v>58</v>
      </c>
      <c r="F15" s="9">
        <v>0.0</v>
      </c>
      <c r="G15" s="9"/>
      <c r="H15" s="9"/>
      <c r="J15" s="1" t="s">
        <v>58</v>
      </c>
      <c r="K15" s="9">
        <f>+C20</f>
        <v>0.14</v>
      </c>
      <c r="L15" s="9"/>
      <c r="M15" s="9"/>
      <c r="O15" s="1" t="s">
        <v>58</v>
      </c>
      <c r="P15" s="9">
        <f>+C21+C22+C23+C24+C25+C26</f>
        <v>0.13</v>
      </c>
      <c r="Q15" s="9"/>
      <c r="R15" s="9"/>
    </row>
    <row r="16">
      <c r="B16" s="10" t="s">
        <v>59</v>
      </c>
      <c r="C16" s="50">
        <f>+'P&amp;D-IQF'!C17</f>
        <v>1.15</v>
      </c>
      <c r="E16" s="1" t="s">
        <v>22</v>
      </c>
      <c r="F16" s="9">
        <v>0.0</v>
      </c>
      <c r="G16" s="9"/>
      <c r="H16" s="9"/>
      <c r="J16" s="1" t="s">
        <v>22</v>
      </c>
      <c r="K16" s="9">
        <v>0.03</v>
      </c>
      <c r="L16" s="9"/>
      <c r="M16" s="9"/>
      <c r="O16" s="1" t="s">
        <v>22</v>
      </c>
      <c r="P16" s="9">
        <v>0.0</v>
      </c>
      <c r="Q16" s="9"/>
      <c r="R16" s="9"/>
    </row>
    <row r="17">
      <c r="E17" s="1" t="s">
        <v>27</v>
      </c>
      <c r="F17" s="15">
        <v>0.1</v>
      </c>
      <c r="G17" s="9"/>
      <c r="H17" s="9"/>
      <c r="J17" s="1" t="s">
        <v>27</v>
      </c>
      <c r="K17" s="15">
        <v>0.1</v>
      </c>
      <c r="L17" s="9"/>
      <c r="M17" s="9"/>
      <c r="O17" s="1" t="s">
        <v>27</v>
      </c>
      <c r="P17" s="15">
        <v>0.1</v>
      </c>
      <c r="Q17" s="9"/>
      <c r="R17" s="9"/>
    </row>
    <row r="18">
      <c r="E18" s="8" t="s">
        <v>24</v>
      </c>
      <c r="F18" s="37">
        <f>SUM(F10:F17)</f>
        <v>4.58</v>
      </c>
      <c r="G18" s="37"/>
      <c r="H18" s="37">
        <f>+F18*2.2046</f>
        <v>10.097068</v>
      </c>
      <c r="J18" s="8" t="s">
        <v>24</v>
      </c>
      <c r="K18" s="51">
        <f>SUM(K10:K17)</f>
        <v>4.75</v>
      </c>
      <c r="L18" s="52"/>
      <c r="M18" s="51">
        <f>+K18*2.2046</f>
        <v>10.47185</v>
      </c>
      <c r="O18" s="8" t="s">
        <v>24</v>
      </c>
      <c r="P18" s="37">
        <f>SUM(P10:P17)</f>
        <v>4.71</v>
      </c>
      <c r="Q18" s="37"/>
      <c r="R18" s="37">
        <f>+P18*2.2046</f>
        <v>10.383666</v>
      </c>
    </row>
    <row r="19">
      <c r="B19" s="18" t="s">
        <v>29</v>
      </c>
      <c r="F19" s="13"/>
      <c r="G19" s="13"/>
      <c r="H19" s="13"/>
      <c r="J19" s="39">
        <v>0.0378</v>
      </c>
      <c r="K19" s="20">
        <f>K18*J19</f>
        <v>0.17955</v>
      </c>
      <c r="L19" s="20">
        <f>+K18+K19</f>
        <v>4.92955</v>
      </c>
      <c r="M19" s="20">
        <f t="shared" ref="M19:M20" si="1">+L19*2.2046</f>
        <v>10.86768593</v>
      </c>
      <c r="P19" s="9"/>
      <c r="Q19" s="9"/>
      <c r="R19" s="9"/>
    </row>
    <row r="20">
      <c r="B20" s="38" t="s">
        <v>32</v>
      </c>
      <c r="C20" s="23">
        <v>0.14</v>
      </c>
      <c r="J20" s="53">
        <v>0.15</v>
      </c>
      <c r="K20" s="41">
        <f>+K18*J20</f>
        <v>0.7125</v>
      </c>
      <c r="L20" s="41">
        <f>+K18+K20+K19</f>
        <v>5.64205</v>
      </c>
      <c r="M20" s="41">
        <f t="shared" si="1"/>
        <v>12.43846343</v>
      </c>
      <c r="P20" s="9"/>
      <c r="Q20" s="9"/>
      <c r="R20" s="9"/>
    </row>
    <row r="21" ht="15.75" customHeight="1">
      <c r="B21" s="18" t="s">
        <v>33</v>
      </c>
      <c r="C21" s="1">
        <v>0.13</v>
      </c>
    </row>
    <row r="22" ht="15.75" customHeight="1">
      <c r="B22" s="18" t="s">
        <v>35</v>
      </c>
      <c r="C22" s="1">
        <v>0.0</v>
      </c>
    </row>
    <row r="23" ht="15.75" customHeight="1">
      <c r="B23" s="18" t="s">
        <v>36</v>
      </c>
      <c r="C23" s="1">
        <v>0.0</v>
      </c>
    </row>
    <row r="24" ht="15.75" customHeight="1">
      <c r="B24" s="18" t="s">
        <v>37</v>
      </c>
      <c r="C24" s="1">
        <v>0.0</v>
      </c>
      <c r="E24" s="34" t="s">
        <v>5</v>
      </c>
      <c r="F24" s="34" t="s">
        <v>47</v>
      </c>
      <c r="G24" s="34"/>
      <c r="H24" s="34"/>
      <c r="J24" s="34" t="s">
        <v>5</v>
      </c>
      <c r="K24" s="34" t="s">
        <v>47</v>
      </c>
      <c r="L24" s="34"/>
      <c r="M24" s="34"/>
      <c r="O24" s="34" t="s">
        <v>5</v>
      </c>
      <c r="P24" s="34" t="s">
        <v>47</v>
      </c>
      <c r="Q24" s="34"/>
      <c r="R24" s="34"/>
    </row>
    <row r="25" ht="15.75" customHeight="1">
      <c r="B25" s="18" t="s">
        <v>38</v>
      </c>
      <c r="C25" s="1">
        <v>0.0</v>
      </c>
      <c r="E25" s="1" t="s">
        <v>4</v>
      </c>
      <c r="F25" s="11">
        <f>C8</f>
        <v>2.7</v>
      </c>
      <c r="G25" s="11"/>
      <c r="H25" s="11"/>
      <c r="J25" s="1" t="s">
        <v>4</v>
      </c>
      <c r="K25" s="11">
        <f>C8</f>
        <v>2.7</v>
      </c>
      <c r="L25" s="11"/>
      <c r="M25" s="11"/>
      <c r="O25" s="1" t="s">
        <v>4</v>
      </c>
      <c r="P25" s="54">
        <f>C8</f>
        <v>2.7</v>
      </c>
      <c r="Q25" s="55"/>
      <c r="R25" s="55"/>
    </row>
    <row r="26" ht="15.75" customHeight="1">
      <c r="B26" s="18" t="s">
        <v>39</v>
      </c>
      <c r="C26" s="1">
        <v>0.0</v>
      </c>
      <c r="E26" s="1" t="s">
        <v>46</v>
      </c>
      <c r="F26" s="9">
        <v>0.14</v>
      </c>
      <c r="G26" s="9"/>
      <c r="H26" s="9"/>
      <c r="J26" s="1" t="s">
        <v>46</v>
      </c>
      <c r="K26" s="9">
        <v>0.14</v>
      </c>
      <c r="L26" s="9"/>
      <c r="M26" s="9"/>
      <c r="O26" s="1" t="s">
        <v>46</v>
      </c>
      <c r="P26" s="9">
        <v>0.14</v>
      </c>
      <c r="Q26" s="56"/>
      <c r="R26" s="56"/>
    </row>
    <row r="27" ht="15.75" customHeight="1">
      <c r="E27" s="1" t="s">
        <v>30</v>
      </c>
      <c r="F27" s="15">
        <f>F26+F25</f>
        <v>2.84</v>
      </c>
      <c r="G27" s="15"/>
      <c r="H27" s="15"/>
      <c r="J27" s="1" t="s">
        <v>30</v>
      </c>
      <c r="K27" s="15">
        <f>K26+K25</f>
        <v>2.84</v>
      </c>
      <c r="L27" s="15"/>
      <c r="M27" s="15"/>
      <c r="O27" s="1" t="s">
        <v>30</v>
      </c>
      <c r="P27" s="44">
        <f>P26+P25</f>
        <v>2.84</v>
      </c>
      <c r="Q27" s="44"/>
      <c r="R27" s="44"/>
    </row>
    <row r="28" ht="15.75" customHeight="1">
      <c r="E28" s="1" t="s">
        <v>49</v>
      </c>
      <c r="F28" s="9">
        <v>0.94</v>
      </c>
      <c r="G28" s="9"/>
      <c r="H28" s="9"/>
      <c r="J28" s="1" t="s">
        <v>49</v>
      </c>
      <c r="K28" s="9">
        <f>+K9</f>
        <v>0.94</v>
      </c>
      <c r="L28" s="9"/>
      <c r="M28" s="9"/>
      <c r="O28" s="1" t="s">
        <v>49</v>
      </c>
      <c r="P28" s="9">
        <v>0.94</v>
      </c>
      <c r="Q28" s="56"/>
      <c r="R28" s="56"/>
    </row>
    <row r="29" ht="15.75" customHeight="1">
      <c r="E29" s="1" t="s">
        <v>51</v>
      </c>
      <c r="F29" s="9">
        <f>F27/F28</f>
        <v>3.021276596</v>
      </c>
      <c r="G29" s="9"/>
      <c r="H29" s="9"/>
      <c r="J29" s="1" t="s">
        <v>51</v>
      </c>
      <c r="K29" s="9">
        <f>K27/K28</f>
        <v>3.021276596</v>
      </c>
      <c r="L29" s="9"/>
      <c r="M29" s="9"/>
      <c r="O29" s="1" t="s">
        <v>51</v>
      </c>
      <c r="P29" s="56">
        <f>P27/P28</f>
        <v>3.021276596</v>
      </c>
      <c r="Q29" s="56"/>
      <c r="R29" s="56"/>
    </row>
    <row r="30" ht="15.75" customHeight="1">
      <c r="F30" s="9"/>
      <c r="G30" s="9"/>
      <c r="H30" s="9"/>
      <c r="K30" s="9"/>
      <c r="L30" s="9"/>
      <c r="M30" s="9"/>
      <c r="P30" s="56"/>
      <c r="Q30" s="56"/>
      <c r="R30" s="56"/>
    </row>
    <row r="31" ht="15.75" customHeight="1">
      <c r="E31" s="1" t="s">
        <v>60</v>
      </c>
      <c r="F31" s="9">
        <v>0.85</v>
      </c>
      <c r="G31" s="9"/>
      <c r="H31" s="9"/>
      <c r="J31" s="1" t="s">
        <v>60</v>
      </c>
      <c r="K31" s="9">
        <v>0.85</v>
      </c>
      <c r="L31" s="9"/>
      <c r="M31" s="9"/>
      <c r="O31" s="1" t="s">
        <v>60</v>
      </c>
      <c r="P31" s="56">
        <v>0.85</v>
      </c>
      <c r="Q31" s="56"/>
      <c r="R31" s="56"/>
    </row>
    <row r="32" ht="15.75" customHeight="1">
      <c r="E32" s="1" t="s">
        <v>16</v>
      </c>
      <c r="F32" s="9">
        <v>0.06</v>
      </c>
      <c r="G32" s="9"/>
      <c r="H32" s="9"/>
      <c r="J32" s="1" t="s">
        <v>16</v>
      </c>
      <c r="K32" s="9">
        <v>0.06</v>
      </c>
      <c r="L32" s="9"/>
      <c r="M32" s="9"/>
      <c r="O32" s="1" t="s">
        <v>16</v>
      </c>
      <c r="P32" s="56">
        <v>0.06</v>
      </c>
      <c r="Q32" s="56"/>
      <c r="R32" s="56"/>
    </row>
    <row r="33" ht="15.75" customHeight="1">
      <c r="E33" s="1" t="s">
        <v>18</v>
      </c>
      <c r="F33" s="9">
        <v>0.07</v>
      </c>
      <c r="G33" s="9"/>
      <c r="H33" s="9"/>
      <c r="J33" s="1" t="s">
        <v>18</v>
      </c>
      <c r="K33" s="9">
        <v>0.07</v>
      </c>
      <c r="L33" s="9"/>
      <c r="M33" s="9"/>
      <c r="O33" s="1" t="s">
        <v>18</v>
      </c>
      <c r="P33" s="9">
        <v>0.07</v>
      </c>
      <c r="Q33" s="56"/>
      <c r="R33" s="56"/>
    </row>
    <row r="34" ht="15.75" customHeight="1">
      <c r="E34" s="1" t="s">
        <v>58</v>
      </c>
      <c r="F34" s="9">
        <v>0.0</v>
      </c>
      <c r="G34" s="9"/>
      <c r="H34" s="9"/>
      <c r="J34" s="1" t="s">
        <v>58</v>
      </c>
      <c r="K34" s="9">
        <f>+C20</f>
        <v>0.14</v>
      </c>
      <c r="L34" s="9"/>
      <c r="M34" s="9"/>
      <c r="O34" s="1" t="s">
        <v>58</v>
      </c>
      <c r="P34" s="9">
        <f>+C21+C22+C23+C24+C25+C26</f>
        <v>0.13</v>
      </c>
      <c r="Q34" s="56"/>
      <c r="R34" s="56"/>
    </row>
    <row r="35" ht="15.75" customHeight="1">
      <c r="E35" s="1" t="s">
        <v>22</v>
      </c>
      <c r="F35" s="9">
        <v>0.0</v>
      </c>
      <c r="G35" s="9"/>
      <c r="H35" s="9"/>
      <c r="J35" s="1" t="s">
        <v>22</v>
      </c>
      <c r="K35" s="9">
        <v>0.03</v>
      </c>
      <c r="L35" s="9"/>
      <c r="M35" s="9"/>
      <c r="O35" s="1" t="s">
        <v>22</v>
      </c>
      <c r="P35" s="56">
        <v>0.0</v>
      </c>
      <c r="Q35" s="56"/>
      <c r="R35" s="56"/>
    </row>
    <row r="36" ht="15.75" customHeight="1">
      <c r="E36" s="1" t="s">
        <v>27</v>
      </c>
      <c r="F36" s="15">
        <v>0.1</v>
      </c>
      <c r="G36" s="9"/>
      <c r="H36" s="9"/>
      <c r="J36" s="1" t="s">
        <v>27</v>
      </c>
      <c r="K36" s="15">
        <f>+K17</f>
        <v>0.1</v>
      </c>
      <c r="L36" s="9"/>
      <c r="M36" s="9"/>
      <c r="O36" s="1" t="s">
        <v>27</v>
      </c>
      <c r="P36" s="15">
        <v>0.1</v>
      </c>
      <c r="Q36" s="56"/>
      <c r="R36" s="56"/>
    </row>
    <row r="37" ht="15.75" customHeight="1">
      <c r="E37" s="8" t="s">
        <v>24</v>
      </c>
      <c r="F37" s="37">
        <f>SUM(F29:F36)</f>
        <v>4.101276596</v>
      </c>
      <c r="G37" s="37"/>
      <c r="H37" s="37">
        <f>+F37*2.2046</f>
        <v>9.041674383</v>
      </c>
      <c r="J37" s="8" t="s">
        <v>24</v>
      </c>
      <c r="K37" s="51">
        <f>SUM(K29:K36)</f>
        <v>4.271276596</v>
      </c>
      <c r="L37" s="52"/>
      <c r="M37" s="51">
        <f>+K37*2.2046</f>
        <v>9.416456383</v>
      </c>
      <c r="O37" s="8" t="s">
        <v>24</v>
      </c>
      <c r="P37" s="57">
        <f>SUM(P29:P36)</f>
        <v>4.231276596</v>
      </c>
      <c r="Q37" s="57"/>
      <c r="R37" s="37">
        <f>+P37*2.2046</f>
        <v>9.328272383</v>
      </c>
      <c r="XFD37" s="9">
        <f>SUM(R37,M37,H37)</f>
        <v>27.78640315</v>
      </c>
    </row>
    <row r="38" ht="15.75" customHeight="1">
      <c r="F38" s="13"/>
      <c r="G38" s="13"/>
      <c r="H38" s="13"/>
      <c r="J38" s="39">
        <v>0.0378</v>
      </c>
      <c r="K38" s="20">
        <f>K37*J38</f>
        <v>0.1614542553</v>
      </c>
      <c r="L38" s="20">
        <f>+K37+K38</f>
        <v>4.432730851</v>
      </c>
      <c r="M38" s="20">
        <f t="shared" ref="M38:M39" si="2">+L38*2.2046</f>
        <v>9.772398434</v>
      </c>
      <c r="P38" s="56"/>
      <c r="Q38" s="56"/>
      <c r="R38" s="56"/>
    </row>
    <row r="39" ht="15.75" customHeight="1">
      <c r="J39" s="53">
        <f>+J20</f>
        <v>0.15</v>
      </c>
      <c r="K39" s="41">
        <f>+K37*J39</f>
        <v>0.6406914894</v>
      </c>
      <c r="L39" s="41">
        <f>+K37+K39+K38</f>
        <v>5.07342234</v>
      </c>
      <c r="M39" s="41">
        <f t="shared" si="2"/>
        <v>11.18486689</v>
      </c>
      <c r="P39" s="56"/>
      <c r="Q39" s="56"/>
      <c r="R39" s="56"/>
      <c r="U39" s="9">
        <f>+M39-0.1</f>
        <v>11.08486689</v>
      </c>
    </row>
    <row r="40" ht="15.75" customHeight="1">
      <c r="J40" s="8"/>
      <c r="K40" s="15"/>
      <c r="L40" s="15"/>
      <c r="M40" s="15"/>
    </row>
    <row r="41" ht="15.75" customHeight="1">
      <c r="E41" s="34" t="s">
        <v>5</v>
      </c>
      <c r="F41" s="58" t="s">
        <v>48</v>
      </c>
      <c r="G41" s="58"/>
      <c r="H41" s="58"/>
      <c r="J41" s="34" t="s">
        <v>5</v>
      </c>
      <c r="K41" s="34" t="s">
        <v>48</v>
      </c>
      <c r="L41" s="34"/>
      <c r="M41" s="34"/>
      <c r="O41" s="34" t="s">
        <v>5</v>
      </c>
      <c r="P41" s="34" t="s">
        <v>48</v>
      </c>
      <c r="Q41" s="34"/>
      <c r="R41" s="34"/>
    </row>
    <row r="42" ht="15.75" customHeight="1">
      <c r="E42" s="1" t="s">
        <v>4</v>
      </c>
      <c r="F42" s="11">
        <f>C9</f>
        <v>2.55</v>
      </c>
      <c r="G42" s="11"/>
      <c r="H42" s="11"/>
      <c r="J42" s="1" t="s">
        <v>4</v>
      </c>
      <c r="K42" s="11">
        <f>C9</f>
        <v>2.55</v>
      </c>
      <c r="L42" s="11"/>
      <c r="M42" s="11"/>
      <c r="O42" s="1" t="s">
        <v>4</v>
      </c>
      <c r="P42" s="54">
        <f>C9</f>
        <v>2.55</v>
      </c>
      <c r="Q42" s="55"/>
      <c r="R42" s="55"/>
    </row>
    <row r="43" ht="15.75" customHeight="1">
      <c r="E43" s="1" t="s">
        <v>46</v>
      </c>
      <c r="F43" s="9">
        <v>0.14</v>
      </c>
      <c r="G43" s="9"/>
      <c r="H43" s="9"/>
      <c r="J43" s="1" t="s">
        <v>46</v>
      </c>
      <c r="K43" s="9">
        <v>0.14</v>
      </c>
      <c r="L43" s="9"/>
      <c r="M43" s="9"/>
      <c r="O43" s="1" t="s">
        <v>46</v>
      </c>
      <c r="P43" s="9">
        <v>0.14</v>
      </c>
      <c r="Q43" s="56"/>
      <c r="R43" s="56"/>
    </row>
    <row r="44" ht="15.75" customHeight="1">
      <c r="E44" s="1" t="s">
        <v>30</v>
      </c>
      <c r="F44" s="15">
        <f>F43+F42</f>
        <v>2.69</v>
      </c>
      <c r="G44" s="15"/>
      <c r="H44" s="15"/>
      <c r="J44" s="1" t="s">
        <v>30</v>
      </c>
      <c r="K44" s="15">
        <f>K43+K42</f>
        <v>2.69</v>
      </c>
      <c r="L44" s="15"/>
      <c r="M44" s="15"/>
      <c r="O44" s="1" t="s">
        <v>30</v>
      </c>
      <c r="P44" s="44">
        <f>P43+P42</f>
        <v>2.69</v>
      </c>
      <c r="Q44" s="44"/>
      <c r="R44" s="44"/>
    </row>
    <row r="45" ht="15.75" customHeight="1">
      <c r="E45" s="1" t="s">
        <v>49</v>
      </c>
      <c r="F45" s="9">
        <v>0.94</v>
      </c>
      <c r="G45" s="9"/>
      <c r="H45" s="9"/>
      <c r="J45" s="1" t="s">
        <v>49</v>
      </c>
      <c r="K45" s="9">
        <f>+K28</f>
        <v>0.94</v>
      </c>
      <c r="L45" s="9"/>
      <c r="M45" s="9"/>
      <c r="O45" s="1" t="s">
        <v>49</v>
      </c>
      <c r="P45" s="9">
        <v>0.94</v>
      </c>
      <c r="Q45" s="56"/>
      <c r="R45" s="56"/>
    </row>
    <row r="46" ht="15.75" customHeight="1">
      <c r="E46" s="1" t="s">
        <v>51</v>
      </c>
      <c r="F46" s="9">
        <f>F44/F45</f>
        <v>2.861702128</v>
      </c>
      <c r="G46" s="9"/>
      <c r="H46" s="9"/>
      <c r="J46" s="1" t="s">
        <v>51</v>
      </c>
      <c r="K46" s="9">
        <f>K44/K45</f>
        <v>2.861702128</v>
      </c>
      <c r="L46" s="9"/>
      <c r="M46" s="9"/>
      <c r="O46" s="1" t="s">
        <v>51</v>
      </c>
      <c r="P46" s="56">
        <f>P44/P45</f>
        <v>2.861702128</v>
      </c>
      <c r="Q46" s="56"/>
      <c r="R46" s="56"/>
    </row>
    <row r="47" ht="15.75" customHeight="1">
      <c r="F47" s="9"/>
      <c r="G47" s="9"/>
      <c r="H47" s="9"/>
      <c r="K47" s="9"/>
      <c r="L47" s="9"/>
      <c r="M47" s="9"/>
      <c r="P47" s="56"/>
      <c r="Q47" s="56"/>
      <c r="R47" s="56"/>
    </row>
    <row r="48" ht="15.75" customHeight="1">
      <c r="E48" s="1" t="s">
        <v>60</v>
      </c>
      <c r="F48" s="9">
        <v>0.85</v>
      </c>
      <c r="G48" s="9"/>
      <c r="H48" s="9"/>
      <c r="J48" s="1" t="s">
        <v>60</v>
      </c>
      <c r="K48" s="9">
        <v>0.85</v>
      </c>
      <c r="L48" s="9"/>
      <c r="M48" s="9"/>
      <c r="O48" s="1" t="s">
        <v>60</v>
      </c>
      <c r="P48" s="56">
        <v>0.85</v>
      </c>
      <c r="Q48" s="56"/>
      <c r="R48" s="56"/>
    </row>
    <row r="49" ht="15.75" customHeight="1">
      <c r="E49" s="1" t="s">
        <v>16</v>
      </c>
      <c r="F49" s="9">
        <v>0.06</v>
      </c>
      <c r="G49" s="9"/>
      <c r="H49" s="9"/>
      <c r="J49" s="1" t="s">
        <v>16</v>
      </c>
      <c r="K49" s="9">
        <v>0.06</v>
      </c>
      <c r="L49" s="9"/>
      <c r="M49" s="9"/>
      <c r="O49" s="1" t="s">
        <v>16</v>
      </c>
      <c r="P49" s="56">
        <v>0.06</v>
      </c>
      <c r="Q49" s="56"/>
      <c r="R49" s="56"/>
    </row>
    <row r="50" ht="15.75" customHeight="1">
      <c r="E50" s="1" t="s">
        <v>18</v>
      </c>
      <c r="F50" s="9">
        <v>0.07</v>
      </c>
      <c r="G50" s="9"/>
      <c r="H50" s="9"/>
      <c r="J50" s="1" t="s">
        <v>18</v>
      </c>
      <c r="K50" s="9">
        <v>0.07</v>
      </c>
      <c r="L50" s="9"/>
      <c r="M50" s="9"/>
      <c r="O50" s="1" t="s">
        <v>18</v>
      </c>
      <c r="P50" s="9">
        <v>0.07</v>
      </c>
      <c r="Q50" s="56"/>
      <c r="R50" s="56"/>
    </row>
    <row r="51" ht="15.75" customHeight="1">
      <c r="E51" s="1" t="s">
        <v>58</v>
      </c>
      <c r="F51" s="9">
        <v>0.0</v>
      </c>
      <c r="G51" s="9"/>
      <c r="H51" s="9"/>
      <c r="J51" s="1" t="s">
        <v>58</v>
      </c>
      <c r="K51" s="9">
        <f>+C20</f>
        <v>0.14</v>
      </c>
      <c r="L51" s="9"/>
      <c r="M51" s="9"/>
      <c r="O51" s="1" t="s">
        <v>58</v>
      </c>
      <c r="P51" s="9">
        <f>+C21+C22+C23+C24+C25+C26</f>
        <v>0.13</v>
      </c>
      <c r="Q51" s="56"/>
      <c r="R51" s="56"/>
    </row>
    <row r="52" ht="15.75" customHeight="1">
      <c r="E52" s="1" t="s">
        <v>22</v>
      </c>
      <c r="F52" s="9">
        <v>0.0</v>
      </c>
      <c r="G52" s="9"/>
      <c r="H52" s="9"/>
      <c r="J52" s="1" t="s">
        <v>22</v>
      </c>
      <c r="K52" s="9">
        <v>0.03</v>
      </c>
      <c r="L52" s="9"/>
      <c r="M52" s="9"/>
      <c r="O52" s="1" t="s">
        <v>22</v>
      </c>
      <c r="P52" s="56">
        <v>0.0</v>
      </c>
      <c r="Q52" s="56"/>
      <c r="R52" s="56"/>
    </row>
    <row r="53" ht="15.75" customHeight="1">
      <c r="E53" s="1" t="s">
        <v>27</v>
      </c>
      <c r="F53" s="15">
        <v>0.1</v>
      </c>
      <c r="G53" s="9"/>
      <c r="H53" s="9"/>
      <c r="J53" s="1" t="s">
        <v>27</v>
      </c>
      <c r="K53" s="15">
        <f>+K36</f>
        <v>0.1</v>
      </c>
      <c r="L53" s="9"/>
      <c r="M53" s="9"/>
      <c r="O53" s="1" t="s">
        <v>27</v>
      </c>
      <c r="P53" s="15">
        <v>0.1</v>
      </c>
      <c r="Q53" s="56"/>
      <c r="R53" s="56"/>
    </row>
    <row r="54" ht="15.75" customHeight="1">
      <c r="E54" s="8" t="s">
        <v>24</v>
      </c>
      <c r="F54" s="37">
        <f>SUM(F46:F53)</f>
        <v>3.941702128</v>
      </c>
      <c r="G54" s="37"/>
      <c r="H54" s="37">
        <f>+F54*2.2046</f>
        <v>8.689876511</v>
      </c>
      <c r="J54" s="8" t="s">
        <v>24</v>
      </c>
      <c r="K54" s="51">
        <f>SUM(K46:K53)</f>
        <v>4.111702128</v>
      </c>
      <c r="L54" s="52"/>
      <c r="M54" s="51">
        <f>+K54*2.2046</f>
        <v>9.064658511</v>
      </c>
      <c r="O54" s="8" t="s">
        <v>24</v>
      </c>
      <c r="P54" s="57">
        <f>SUM(P46:P53)</f>
        <v>4.071702128</v>
      </c>
      <c r="Q54" s="57"/>
      <c r="R54" s="37">
        <f>+P54*2.2046</f>
        <v>8.976474511</v>
      </c>
    </row>
    <row r="55" ht="15.75" customHeight="1">
      <c r="J55" s="39">
        <v>0.0378</v>
      </c>
      <c r="K55" s="20">
        <f>K54*J55</f>
        <v>0.1554223404</v>
      </c>
      <c r="L55" s="20">
        <f>+K54+K55</f>
        <v>4.267124468</v>
      </c>
      <c r="M55" s="20">
        <f t="shared" ref="M55:M56" si="3">+L55*2.2046</f>
        <v>9.407302602</v>
      </c>
      <c r="P55" s="56"/>
      <c r="Q55" s="56"/>
      <c r="R55" s="56"/>
    </row>
    <row r="56" ht="15.75" customHeight="1">
      <c r="J56" s="53">
        <f>+J39</f>
        <v>0.15</v>
      </c>
      <c r="K56" s="41">
        <f>+K54*J56</f>
        <v>0.6167553191</v>
      </c>
      <c r="L56" s="41">
        <f>+K54+K56+K55</f>
        <v>4.883879787</v>
      </c>
      <c r="M56" s="41">
        <f t="shared" si="3"/>
        <v>10.76700138</v>
      </c>
      <c r="P56" s="56"/>
      <c r="Q56" s="56"/>
      <c r="R56" s="56"/>
    </row>
    <row r="57" ht="15.75" customHeight="1">
      <c r="J57" s="21"/>
      <c r="K57" s="15"/>
      <c r="L57" s="15"/>
      <c r="M57" s="15"/>
    </row>
    <row r="58" ht="15.75" customHeight="1">
      <c r="E58" s="34" t="s">
        <v>5</v>
      </c>
      <c r="F58" s="34" t="s">
        <v>50</v>
      </c>
      <c r="G58" s="34"/>
      <c r="H58" s="34"/>
      <c r="J58" s="34" t="s">
        <v>5</v>
      </c>
      <c r="K58" s="34" t="s">
        <v>50</v>
      </c>
      <c r="L58" s="34"/>
      <c r="M58" s="34"/>
      <c r="O58" s="34" t="s">
        <v>5</v>
      </c>
      <c r="P58" s="34" t="s">
        <v>50</v>
      </c>
      <c r="Q58" s="34"/>
      <c r="R58" s="34"/>
    </row>
    <row r="59" ht="15.75" customHeight="1">
      <c r="E59" s="1" t="s">
        <v>4</v>
      </c>
      <c r="F59" s="11">
        <f>C10</f>
        <v>2.45</v>
      </c>
      <c r="G59" s="11"/>
      <c r="H59" s="11"/>
      <c r="J59" s="1" t="s">
        <v>4</v>
      </c>
      <c r="K59" s="11">
        <f>C10</f>
        <v>2.45</v>
      </c>
      <c r="L59" s="11"/>
      <c r="M59" s="11"/>
      <c r="O59" s="1" t="s">
        <v>4</v>
      </c>
      <c r="P59" s="54">
        <f>C10</f>
        <v>2.45</v>
      </c>
      <c r="Q59" s="55"/>
      <c r="R59" s="55"/>
    </row>
    <row r="60" ht="15.75" customHeight="1">
      <c r="E60" s="1" t="s">
        <v>46</v>
      </c>
      <c r="F60" s="9">
        <v>0.14</v>
      </c>
      <c r="G60" s="9"/>
      <c r="H60" s="9"/>
      <c r="J60" s="1" t="s">
        <v>46</v>
      </c>
      <c r="K60" s="9">
        <v>0.14</v>
      </c>
      <c r="L60" s="9"/>
      <c r="M60" s="9"/>
      <c r="O60" s="1" t="s">
        <v>46</v>
      </c>
      <c r="P60" s="9">
        <v>0.14</v>
      </c>
      <c r="Q60" s="56"/>
      <c r="R60" s="56"/>
    </row>
    <row r="61" ht="15.75" customHeight="1">
      <c r="E61" s="1" t="s">
        <v>30</v>
      </c>
      <c r="F61" s="15">
        <f>F60+F59</f>
        <v>2.59</v>
      </c>
      <c r="G61" s="15"/>
      <c r="H61" s="15"/>
      <c r="J61" s="1" t="s">
        <v>30</v>
      </c>
      <c r="K61" s="15">
        <f>K60+K59</f>
        <v>2.59</v>
      </c>
      <c r="L61" s="15"/>
      <c r="M61" s="15"/>
      <c r="O61" s="1" t="s">
        <v>30</v>
      </c>
      <c r="P61" s="44">
        <f>P60+P59</f>
        <v>2.59</v>
      </c>
      <c r="Q61" s="44"/>
      <c r="R61" s="44"/>
    </row>
    <row r="62" ht="15.75" customHeight="1">
      <c r="E62" s="1" t="s">
        <v>49</v>
      </c>
      <c r="F62" s="9">
        <v>0.94</v>
      </c>
      <c r="G62" s="9"/>
      <c r="H62" s="9"/>
      <c r="J62" s="1" t="s">
        <v>49</v>
      </c>
      <c r="K62" s="9">
        <f>+K45</f>
        <v>0.94</v>
      </c>
      <c r="L62" s="9"/>
      <c r="M62" s="9"/>
      <c r="O62" s="1" t="s">
        <v>49</v>
      </c>
      <c r="P62" s="9">
        <v>0.94</v>
      </c>
      <c r="Q62" s="56"/>
      <c r="R62" s="56"/>
    </row>
    <row r="63" ht="15.75" customHeight="1">
      <c r="E63" s="1" t="s">
        <v>51</v>
      </c>
      <c r="F63" s="9">
        <f>F61/F62</f>
        <v>2.755319149</v>
      </c>
      <c r="G63" s="9"/>
      <c r="H63" s="9"/>
      <c r="J63" s="1" t="s">
        <v>51</v>
      </c>
      <c r="K63" s="9">
        <f>K61/K62</f>
        <v>2.755319149</v>
      </c>
      <c r="L63" s="9"/>
      <c r="M63" s="9"/>
      <c r="O63" s="1" t="s">
        <v>51</v>
      </c>
      <c r="P63" s="56">
        <f>P61/P62</f>
        <v>2.755319149</v>
      </c>
      <c r="Q63" s="56"/>
      <c r="R63" s="56"/>
    </row>
    <row r="64" ht="15.75" customHeight="1">
      <c r="F64" s="9"/>
      <c r="G64" s="9"/>
      <c r="H64" s="9"/>
      <c r="K64" s="9"/>
      <c r="L64" s="9"/>
      <c r="M64" s="9"/>
      <c r="P64" s="56"/>
      <c r="Q64" s="56"/>
      <c r="R64" s="56"/>
    </row>
    <row r="65" ht="15.75" customHeight="1">
      <c r="E65" s="1" t="s">
        <v>60</v>
      </c>
      <c r="F65" s="9">
        <v>0.85</v>
      </c>
      <c r="G65" s="9"/>
      <c r="H65" s="9"/>
      <c r="J65" s="1" t="s">
        <v>60</v>
      </c>
      <c r="K65" s="9">
        <v>0.85</v>
      </c>
      <c r="L65" s="9"/>
      <c r="M65" s="9"/>
      <c r="O65" s="1" t="s">
        <v>60</v>
      </c>
      <c r="P65" s="56">
        <v>0.85</v>
      </c>
      <c r="Q65" s="56"/>
      <c r="R65" s="56"/>
    </row>
    <row r="66" ht="15.75" customHeight="1">
      <c r="E66" s="1" t="s">
        <v>16</v>
      </c>
      <c r="F66" s="9">
        <v>0.06</v>
      </c>
      <c r="G66" s="9"/>
      <c r="H66" s="9"/>
      <c r="J66" s="1" t="s">
        <v>16</v>
      </c>
      <c r="K66" s="9">
        <v>0.06</v>
      </c>
      <c r="L66" s="9"/>
      <c r="M66" s="9"/>
      <c r="O66" s="1" t="s">
        <v>16</v>
      </c>
      <c r="P66" s="56">
        <v>0.06</v>
      </c>
      <c r="Q66" s="56"/>
      <c r="R66" s="56"/>
    </row>
    <row r="67" ht="15.75" customHeight="1">
      <c r="E67" s="1" t="s">
        <v>18</v>
      </c>
      <c r="F67" s="9">
        <v>0.07</v>
      </c>
      <c r="G67" s="9"/>
      <c r="H67" s="9"/>
      <c r="J67" s="1" t="s">
        <v>18</v>
      </c>
      <c r="K67" s="9">
        <v>0.07</v>
      </c>
      <c r="L67" s="9"/>
      <c r="M67" s="9"/>
      <c r="O67" s="1" t="s">
        <v>18</v>
      </c>
      <c r="P67" s="9">
        <v>0.07</v>
      </c>
      <c r="Q67" s="56"/>
      <c r="R67" s="56"/>
    </row>
    <row r="68" ht="15.75" customHeight="1">
      <c r="E68" s="1" t="s">
        <v>58</v>
      </c>
      <c r="F68" s="9">
        <v>0.0</v>
      </c>
      <c r="G68" s="9"/>
      <c r="H68" s="9"/>
      <c r="J68" s="1" t="s">
        <v>58</v>
      </c>
      <c r="K68" s="9">
        <f>+C20</f>
        <v>0.14</v>
      </c>
      <c r="L68" s="9"/>
      <c r="M68" s="9"/>
      <c r="O68" s="1" t="s">
        <v>58</v>
      </c>
      <c r="P68" s="9">
        <f>+C21+C22+C23+C24+C25+C26</f>
        <v>0.13</v>
      </c>
      <c r="Q68" s="56"/>
      <c r="R68" s="56"/>
    </row>
    <row r="69" ht="15.75" customHeight="1">
      <c r="E69" s="1" t="s">
        <v>22</v>
      </c>
      <c r="F69" s="9">
        <v>0.0</v>
      </c>
      <c r="G69" s="9"/>
      <c r="H69" s="9"/>
      <c r="J69" s="1" t="s">
        <v>22</v>
      </c>
      <c r="K69" s="9">
        <v>0.03</v>
      </c>
      <c r="L69" s="9"/>
      <c r="M69" s="9"/>
      <c r="O69" s="1" t="s">
        <v>22</v>
      </c>
      <c r="P69" s="56">
        <v>0.0</v>
      </c>
      <c r="Q69" s="56"/>
      <c r="R69" s="56"/>
    </row>
    <row r="70" ht="15.75" customHeight="1">
      <c r="E70" s="1" t="s">
        <v>27</v>
      </c>
      <c r="F70" s="15">
        <v>0.1</v>
      </c>
      <c r="G70" s="9"/>
      <c r="H70" s="9"/>
      <c r="J70" s="1" t="s">
        <v>27</v>
      </c>
      <c r="K70" s="15">
        <f>+K53</f>
        <v>0.1</v>
      </c>
      <c r="L70" s="9"/>
      <c r="M70" s="9"/>
      <c r="O70" s="1" t="s">
        <v>27</v>
      </c>
      <c r="P70" s="15">
        <v>0.1</v>
      </c>
      <c r="Q70" s="56"/>
      <c r="R70" s="56"/>
    </row>
    <row r="71" ht="15.75" customHeight="1">
      <c r="E71" s="8" t="s">
        <v>24</v>
      </c>
      <c r="F71" s="37">
        <f>SUM(F63:F70)</f>
        <v>3.835319149</v>
      </c>
      <c r="G71" s="37"/>
      <c r="H71" s="37">
        <f>+F71*2.2046</f>
        <v>8.455344596</v>
      </c>
      <c r="J71" s="8" t="s">
        <v>24</v>
      </c>
      <c r="K71" s="51">
        <f>SUM(K63:K70)</f>
        <v>4.005319149</v>
      </c>
      <c r="L71" s="52"/>
      <c r="M71" s="51">
        <f>+K71*2.2046</f>
        <v>8.830126596</v>
      </c>
      <c r="O71" s="8" t="s">
        <v>24</v>
      </c>
      <c r="P71" s="57">
        <f>SUM(P63:P70)</f>
        <v>3.965319149</v>
      </c>
      <c r="Q71" s="57"/>
      <c r="R71" s="37">
        <f>+P71*2.2046</f>
        <v>8.741942596</v>
      </c>
    </row>
    <row r="72" ht="15.75" customHeight="1">
      <c r="J72" s="39">
        <v>0.0378</v>
      </c>
      <c r="K72" s="20">
        <f>K71*J72</f>
        <v>0.1514010638</v>
      </c>
      <c r="L72" s="20">
        <f>+K71+K72</f>
        <v>4.156720213</v>
      </c>
      <c r="M72" s="20">
        <f t="shared" ref="M72:M73" si="4">+L72*2.2046</f>
        <v>9.163905381</v>
      </c>
      <c r="P72" s="56"/>
      <c r="Q72" s="56"/>
      <c r="R72" s="56"/>
    </row>
    <row r="73" ht="15.75" customHeight="1">
      <c r="J73" s="53">
        <f>+J56</f>
        <v>0.15</v>
      </c>
      <c r="K73" s="41">
        <f>+K71*J73</f>
        <v>0.6007978723</v>
      </c>
      <c r="L73" s="41">
        <f>+K71+K73+K72</f>
        <v>4.757518085</v>
      </c>
      <c r="M73" s="41">
        <f t="shared" si="4"/>
        <v>10.48842437</v>
      </c>
      <c r="P73" s="56"/>
      <c r="Q73" s="56"/>
      <c r="R73" s="56"/>
    </row>
    <row r="74" ht="15.75" customHeight="1">
      <c r="J74" s="8"/>
      <c r="K74" s="15"/>
      <c r="L74" s="15"/>
      <c r="M74" s="15"/>
    </row>
    <row r="75" ht="15.75" customHeight="1">
      <c r="E75" s="34" t="s">
        <v>5</v>
      </c>
      <c r="F75" s="34" t="s">
        <v>52</v>
      </c>
      <c r="G75" s="34"/>
      <c r="H75" s="34"/>
      <c r="J75" s="34" t="s">
        <v>5</v>
      </c>
      <c r="K75" s="34" t="s">
        <v>52</v>
      </c>
      <c r="L75" s="34"/>
      <c r="M75" s="34"/>
      <c r="O75" s="34" t="s">
        <v>5</v>
      </c>
      <c r="P75" s="34" t="s">
        <v>52</v>
      </c>
      <c r="Q75" s="34"/>
      <c r="R75" s="34"/>
    </row>
    <row r="76" ht="15.75" customHeight="1">
      <c r="E76" s="1" t="s">
        <v>4</v>
      </c>
      <c r="F76" s="11">
        <f>C11</f>
        <v>2.4</v>
      </c>
      <c r="G76" s="11"/>
      <c r="H76" s="11"/>
      <c r="J76" s="1" t="s">
        <v>4</v>
      </c>
      <c r="K76" s="11">
        <f>C11</f>
        <v>2.4</v>
      </c>
      <c r="L76" s="11"/>
      <c r="M76" s="11"/>
      <c r="O76" s="1" t="s">
        <v>4</v>
      </c>
      <c r="P76" s="54">
        <f>C11</f>
        <v>2.4</v>
      </c>
      <c r="Q76" s="55"/>
      <c r="R76" s="55"/>
    </row>
    <row r="77" ht="15.75" customHeight="1">
      <c r="E77" s="1" t="s">
        <v>46</v>
      </c>
      <c r="F77" s="9">
        <v>0.14</v>
      </c>
      <c r="G77" s="9"/>
      <c r="H77" s="9"/>
      <c r="J77" s="1" t="s">
        <v>46</v>
      </c>
      <c r="K77" s="9">
        <v>0.14</v>
      </c>
      <c r="L77" s="9"/>
      <c r="M77" s="9"/>
      <c r="O77" s="1" t="s">
        <v>46</v>
      </c>
      <c r="P77" s="9">
        <v>0.14</v>
      </c>
      <c r="Q77" s="56"/>
      <c r="R77" s="56"/>
    </row>
    <row r="78" ht="15.75" customHeight="1">
      <c r="E78" s="1" t="s">
        <v>30</v>
      </c>
      <c r="F78" s="15">
        <f>F77+F76</f>
        <v>2.54</v>
      </c>
      <c r="G78" s="15"/>
      <c r="H78" s="15"/>
      <c r="J78" s="1" t="s">
        <v>30</v>
      </c>
      <c r="K78" s="15">
        <f>K77+K76</f>
        <v>2.54</v>
      </c>
      <c r="L78" s="15"/>
      <c r="M78" s="15"/>
      <c r="O78" s="1" t="s">
        <v>30</v>
      </c>
      <c r="P78" s="44">
        <f>P77+P76</f>
        <v>2.54</v>
      </c>
      <c r="Q78" s="44"/>
      <c r="R78" s="44"/>
    </row>
    <row r="79" ht="15.75" customHeight="1">
      <c r="E79" s="1" t="s">
        <v>49</v>
      </c>
      <c r="F79" s="9">
        <v>0.94</v>
      </c>
      <c r="G79" s="9"/>
      <c r="H79" s="9"/>
      <c r="J79" s="1" t="s">
        <v>49</v>
      </c>
      <c r="K79" s="9">
        <f>+K62</f>
        <v>0.94</v>
      </c>
      <c r="L79" s="9"/>
      <c r="M79" s="9"/>
      <c r="O79" s="1" t="s">
        <v>49</v>
      </c>
      <c r="P79" s="9">
        <v>0.94</v>
      </c>
      <c r="Q79" s="56"/>
      <c r="R79" s="56"/>
    </row>
    <row r="80" ht="15.75" customHeight="1">
      <c r="E80" s="1" t="s">
        <v>51</v>
      </c>
      <c r="F80" s="9">
        <f>F78/F79</f>
        <v>2.70212766</v>
      </c>
      <c r="G80" s="9"/>
      <c r="H80" s="9"/>
      <c r="J80" s="1" t="s">
        <v>51</v>
      </c>
      <c r="K80" s="9">
        <f>K78/K79</f>
        <v>2.70212766</v>
      </c>
      <c r="L80" s="9"/>
      <c r="M80" s="9"/>
      <c r="O80" s="1" t="s">
        <v>51</v>
      </c>
      <c r="P80" s="56">
        <f>P78/P79</f>
        <v>2.70212766</v>
      </c>
      <c r="Q80" s="56"/>
      <c r="R80" s="56"/>
    </row>
    <row r="81" ht="15.75" customHeight="1">
      <c r="F81" s="9"/>
      <c r="G81" s="9"/>
      <c r="H81" s="9"/>
      <c r="K81" s="9"/>
      <c r="L81" s="9"/>
      <c r="M81" s="9"/>
      <c r="P81" s="56"/>
      <c r="Q81" s="56"/>
      <c r="R81" s="56"/>
    </row>
    <row r="82" ht="15.75" customHeight="1">
      <c r="E82" s="1" t="s">
        <v>60</v>
      </c>
      <c r="F82" s="9">
        <v>0.85</v>
      </c>
      <c r="G82" s="9"/>
      <c r="H82" s="9"/>
      <c r="J82" s="1" t="s">
        <v>60</v>
      </c>
      <c r="K82" s="9">
        <v>0.85</v>
      </c>
      <c r="L82" s="9"/>
      <c r="M82" s="9"/>
      <c r="O82" s="1" t="s">
        <v>60</v>
      </c>
      <c r="P82" s="56">
        <v>0.85</v>
      </c>
      <c r="Q82" s="56"/>
      <c r="R82" s="56"/>
    </row>
    <row r="83" ht="15.75" customHeight="1">
      <c r="E83" s="1" t="s">
        <v>16</v>
      </c>
      <c r="F83" s="9">
        <v>0.06</v>
      </c>
      <c r="G83" s="9"/>
      <c r="H83" s="9"/>
      <c r="J83" s="1" t="s">
        <v>16</v>
      </c>
      <c r="K83" s="9">
        <v>0.06</v>
      </c>
      <c r="L83" s="9"/>
      <c r="M83" s="9"/>
      <c r="O83" s="1" t="s">
        <v>16</v>
      </c>
      <c r="P83" s="56">
        <v>0.06</v>
      </c>
      <c r="Q83" s="56"/>
      <c r="R83" s="56"/>
    </row>
    <row r="84" ht="15.75" customHeight="1">
      <c r="E84" s="1" t="s">
        <v>18</v>
      </c>
      <c r="F84" s="9">
        <v>0.07</v>
      </c>
      <c r="G84" s="9"/>
      <c r="H84" s="9"/>
      <c r="J84" s="1" t="s">
        <v>18</v>
      </c>
      <c r="K84" s="9">
        <v>0.07</v>
      </c>
      <c r="L84" s="9"/>
      <c r="M84" s="9"/>
      <c r="O84" s="1" t="s">
        <v>18</v>
      </c>
      <c r="P84" s="9">
        <v>0.07</v>
      </c>
      <c r="Q84" s="56"/>
      <c r="R84" s="56"/>
    </row>
    <row r="85" ht="15.75" customHeight="1">
      <c r="E85" s="1" t="s">
        <v>58</v>
      </c>
      <c r="F85" s="9">
        <v>0.0</v>
      </c>
      <c r="G85" s="9"/>
      <c r="H85" s="9"/>
      <c r="J85" s="1" t="s">
        <v>58</v>
      </c>
      <c r="K85" s="9">
        <f>+C20</f>
        <v>0.14</v>
      </c>
      <c r="L85" s="9"/>
      <c r="M85" s="9"/>
      <c r="O85" s="1" t="s">
        <v>58</v>
      </c>
      <c r="P85" s="9">
        <f>+C21+C22+C23+C24+C25+C26</f>
        <v>0.13</v>
      </c>
      <c r="Q85" s="56"/>
      <c r="R85" s="56"/>
    </row>
    <row r="86" ht="15.75" customHeight="1">
      <c r="E86" s="1" t="s">
        <v>22</v>
      </c>
      <c r="F86" s="9">
        <v>0.0</v>
      </c>
      <c r="G86" s="9"/>
      <c r="H86" s="9"/>
      <c r="J86" s="1" t="s">
        <v>22</v>
      </c>
      <c r="K86" s="9">
        <v>0.03</v>
      </c>
      <c r="L86" s="9"/>
      <c r="M86" s="9"/>
      <c r="O86" s="1" t="s">
        <v>22</v>
      </c>
      <c r="P86" s="56">
        <v>0.0</v>
      </c>
      <c r="Q86" s="56"/>
      <c r="R86" s="56"/>
    </row>
    <row r="87" ht="15.75" customHeight="1">
      <c r="E87" s="1" t="s">
        <v>27</v>
      </c>
      <c r="F87" s="15">
        <v>0.1</v>
      </c>
      <c r="G87" s="9"/>
      <c r="H87" s="9"/>
      <c r="J87" s="1" t="s">
        <v>27</v>
      </c>
      <c r="K87" s="15">
        <f>+K70</f>
        <v>0.1</v>
      </c>
      <c r="L87" s="9"/>
      <c r="M87" s="9"/>
      <c r="O87" s="1" t="s">
        <v>27</v>
      </c>
      <c r="P87" s="15">
        <v>0.1</v>
      </c>
      <c r="Q87" s="56"/>
      <c r="R87" s="56"/>
    </row>
    <row r="88" ht="15.75" customHeight="1">
      <c r="E88" s="8" t="s">
        <v>24</v>
      </c>
      <c r="F88" s="37">
        <f>SUM(F80:F87)</f>
        <v>3.78212766</v>
      </c>
      <c r="G88" s="37"/>
      <c r="H88" s="37">
        <f>+F88*2.2046</f>
        <v>8.338078638</v>
      </c>
      <c r="J88" s="8" t="s">
        <v>24</v>
      </c>
      <c r="K88" s="51">
        <f>SUM(K80:K87)</f>
        <v>3.95212766</v>
      </c>
      <c r="L88" s="52"/>
      <c r="M88" s="51">
        <f>+K88*2.2046</f>
        <v>8.712860638</v>
      </c>
      <c r="O88" s="8" t="s">
        <v>24</v>
      </c>
      <c r="P88" s="57">
        <f>SUM(P80:P87)</f>
        <v>3.91212766</v>
      </c>
      <c r="Q88" s="57"/>
      <c r="R88" s="37">
        <f>+P88*2.2046</f>
        <v>8.624676638</v>
      </c>
    </row>
    <row r="89" ht="15.75" customHeight="1">
      <c r="J89" s="39">
        <v>0.0378</v>
      </c>
      <c r="K89" s="20">
        <f>K88*J89</f>
        <v>0.1493904255</v>
      </c>
      <c r="L89" s="20">
        <f>+K88+K89</f>
        <v>4.101518085</v>
      </c>
      <c r="M89" s="20">
        <f t="shared" ref="M89:M90" si="5">+L89*2.2046</f>
        <v>9.04220677</v>
      </c>
      <c r="P89" s="56"/>
      <c r="Q89" s="56"/>
      <c r="R89" s="56"/>
    </row>
    <row r="90" ht="15.75" customHeight="1">
      <c r="J90" s="53">
        <f>+J73</f>
        <v>0.15</v>
      </c>
      <c r="K90" s="41">
        <f>+K88*J90</f>
        <v>0.5928191489</v>
      </c>
      <c r="L90" s="41">
        <f>+K88+K90+K89</f>
        <v>4.694337234</v>
      </c>
      <c r="M90" s="41">
        <f t="shared" si="5"/>
        <v>10.34913587</v>
      </c>
      <c r="P90" s="56"/>
      <c r="Q90" s="56"/>
      <c r="R90" s="56"/>
    </row>
    <row r="91" ht="15.75" customHeight="1">
      <c r="J91" s="8"/>
      <c r="K91" s="15"/>
      <c r="L91" s="15"/>
      <c r="M91" s="15"/>
    </row>
    <row r="92" ht="15.75" customHeight="1">
      <c r="E92" s="34" t="s">
        <v>5</v>
      </c>
      <c r="F92" s="34" t="s">
        <v>53</v>
      </c>
      <c r="G92" s="34"/>
      <c r="H92" s="34"/>
      <c r="J92" s="34" t="s">
        <v>5</v>
      </c>
      <c r="K92" s="34" t="s">
        <v>53</v>
      </c>
      <c r="L92" s="34"/>
      <c r="M92" s="34"/>
      <c r="O92" s="34" t="s">
        <v>5</v>
      </c>
      <c r="P92" s="34" t="s">
        <v>53</v>
      </c>
      <c r="Q92" s="34"/>
      <c r="R92" s="34"/>
    </row>
    <row r="93" ht="15.75" customHeight="1">
      <c r="E93" s="1" t="s">
        <v>4</v>
      </c>
      <c r="F93" s="11">
        <f>C12</f>
        <v>2.3</v>
      </c>
      <c r="G93" s="11"/>
      <c r="H93" s="11"/>
      <c r="J93" s="1" t="s">
        <v>4</v>
      </c>
      <c r="K93" s="11">
        <f>C12</f>
        <v>2.3</v>
      </c>
      <c r="L93" s="11"/>
      <c r="M93" s="11"/>
      <c r="O93" s="1" t="s">
        <v>4</v>
      </c>
      <c r="P93" s="54">
        <f>C12</f>
        <v>2.3</v>
      </c>
      <c r="Q93" s="55"/>
      <c r="R93" s="55"/>
    </row>
    <row r="94" ht="15.75" customHeight="1">
      <c r="E94" s="1" t="s">
        <v>46</v>
      </c>
      <c r="F94" s="9">
        <v>0.14</v>
      </c>
      <c r="G94" s="9"/>
      <c r="H94" s="9"/>
      <c r="J94" s="1" t="s">
        <v>46</v>
      </c>
      <c r="K94" s="9">
        <v>0.14</v>
      </c>
      <c r="L94" s="9"/>
      <c r="M94" s="9"/>
      <c r="O94" s="1" t="s">
        <v>46</v>
      </c>
      <c r="P94" s="9">
        <v>0.14</v>
      </c>
      <c r="Q94" s="56"/>
      <c r="R94" s="56"/>
    </row>
    <row r="95" ht="15.75" customHeight="1">
      <c r="E95" s="1" t="s">
        <v>30</v>
      </c>
      <c r="F95" s="15">
        <f>F94+F93</f>
        <v>2.44</v>
      </c>
      <c r="G95" s="15"/>
      <c r="H95" s="15"/>
      <c r="J95" s="1" t="s">
        <v>30</v>
      </c>
      <c r="K95" s="15">
        <f>K94+K93</f>
        <v>2.44</v>
      </c>
      <c r="L95" s="15"/>
      <c r="M95" s="15"/>
      <c r="O95" s="1" t="s">
        <v>30</v>
      </c>
      <c r="P95" s="44">
        <f>P94+P93</f>
        <v>2.44</v>
      </c>
      <c r="Q95" s="44"/>
      <c r="R95" s="44"/>
    </row>
    <row r="96" ht="15.75" customHeight="1">
      <c r="E96" s="1" t="s">
        <v>49</v>
      </c>
      <c r="F96" s="9">
        <v>0.94</v>
      </c>
      <c r="G96" s="9"/>
      <c r="H96" s="9"/>
      <c r="J96" s="1" t="s">
        <v>49</v>
      </c>
      <c r="K96" s="9">
        <f>+K79</f>
        <v>0.94</v>
      </c>
      <c r="L96" s="9"/>
      <c r="M96" s="9"/>
      <c r="O96" s="1" t="s">
        <v>49</v>
      </c>
      <c r="P96" s="9">
        <v>0.94</v>
      </c>
      <c r="Q96" s="56"/>
      <c r="R96" s="56"/>
    </row>
    <row r="97" ht="15.75" customHeight="1">
      <c r="E97" s="1" t="s">
        <v>51</v>
      </c>
      <c r="F97" s="9">
        <f>F95/F96</f>
        <v>2.595744681</v>
      </c>
      <c r="G97" s="9"/>
      <c r="H97" s="9"/>
      <c r="J97" s="1" t="s">
        <v>51</v>
      </c>
      <c r="K97" s="9">
        <f>K95/K96</f>
        <v>2.595744681</v>
      </c>
      <c r="L97" s="9"/>
      <c r="M97" s="9"/>
      <c r="O97" s="1" t="s">
        <v>51</v>
      </c>
      <c r="P97" s="56">
        <f>P95/P96</f>
        <v>2.595744681</v>
      </c>
      <c r="Q97" s="56"/>
      <c r="R97" s="56"/>
    </row>
    <row r="98" ht="15.75" customHeight="1">
      <c r="F98" s="9"/>
      <c r="G98" s="9"/>
      <c r="H98" s="9"/>
      <c r="K98" s="9"/>
      <c r="L98" s="9"/>
      <c r="M98" s="9"/>
      <c r="P98" s="56"/>
      <c r="Q98" s="56"/>
      <c r="R98" s="56"/>
    </row>
    <row r="99" ht="15.75" customHeight="1">
      <c r="E99" s="1" t="s">
        <v>60</v>
      </c>
      <c r="F99" s="9">
        <v>0.85</v>
      </c>
      <c r="G99" s="9"/>
      <c r="H99" s="9"/>
      <c r="J99" s="1" t="s">
        <v>60</v>
      </c>
      <c r="K99" s="9">
        <v>0.85</v>
      </c>
      <c r="L99" s="9"/>
      <c r="M99" s="9"/>
      <c r="O99" s="1" t="s">
        <v>60</v>
      </c>
      <c r="P99" s="56">
        <v>0.85</v>
      </c>
      <c r="Q99" s="56"/>
      <c r="R99" s="56"/>
    </row>
    <row r="100" ht="15.75" customHeight="1">
      <c r="E100" s="1" t="s">
        <v>16</v>
      </c>
      <c r="F100" s="9">
        <v>0.06</v>
      </c>
      <c r="G100" s="9"/>
      <c r="H100" s="9"/>
      <c r="J100" s="1" t="s">
        <v>16</v>
      </c>
      <c r="K100" s="9">
        <v>0.06</v>
      </c>
      <c r="L100" s="9"/>
      <c r="M100" s="9"/>
      <c r="O100" s="1" t="s">
        <v>16</v>
      </c>
      <c r="P100" s="56">
        <v>0.06</v>
      </c>
      <c r="Q100" s="56"/>
      <c r="R100" s="56"/>
    </row>
    <row r="101" ht="15.75" customHeight="1">
      <c r="E101" s="1" t="s">
        <v>18</v>
      </c>
      <c r="F101" s="9">
        <v>0.07</v>
      </c>
      <c r="G101" s="9"/>
      <c r="H101" s="9"/>
      <c r="J101" s="1" t="s">
        <v>18</v>
      </c>
      <c r="K101" s="9">
        <v>0.07</v>
      </c>
      <c r="L101" s="9"/>
      <c r="M101" s="9"/>
      <c r="O101" s="1" t="s">
        <v>18</v>
      </c>
      <c r="P101" s="9">
        <v>0.07</v>
      </c>
      <c r="Q101" s="56"/>
      <c r="R101" s="56"/>
    </row>
    <row r="102" ht="15.75" customHeight="1">
      <c r="E102" s="1" t="s">
        <v>58</v>
      </c>
      <c r="F102" s="9">
        <v>0.0</v>
      </c>
      <c r="G102" s="9"/>
      <c r="H102" s="9"/>
      <c r="J102" s="1" t="s">
        <v>58</v>
      </c>
      <c r="K102" s="9">
        <f>+C20</f>
        <v>0.14</v>
      </c>
      <c r="L102" s="9"/>
      <c r="M102" s="9"/>
      <c r="O102" s="1" t="s">
        <v>58</v>
      </c>
      <c r="P102" s="9">
        <f>+C21+C22+C23+C24+C25+C26</f>
        <v>0.13</v>
      </c>
      <c r="Q102" s="56"/>
      <c r="R102" s="56"/>
    </row>
    <row r="103" ht="15.75" customHeight="1">
      <c r="E103" s="1" t="s">
        <v>22</v>
      </c>
      <c r="F103" s="9">
        <v>0.0</v>
      </c>
      <c r="G103" s="9"/>
      <c r="H103" s="9"/>
      <c r="J103" s="1" t="s">
        <v>22</v>
      </c>
      <c r="K103" s="9">
        <v>0.03</v>
      </c>
      <c r="L103" s="9"/>
      <c r="M103" s="9"/>
      <c r="O103" s="1" t="s">
        <v>22</v>
      </c>
      <c r="P103" s="56">
        <v>0.0</v>
      </c>
      <c r="Q103" s="56"/>
      <c r="R103" s="56"/>
    </row>
    <row r="104" ht="15.75" customHeight="1">
      <c r="E104" s="1" t="s">
        <v>27</v>
      </c>
      <c r="F104" s="15">
        <v>0.1</v>
      </c>
      <c r="G104" s="9"/>
      <c r="H104" s="9"/>
      <c r="J104" s="1" t="s">
        <v>27</v>
      </c>
      <c r="K104" s="17">
        <v>0.11</v>
      </c>
      <c r="L104" s="9"/>
      <c r="M104" s="9"/>
      <c r="O104" s="1" t="s">
        <v>27</v>
      </c>
      <c r="P104" s="15">
        <v>0.1</v>
      </c>
      <c r="Q104" s="56"/>
      <c r="R104" s="56"/>
    </row>
    <row r="105" ht="15.75" customHeight="1">
      <c r="E105" s="8" t="s">
        <v>24</v>
      </c>
      <c r="F105" s="37">
        <f>SUM(F97:F104)</f>
        <v>3.675744681</v>
      </c>
      <c r="G105" s="37"/>
      <c r="H105" s="37">
        <f>+F105*2.2046</f>
        <v>8.103546723</v>
      </c>
      <c r="J105" s="8" t="s">
        <v>24</v>
      </c>
      <c r="K105" s="51">
        <f>SUM(K97:K104)</f>
        <v>3.855744681</v>
      </c>
      <c r="L105" s="52"/>
      <c r="M105" s="51">
        <f>+K105*2.2046</f>
        <v>8.500374723</v>
      </c>
      <c r="O105" s="8" t="s">
        <v>24</v>
      </c>
      <c r="P105" s="57">
        <f>SUM(P97:P104)</f>
        <v>3.805744681</v>
      </c>
      <c r="Q105" s="57"/>
      <c r="R105" s="37">
        <f>+P105*2.2046</f>
        <v>8.390144723</v>
      </c>
    </row>
    <row r="106" ht="15.75" customHeight="1">
      <c r="J106" s="39">
        <v>0.0378</v>
      </c>
      <c r="K106" s="20">
        <f>K105*J106</f>
        <v>0.1457471489</v>
      </c>
      <c r="L106" s="20">
        <f>+K105+K106</f>
        <v>4.00149183</v>
      </c>
      <c r="M106" s="20">
        <f t="shared" ref="M106:M107" si="6">+L106*2.2046</f>
        <v>8.821688888</v>
      </c>
      <c r="P106" s="56"/>
      <c r="Q106" s="56"/>
      <c r="R106" s="56"/>
    </row>
    <row r="107" ht="15.75" customHeight="1">
      <c r="J107" s="53">
        <f>+J90</f>
        <v>0.15</v>
      </c>
      <c r="K107" s="41">
        <f>+K105*J107</f>
        <v>0.5783617021</v>
      </c>
      <c r="L107" s="41">
        <f>+K105+K107+K106</f>
        <v>4.579853532</v>
      </c>
      <c r="M107" s="41">
        <f t="shared" si="6"/>
        <v>10.0967451</v>
      </c>
    </row>
    <row r="108" ht="15.75" customHeight="1">
      <c r="J108" s="8"/>
      <c r="K108" s="15"/>
      <c r="L108" s="15"/>
      <c r="M108" s="15"/>
    </row>
    <row r="109" ht="15.75" customHeight="1">
      <c r="E109" s="34" t="s">
        <v>5</v>
      </c>
      <c r="F109" s="34" t="s">
        <v>55</v>
      </c>
      <c r="G109" s="34"/>
      <c r="H109" s="34"/>
      <c r="J109" s="34" t="s">
        <v>5</v>
      </c>
      <c r="K109" s="34" t="s">
        <v>55</v>
      </c>
      <c r="L109" s="34"/>
      <c r="M109" s="34"/>
      <c r="O109" s="34" t="s">
        <v>5</v>
      </c>
      <c r="P109" s="34" t="s">
        <v>55</v>
      </c>
      <c r="Q109" s="34"/>
      <c r="R109" s="34"/>
    </row>
    <row r="110" ht="15.75" customHeight="1">
      <c r="E110" s="1" t="s">
        <v>4</v>
      </c>
      <c r="F110" s="11">
        <f>C13</f>
        <v>2.05</v>
      </c>
      <c r="G110" s="11"/>
      <c r="H110" s="11"/>
      <c r="J110" s="1" t="s">
        <v>4</v>
      </c>
      <c r="K110" s="11">
        <f>C13</f>
        <v>2.05</v>
      </c>
      <c r="L110" s="11"/>
      <c r="M110" s="11"/>
      <c r="O110" s="1" t="s">
        <v>4</v>
      </c>
      <c r="P110" s="54">
        <f>C13</f>
        <v>2.05</v>
      </c>
      <c r="Q110" s="55"/>
      <c r="R110" s="55"/>
    </row>
    <row r="111" ht="15.75" customHeight="1">
      <c r="E111" s="1" t="s">
        <v>46</v>
      </c>
      <c r="F111" s="9">
        <v>0.14</v>
      </c>
      <c r="G111" s="9"/>
      <c r="H111" s="9"/>
      <c r="J111" s="1" t="s">
        <v>46</v>
      </c>
      <c r="K111" s="9">
        <v>0.14</v>
      </c>
      <c r="L111" s="9"/>
      <c r="M111" s="9"/>
      <c r="O111" s="1" t="s">
        <v>46</v>
      </c>
      <c r="P111" s="9">
        <v>0.14</v>
      </c>
      <c r="Q111" s="56"/>
      <c r="R111" s="56"/>
    </row>
    <row r="112" ht="15.75" customHeight="1">
      <c r="E112" s="1" t="s">
        <v>30</v>
      </c>
      <c r="F112" s="15">
        <f>F111+F110</f>
        <v>2.19</v>
      </c>
      <c r="G112" s="15"/>
      <c r="H112" s="15"/>
      <c r="J112" s="1" t="s">
        <v>30</v>
      </c>
      <c r="K112" s="15">
        <f>K111+K110</f>
        <v>2.19</v>
      </c>
      <c r="L112" s="15"/>
      <c r="M112" s="15"/>
      <c r="O112" s="1" t="s">
        <v>30</v>
      </c>
      <c r="P112" s="44">
        <f>P111+P110</f>
        <v>2.19</v>
      </c>
      <c r="Q112" s="44"/>
      <c r="R112" s="44"/>
    </row>
    <row r="113" ht="15.75" customHeight="1">
      <c r="E113" s="1" t="s">
        <v>49</v>
      </c>
      <c r="F113" s="9">
        <v>0.94</v>
      </c>
      <c r="G113" s="9"/>
      <c r="H113" s="9"/>
      <c r="J113" s="1" t="s">
        <v>49</v>
      </c>
      <c r="K113" s="9">
        <f>+K96</f>
        <v>0.94</v>
      </c>
      <c r="L113" s="9"/>
      <c r="M113" s="9"/>
      <c r="O113" s="1" t="s">
        <v>49</v>
      </c>
      <c r="P113" s="9">
        <v>0.94</v>
      </c>
      <c r="Q113" s="56"/>
      <c r="R113" s="56"/>
    </row>
    <row r="114" ht="15.75" customHeight="1">
      <c r="E114" s="1" t="s">
        <v>51</v>
      </c>
      <c r="F114" s="9">
        <f>F112/F113</f>
        <v>2.329787234</v>
      </c>
      <c r="G114" s="9"/>
      <c r="H114" s="9"/>
      <c r="J114" s="1" t="s">
        <v>51</v>
      </c>
      <c r="K114" s="9">
        <f>K112/K113</f>
        <v>2.329787234</v>
      </c>
      <c r="L114" s="9"/>
      <c r="M114" s="9"/>
      <c r="O114" s="1" t="s">
        <v>51</v>
      </c>
      <c r="P114" s="56">
        <f>P112/P113</f>
        <v>2.329787234</v>
      </c>
      <c r="Q114" s="56"/>
      <c r="R114" s="56"/>
    </row>
    <row r="115" ht="15.75" customHeight="1">
      <c r="F115" s="9"/>
      <c r="G115" s="9"/>
      <c r="H115" s="9"/>
      <c r="K115" s="9"/>
      <c r="L115" s="9"/>
      <c r="M115" s="9"/>
      <c r="P115" s="56"/>
      <c r="Q115" s="56"/>
      <c r="R115" s="56"/>
    </row>
    <row r="116" ht="15.75" customHeight="1">
      <c r="E116" s="1" t="s">
        <v>60</v>
      </c>
      <c r="F116" s="9">
        <v>0.85</v>
      </c>
      <c r="G116" s="9"/>
      <c r="H116" s="9"/>
      <c r="J116" s="1" t="s">
        <v>60</v>
      </c>
      <c r="K116" s="9">
        <v>0.85</v>
      </c>
      <c r="L116" s="9"/>
      <c r="M116" s="9"/>
      <c r="O116" s="1" t="s">
        <v>60</v>
      </c>
      <c r="P116" s="56">
        <v>0.85</v>
      </c>
      <c r="Q116" s="56"/>
      <c r="R116" s="56"/>
    </row>
    <row r="117" ht="15.75" customHeight="1">
      <c r="E117" s="1" t="s">
        <v>16</v>
      </c>
      <c r="F117" s="9">
        <v>0.06</v>
      </c>
      <c r="G117" s="9"/>
      <c r="H117" s="9"/>
      <c r="J117" s="1" t="s">
        <v>16</v>
      </c>
      <c r="K117" s="9">
        <v>0.06</v>
      </c>
      <c r="L117" s="9"/>
      <c r="M117" s="9"/>
      <c r="O117" s="1" t="s">
        <v>16</v>
      </c>
      <c r="P117" s="56">
        <v>0.06</v>
      </c>
      <c r="Q117" s="56"/>
      <c r="R117" s="56"/>
    </row>
    <row r="118" ht="15.75" customHeight="1">
      <c r="E118" s="1" t="s">
        <v>18</v>
      </c>
      <c r="F118" s="9">
        <v>0.07</v>
      </c>
      <c r="G118" s="9"/>
      <c r="H118" s="9"/>
      <c r="J118" s="1" t="s">
        <v>18</v>
      </c>
      <c r="K118" s="9">
        <v>0.07</v>
      </c>
      <c r="L118" s="9"/>
      <c r="M118" s="9"/>
      <c r="O118" s="1" t="s">
        <v>18</v>
      </c>
      <c r="P118" s="9">
        <v>0.07</v>
      </c>
      <c r="Q118" s="56"/>
      <c r="R118" s="56"/>
    </row>
    <row r="119" ht="15.75" customHeight="1">
      <c r="E119" s="1" t="s">
        <v>58</v>
      </c>
      <c r="F119" s="9">
        <v>0.0</v>
      </c>
      <c r="G119" s="9"/>
      <c r="H119" s="9"/>
      <c r="J119" s="1" t="s">
        <v>58</v>
      </c>
      <c r="K119" s="9">
        <f>+C20</f>
        <v>0.14</v>
      </c>
      <c r="L119" s="9"/>
      <c r="M119" s="9"/>
      <c r="O119" s="1" t="s">
        <v>58</v>
      </c>
      <c r="P119" s="9">
        <f>+C21+C22+C23+C24+C25+C26</f>
        <v>0.13</v>
      </c>
      <c r="Q119" s="56"/>
      <c r="R119" s="56"/>
    </row>
    <row r="120" ht="15.75" customHeight="1">
      <c r="E120" s="1" t="s">
        <v>22</v>
      </c>
      <c r="F120" s="9">
        <v>0.0</v>
      </c>
      <c r="G120" s="9"/>
      <c r="H120" s="9"/>
      <c r="J120" s="1" t="s">
        <v>22</v>
      </c>
      <c r="K120" s="9">
        <v>0.03</v>
      </c>
      <c r="L120" s="9"/>
      <c r="M120" s="9"/>
      <c r="O120" s="1" t="s">
        <v>22</v>
      </c>
      <c r="P120" s="56">
        <v>0.0</v>
      </c>
      <c r="Q120" s="56"/>
      <c r="R120" s="56"/>
    </row>
    <row r="121" ht="15.75" customHeight="1">
      <c r="E121" s="1" t="s">
        <v>27</v>
      </c>
      <c r="F121" s="15">
        <v>0.1</v>
      </c>
      <c r="G121" s="9"/>
      <c r="H121" s="9"/>
      <c r="J121" s="1" t="s">
        <v>27</v>
      </c>
      <c r="K121" s="15">
        <f>+K104</f>
        <v>0.11</v>
      </c>
      <c r="L121" s="9"/>
      <c r="M121" s="9"/>
      <c r="O121" s="1" t="s">
        <v>27</v>
      </c>
      <c r="P121" s="15">
        <v>0.1</v>
      </c>
      <c r="Q121" s="56"/>
      <c r="R121" s="56"/>
    </row>
    <row r="122" ht="15.75" customHeight="1">
      <c r="E122" s="8" t="s">
        <v>24</v>
      </c>
      <c r="F122" s="37">
        <f>SUM(F114:F121)</f>
        <v>3.409787234</v>
      </c>
      <c r="G122" s="37"/>
      <c r="H122" s="37">
        <f>+F122*2.2046</f>
        <v>7.517216936</v>
      </c>
      <c r="J122" s="8" t="s">
        <v>24</v>
      </c>
      <c r="K122" s="51">
        <f>SUM(K114:K121)</f>
        <v>3.589787234</v>
      </c>
      <c r="L122" s="52"/>
      <c r="M122" s="51">
        <f>+K122*2.2046</f>
        <v>7.914044936</v>
      </c>
      <c r="O122" s="8" t="s">
        <v>24</v>
      </c>
      <c r="P122" s="57">
        <f>SUM(P114:P121)</f>
        <v>3.539787234</v>
      </c>
      <c r="Q122" s="57"/>
      <c r="R122" s="37">
        <f>+P122*2.2046</f>
        <v>7.803814936</v>
      </c>
    </row>
    <row r="123" ht="15.75" customHeight="1">
      <c r="J123" s="39">
        <v>0.0378</v>
      </c>
      <c r="K123" s="20">
        <f>K122*J123</f>
        <v>0.1356939574</v>
      </c>
      <c r="L123" s="20">
        <f>+K122+K123</f>
        <v>3.725481191</v>
      </c>
      <c r="M123" s="20">
        <f t="shared" ref="M123:M124" si="7">+L123*2.2046</f>
        <v>8.213195835</v>
      </c>
      <c r="P123" s="56"/>
      <c r="Q123" s="56"/>
      <c r="R123" s="56"/>
    </row>
    <row r="124" ht="15.75" customHeight="1">
      <c r="J124" s="53">
        <f>+J107</f>
        <v>0.15</v>
      </c>
      <c r="K124" s="41">
        <f>+K122*J124</f>
        <v>0.5384680851</v>
      </c>
      <c r="L124" s="41">
        <f>+K122+K124+K123</f>
        <v>4.263949277</v>
      </c>
      <c r="M124" s="41">
        <f t="shared" si="7"/>
        <v>9.400302575</v>
      </c>
      <c r="P124" s="56"/>
      <c r="Q124" s="56"/>
      <c r="R124" s="56"/>
    </row>
    <row r="125" ht="15.75" customHeight="1">
      <c r="J125" s="8"/>
      <c r="K125" s="15"/>
      <c r="L125" s="15"/>
      <c r="M125" s="15"/>
    </row>
    <row r="126" ht="15.75" customHeight="1">
      <c r="E126" s="34" t="s">
        <v>5</v>
      </c>
      <c r="F126" s="34" t="s">
        <v>56</v>
      </c>
      <c r="G126" s="34"/>
      <c r="H126" s="34"/>
      <c r="J126" s="34" t="s">
        <v>5</v>
      </c>
      <c r="K126" s="34" t="s">
        <v>56</v>
      </c>
      <c r="L126" s="34"/>
      <c r="M126" s="34"/>
      <c r="O126" s="34" t="s">
        <v>5</v>
      </c>
      <c r="P126" s="34" t="s">
        <v>56</v>
      </c>
      <c r="Q126" s="34"/>
      <c r="R126" s="34"/>
    </row>
    <row r="127" ht="15.75" customHeight="1">
      <c r="E127" s="1" t="s">
        <v>4</v>
      </c>
      <c r="F127" s="11">
        <f>C14</f>
        <v>1.8</v>
      </c>
      <c r="G127" s="11"/>
      <c r="H127" s="11"/>
      <c r="J127" s="1" t="s">
        <v>4</v>
      </c>
      <c r="K127" s="11">
        <f>C14</f>
        <v>1.8</v>
      </c>
      <c r="L127" s="11"/>
      <c r="M127" s="11"/>
      <c r="O127" s="1" t="s">
        <v>4</v>
      </c>
      <c r="P127" s="54">
        <f>C14</f>
        <v>1.8</v>
      </c>
      <c r="Q127" s="55"/>
      <c r="R127" s="55"/>
    </row>
    <row r="128" ht="15.75" customHeight="1">
      <c r="E128" s="1" t="s">
        <v>46</v>
      </c>
      <c r="F128" s="9">
        <v>0.14</v>
      </c>
      <c r="G128" s="9"/>
      <c r="H128" s="9"/>
      <c r="J128" s="1" t="s">
        <v>46</v>
      </c>
      <c r="K128" s="9">
        <v>0.14</v>
      </c>
      <c r="L128" s="9"/>
      <c r="M128" s="9"/>
      <c r="O128" s="1" t="s">
        <v>46</v>
      </c>
      <c r="P128" s="9">
        <v>0.14</v>
      </c>
      <c r="Q128" s="56"/>
      <c r="R128" s="56"/>
    </row>
    <row r="129" ht="15.75" customHeight="1">
      <c r="E129" s="1" t="s">
        <v>30</v>
      </c>
      <c r="F129" s="15">
        <f>F128+F127</f>
        <v>1.94</v>
      </c>
      <c r="G129" s="15"/>
      <c r="H129" s="15"/>
      <c r="J129" s="1" t="s">
        <v>30</v>
      </c>
      <c r="K129" s="15">
        <f>K128+K127</f>
        <v>1.94</v>
      </c>
      <c r="L129" s="15"/>
      <c r="M129" s="15"/>
      <c r="O129" s="1" t="s">
        <v>30</v>
      </c>
      <c r="P129" s="44">
        <f>P128+P127</f>
        <v>1.94</v>
      </c>
      <c r="Q129" s="44"/>
      <c r="R129" s="44"/>
    </row>
    <row r="130" ht="15.75" customHeight="1">
      <c r="E130" s="1" t="s">
        <v>49</v>
      </c>
      <c r="F130" s="9">
        <v>0.94</v>
      </c>
      <c r="G130" s="9"/>
      <c r="H130" s="9"/>
      <c r="J130" s="1" t="s">
        <v>49</v>
      </c>
      <c r="K130" s="9">
        <f>+K113</f>
        <v>0.94</v>
      </c>
      <c r="L130" s="9"/>
      <c r="M130" s="9"/>
      <c r="O130" s="1" t="s">
        <v>49</v>
      </c>
      <c r="P130" s="9">
        <v>0.94</v>
      </c>
      <c r="Q130" s="56"/>
      <c r="R130" s="56"/>
    </row>
    <row r="131" ht="15.75" customHeight="1">
      <c r="E131" s="1" t="s">
        <v>51</v>
      </c>
      <c r="F131" s="9">
        <f>F129/F130</f>
        <v>2.063829787</v>
      </c>
      <c r="G131" s="9"/>
      <c r="H131" s="9"/>
      <c r="J131" s="1" t="s">
        <v>51</v>
      </c>
      <c r="K131" s="9">
        <f>K129/K130</f>
        <v>2.063829787</v>
      </c>
      <c r="L131" s="9"/>
      <c r="M131" s="9"/>
      <c r="O131" s="1" t="s">
        <v>51</v>
      </c>
      <c r="P131" s="56">
        <f>P129/P130</f>
        <v>2.063829787</v>
      </c>
      <c r="Q131" s="56"/>
      <c r="R131" s="56"/>
    </row>
    <row r="132" ht="15.75" customHeight="1">
      <c r="F132" s="9"/>
      <c r="G132" s="9"/>
      <c r="H132" s="9"/>
      <c r="K132" s="9"/>
      <c r="L132" s="9"/>
      <c r="M132" s="9"/>
      <c r="P132" s="56"/>
      <c r="Q132" s="56"/>
      <c r="R132" s="56"/>
    </row>
    <row r="133" ht="15.75" customHeight="1">
      <c r="E133" s="1" t="s">
        <v>60</v>
      </c>
      <c r="F133" s="9">
        <v>0.85</v>
      </c>
      <c r="G133" s="9"/>
      <c r="H133" s="9"/>
      <c r="J133" s="1" t="s">
        <v>60</v>
      </c>
      <c r="K133" s="9">
        <v>0.85</v>
      </c>
      <c r="L133" s="9"/>
      <c r="M133" s="9"/>
      <c r="O133" s="1" t="s">
        <v>60</v>
      </c>
      <c r="P133" s="56">
        <v>0.85</v>
      </c>
      <c r="Q133" s="56"/>
      <c r="R133" s="56"/>
    </row>
    <row r="134" ht="15.75" customHeight="1">
      <c r="E134" s="1" t="s">
        <v>16</v>
      </c>
      <c r="F134" s="9">
        <v>0.06</v>
      </c>
      <c r="G134" s="9"/>
      <c r="H134" s="9"/>
      <c r="J134" s="1" t="s">
        <v>16</v>
      </c>
      <c r="K134" s="9">
        <v>0.06</v>
      </c>
      <c r="L134" s="9"/>
      <c r="M134" s="9"/>
      <c r="O134" s="1" t="s">
        <v>16</v>
      </c>
      <c r="P134" s="56">
        <v>0.06</v>
      </c>
      <c r="Q134" s="56"/>
      <c r="R134" s="56"/>
    </row>
    <row r="135" ht="15.75" customHeight="1">
      <c r="E135" s="1" t="s">
        <v>18</v>
      </c>
      <c r="F135" s="9">
        <v>0.07</v>
      </c>
      <c r="G135" s="9"/>
      <c r="H135" s="9"/>
      <c r="J135" s="1" t="s">
        <v>18</v>
      </c>
      <c r="K135" s="9">
        <v>0.07</v>
      </c>
      <c r="L135" s="9"/>
      <c r="M135" s="9"/>
      <c r="O135" s="1" t="s">
        <v>18</v>
      </c>
      <c r="P135" s="9">
        <v>0.07</v>
      </c>
      <c r="Q135" s="56"/>
      <c r="R135" s="56"/>
    </row>
    <row r="136" ht="15.75" customHeight="1">
      <c r="E136" s="1" t="s">
        <v>58</v>
      </c>
      <c r="F136" s="9">
        <v>0.0</v>
      </c>
      <c r="G136" s="9"/>
      <c r="H136" s="9"/>
      <c r="J136" s="1" t="s">
        <v>58</v>
      </c>
      <c r="K136" s="9">
        <f>+C20</f>
        <v>0.14</v>
      </c>
      <c r="L136" s="9"/>
      <c r="M136" s="9"/>
      <c r="O136" s="1" t="s">
        <v>58</v>
      </c>
      <c r="P136" s="9">
        <f>+C21+C22+C23+C24+C25+C26</f>
        <v>0.13</v>
      </c>
      <c r="Q136" s="56"/>
      <c r="R136" s="56"/>
    </row>
    <row r="137" ht="15.75" customHeight="1">
      <c r="E137" s="1" t="s">
        <v>22</v>
      </c>
      <c r="F137" s="9">
        <v>0.0</v>
      </c>
      <c r="G137" s="9"/>
      <c r="H137" s="9"/>
      <c r="J137" s="1" t="s">
        <v>22</v>
      </c>
      <c r="K137" s="9">
        <v>0.03</v>
      </c>
      <c r="L137" s="9"/>
      <c r="M137" s="9"/>
      <c r="O137" s="1" t="s">
        <v>22</v>
      </c>
      <c r="P137" s="56">
        <v>0.0</v>
      </c>
      <c r="Q137" s="56"/>
      <c r="R137" s="56"/>
    </row>
    <row r="138" ht="15.75" customHeight="1">
      <c r="E138" s="1" t="s">
        <v>27</v>
      </c>
      <c r="F138" s="15">
        <v>0.1</v>
      </c>
      <c r="G138" s="9"/>
      <c r="H138" s="9"/>
      <c r="J138" s="1" t="s">
        <v>27</v>
      </c>
      <c r="K138" s="15">
        <f>+K121</f>
        <v>0.11</v>
      </c>
      <c r="L138" s="9"/>
      <c r="M138" s="9"/>
      <c r="O138" s="1" t="s">
        <v>27</v>
      </c>
      <c r="P138" s="15">
        <v>0.1</v>
      </c>
      <c r="Q138" s="56"/>
      <c r="R138" s="56"/>
    </row>
    <row r="139" ht="15.75" customHeight="1">
      <c r="E139" s="8" t="s">
        <v>24</v>
      </c>
      <c r="F139" s="37">
        <f>SUM(F131:F138)</f>
        <v>3.143829787</v>
      </c>
      <c r="G139" s="37"/>
      <c r="H139" s="37">
        <f>+F139*2.2046</f>
        <v>6.930887149</v>
      </c>
      <c r="J139" s="8" t="s">
        <v>24</v>
      </c>
      <c r="K139" s="51">
        <f>SUM(K131:K138)</f>
        <v>3.323829787</v>
      </c>
      <c r="L139" s="52"/>
      <c r="M139" s="51">
        <f>+K139*2.2046</f>
        <v>7.327715149</v>
      </c>
      <c r="O139" s="8" t="s">
        <v>24</v>
      </c>
      <c r="P139" s="57">
        <f>SUM(P131:P138)</f>
        <v>3.273829787</v>
      </c>
      <c r="Q139" s="57"/>
      <c r="R139" s="37">
        <f>+P139*2.2046</f>
        <v>7.217485149</v>
      </c>
    </row>
    <row r="140" ht="15.75" customHeight="1">
      <c r="J140" s="39">
        <v>0.0378</v>
      </c>
      <c r="K140" s="20">
        <f>K139*J140</f>
        <v>0.125640766</v>
      </c>
      <c r="L140" s="20">
        <f>+K139+K140</f>
        <v>3.449470553</v>
      </c>
      <c r="M140" s="20">
        <f t="shared" ref="M140:M141" si="8">+L140*2.2046</f>
        <v>7.604702782</v>
      </c>
      <c r="P140" s="56"/>
      <c r="Q140" s="56"/>
      <c r="R140" s="56"/>
    </row>
    <row r="141" ht="15.75" customHeight="1">
      <c r="J141" s="53">
        <f>+J124</f>
        <v>0.15</v>
      </c>
      <c r="K141" s="41">
        <f>+K139*J141</f>
        <v>0.4985744681</v>
      </c>
      <c r="L141" s="41">
        <f>+K139+K141+K140</f>
        <v>3.948045021</v>
      </c>
      <c r="M141" s="41">
        <f t="shared" si="8"/>
        <v>8.703860054</v>
      </c>
      <c r="P141" s="56"/>
      <c r="Q141" s="56"/>
      <c r="R141" s="56"/>
    </row>
    <row r="142" ht="15.75" customHeight="1">
      <c r="J142" s="8"/>
      <c r="K142" s="15"/>
      <c r="L142" s="15"/>
      <c r="M142" s="15"/>
    </row>
    <row r="143" ht="15.75" customHeight="1">
      <c r="E143" s="34" t="s">
        <v>5</v>
      </c>
      <c r="F143" s="34" t="s">
        <v>57</v>
      </c>
      <c r="G143" s="34"/>
      <c r="H143" s="34"/>
      <c r="J143" s="34" t="s">
        <v>5</v>
      </c>
      <c r="K143" s="34" t="s">
        <v>63</v>
      </c>
      <c r="L143" s="34"/>
      <c r="M143" s="34"/>
      <c r="O143" s="34" t="s">
        <v>5</v>
      </c>
      <c r="P143" s="34" t="s">
        <v>63</v>
      </c>
      <c r="Q143" s="34"/>
      <c r="R143" s="34"/>
    </row>
    <row r="144" ht="15.75" customHeight="1">
      <c r="E144" s="1" t="s">
        <v>4</v>
      </c>
      <c r="F144" s="11">
        <f>C15</f>
        <v>1.7</v>
      </c>
      <c r="G144" s="11"/>
      <c r="H144" s="11"/>
      <c r="J144" s="1" t="s">
        <v>4</v>
      </c>
      <c r="K144" s="11">
        <f>C15</f>
        <v>1.7</v>
      </c>
      <c r="L144" s="11"/>
      <c r="M144" s="11"/>
      <c r="O144" s="1" t="s">
        <v>4</v>
      </c>
      <c r="P144" s="54">
        <f>C15</f>
        <v>1.7</v>
      </c>
      <c r="Q144" s="55"/>
      <c r="R144" s="55"/>
    </row>
    <row r="145" ht="15.75" customHeight="1">
      <c r="E145" s="1" t="s">
        <v>46</v>
      </c>
      <c r="F145" s="9">
        <v>0.14</v>
      </c>
      <c r="G145" s="9"/>
      <c r="H145" s="9"/>
      <c r="J145" s="1" t="s">
        <v>46</v>
      </c>
      <c r="K145" s="9">
        <v>0.14</v>
      </c>
      <c r="L145" s="9"/>
      <c r="M145" s="9"/>
      <c r="O145" s="1" t="s">
        <v>46</v>
      </c>
      <c r="P145" s="9">
        <v>0.14</v>
      </c>
      <c r="Q145" s="56"/>
      <c r="R145" s="56"/>
    </row>
    <row r="146" ht="15.75" customHeight="1">
      <c r="E146" s="1" t="s">
        <v>30</v>
      </c>
      <c r="F146" s="15">
        <f>F145+F144</f>
        <v>1.84</v>
      </c>
      <c r="G146" s="15"/>
      <c r="H146" s="15"/>
      <c r="J146" s="1" t="s">
        <v>30</v>
      </c>
      <c r="K146" s="15">
        <f>K145+K144</f>
        <v>1.84</v>
      </c>
      <c r="L146" s="15"/>
      <c r="M146" s="15"/>
      <c r="O146" s="1" t="s">
        <v>30</v>
      </c>
      <c r="P146" s="44">
        <f>P145+P144</f>
        <v>1.84</v>
      </c>
      <c r="Q146" s="44"/>
      <c r="R146" s="44"/>
    </row>
    <row r="147" ht="15.75" customHeight="1">
      <c r="E147" s="1" t="s">
        <v>49</v>
      </c>
      <c r="F147" s="9">
        <v>0.94</v>
      </c>
      <c r="G147" s="9"/>
      <c r="H147" s="9"/>
      <c r="J147" s="1" t="s">
        <v>49</v>
      </c>
      <c r="K147" s="9">
        <f>+K130</f>
        <v>0.94</v>
      </c>
      <c r="L147" s="9"/>
      <c r="M147" s="9"/>
      <c r="O147" s="1" t="s">
        <v>49</v>
      </c>
      <c r="P147" s="9">
        <v>0.94</v>
      </c>
      <c r="Q147" s="56"/>
      <c r="R147" s="56"/>
    </row>
    <row r="148" ht="15.75" customHeight="1">
      <c r="E148" s="1" t="s">
        <v>51</v>
      </c>
      <c r="F148" s="9">
        <f>F146/F147</f>
        <v>1.957446809</v>
      </c>
      <c r="G148" s="9"/>
      <c r="H148" s="9"/>
      <c r="J148" s="1" t="s">
        <v>51</v>
      </c>
      <c r="K148" s="9">
        <f>K146/K147</f>
        <v>1.957446809</v>
      </c>
      <c r="L148" s="9"/>
      <c r="M148" s="9"/>
      <c r="O148" s="1" t="s">
        <v>51</v>
      </c>
      <c r="P148" s="56">
        <f>P146/P147</f>
        <v>1.957446809</v>
      </c>
      <c r="Q148" s="56"/>
      <c r="R148" s="56"/>
    </row>
    <row r="149" ht="15.75" customHeight="1">
      <c r="F149" s="9"/>
      <c r="G149" s="9"/>
      <c r="H149" s="9"/>
      <c r="K149" s="9"/>
      <c r="L149" s="9"/>
      <c r="M149" s="9"/>
      <c r="P149" s="56"/>
      <c r="Q149" s="56"/>
      <c r="R149" s="56"/>
    </row>
    <row r="150" ht="15.75" customHeight="1">
      <c r="E150" s="1" t="s">
        <v>60</v>
      </c>
      <c r="F150" s="9">
        <v>0.85</v>
      </c>
      <c r="G150" s="9"/>
      <c r="H150" s="9"/>
      <c r="J150" s="1" t="s">
        <v>60</v>
      </c>
      <c r="K150" s="9">
        <v>0.85</v>
      </c>
      <c r="L150" s="9"/>
      <c r="M150" s="9"/>
      <c r="O150" s="1" t="s">
        <v>60</v>
      </c>
      <c r="P150" s="56">
        <v>0.85</v>
      </c>
      <c r="Q150" s="56"/>
      <c r="R150" s="56"/>
    </row>
    <row r="151" ht="15.75" customHeight="1">
      <c r="E151" s="1" t="s">
        <v>16</v>
      </c>
      <c r="F151" s="9">
        <v>0.06</v>
      </c>
      <c r="G151" s="9"/>
      <c r="H151" s="9"/>
      <c r="J151" s="1" t="s">
        <v>16</v>
      </c>
      <c r="K151" s="9">
        <v>0.06</v>
      </c>
      <c r="L151" s="9"/>
      <c r="M151" s="9"/>
      <c r="O151" s="1" t="s">
        <v>16</v>
      </c>
      <c r="P151" s="56">
        <v>0.06</v>
      </c>
      <c r="Q151" s="56"/>
      <c r="R151" s="56"/>
    </row>
    <row r="152" ht="15.75" customHeight="1">
      <c r="E152" s="1" t="s">
        <v>18</v>
      </c>
      <c r="F152" s="9">
        <v>0.07</v>
      </c>
      <c r="G152" s="9"/>
      <c r="H152" s="9"/>
      <c r="J152" s="1" t="s">
        <v>18</v>
      </c>
      <c r="K152" s="9">
        <v>0.07</v>
      </c>
      <c r="L152" s="9"/>
      <c r="M152" s="9"/>
      <c r="O152" s="1" t="s">
        <v>18</v>
      </c>
      <c r="P152" s="9">
        <v>0.07</v>
      </c>
      <c r="Q152" s="56"/>
      <c r="R152" s="56"/>
    </row>
    <row r="153" ht="15.75" customHeight="1">
      <c r="E153" s="1" t="s">
        <v>58</v>
      </c>
      <c r="F153" s="9">
        <v>0.0</v>
      </c>
      <c r="G153" s="9"/>
      <c r="H153" s="9"/>
      <c r="J153" s="1" t="s">
        <v>58</v>
      </c>
      <c r="K153" s="9">
        <f>+C20</f>
        <v>0.14</v>
      </c>
      <c r="L153" s="9"/>
      <c r="M153" s="9"/>
      <c r="O153" s="1" t="s">
        <v>58</v>
      </c>
      <c r="P153" s="9">
        <f>+C21+C22+C23+C24+C25+C26</f>
        <v>0.13</v>
      </c>
      <c r="Q153" s="56"/>
      <c r="R153" s="56"/>
    </row>
    <row r="154" ht="15.75" customHeight="1">
      <c r="E154" s="1" t="s">
        <v>22</v>
      </c>
      <c r="F154" s="9">
        <v>0.0</v>
      </c>
      <c r="G154" s="9"/>
      <c r="H154" s="9"/>
      <c r="J154" s="1" t="s">
        <v>22</v>
      </c>
      <c r="K154" s="9">
        <v>0.03</v>
      </c>
      <c r="L154" s="9"/>
      <c r="M154" s="9"/>
      <c r="O154" s="1" t="s">
        <v>22</v>
      </c>
      <c r="P154" s="56">
        <v>0.0</v>
      </c>
      <c r="Q154" s="56"/>
      <c r="R154" s="56"/>
    </row>
    <row r="155" ht="15.75" customHeight="1">
      <c r="E155" s="1" t="s">
        <v>27</v>
      </c>
      <c r="F155" s="15">
        <v>0.1</v>
      </c>
      <c r="G155" s="9"/>
      <c r="H155" s="9"/>
      <c r="J155" s="1" t="s">
        <v>27</v>
      </c>
      <c r="K155" s="15">
        <f>+K138</f>
        <v>0.11</v>
      </c>
      <c r="L155" s="9"/>
      <c r="M155" s="9"/>
      <c r="O155" s="1" t="s">
        <v>27</v>
      </c>
      <c r="P155" s="15">
        <v>0.1</v>
      </c>
      <c r="Q155" s="56"/>
      <c r="R155" s="56"/>
    </row>
    <row r="156" ht="15.75" customHeight="1">
      <c r="E156" s="8" t="s">
        <v>24</v>
      </c>
      <c r="F156" s="37">
        <f>SUM(F148:F155)</f>
        <v>3.037446809</v>
      </c>
      <c r="G156" s="37"/>
      <c r="H156" s="37">
        <f>+F156*2.2046</f>
        <v>6.696355234</v>
      </c>
      <c r="J156" s="8" t="s">
        <v>24</v>
      </c>
      <c r="K156" s="51">
        <f>SUM(K148:K155)</f>
        <v>3.217446809</v>
      </c>
      <c r="L156" s="52"/>
      <c r="M156" s="51">
        <f>+K156*2.2046</f>
        <v>7.093183234</v>
      </c>
      <c r="O156" s="8" t="s">
        <v>24</v>
      </c>
      <c r="P156" s="57">
        <f>SUM(P148:P155)</f>
        <v>3.167446809</v>
      </c>
      <c r="Q156" s="57"/>
      <c r="R156" s="37">
        <f>+P156*2.2046</f>
        <v>6.982953234</v>
      </c>
    </row>
    <row r="157" ht="15.75" customHeight="1">
      <c r="J157" s="39">
        <v>0.0378</v>
      </c>
      <c r="K157" s="20">
        <f>K156*J157</f>
        <v>0.1216194894</v>
      </c>
      <c r="L157" s="20">
        <f>+K156+K157</f>
        <v>3.339066298</v>
      </c>
      <c r="M157" s="20">
        <f t="shared" ref="M157:M158" si="9">+L157*2.2046</f>
        <v>7.36130556</v>
      </c>
      <c r="P157" s="56"/>
      <c r="Q157" s="56"/>
      <c r="R157" s="56"/>
    </row>
    <row r="158" ht="15.75" customHeight="1">
      <c r="J158" s="53">
        <f>+J141</f>
        <v>0.15</v>
      </c>
      <c r="K158" s="41">
        <f>+K156*J158</f>
        <v>0.4826170213</v>
      </c>
      <c r="L158" s="41">
        <f>+K156+K158+K157</f>
        <v>3.821683319</v>
      </c>
      <c r="M158" s="41">
        <f t="shared" si="9"/>
        <v>8.425283045</v>
      </c>
      <c r="P158" s="56"/>
      <c r="Q158" s="56"/>
      <c r="R158" s="56"/>
    </row>
    <row r="159" ht="15.75" customHeight="1">
      <c r="J159" s="8"/>
      <c r="K159" s="15"/>
      <c r="L159" s="15"/>
      <c r="M159" s="15"/>
    </row>
  </sheetData>
  <mergeCells count="5">
    <mergeCell ref="E2:H2"/>
    <mergeCell ref="J2:M2"/>
    <mergeCell ref="O2:R2"/>
    <mergeCell ref="B5:C5"/>
    <mergeCell ref="B19:C1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</row>
    <row r="5" ht="15.75" customHeight="1">
      <c r="B5" s="22" t="s">
        <v>8</v>
      </c>
      <c r="C5" s="48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</row>
    <row r="6" ht="15.75" customHeight="1">
      <c r="B6" s="10" t="s">
        <v>5</v>
      </c>
      <c r="C6" s="10" t="s">
        <v>43</v>
      </c>
      <c r="E6" s="61" t="s">
        <v>5</v>
      </c>
      <c r="F6" s="61" t="s">
        <v>44</v>
      </c>
      <c r="G6" s="61"/>
      <c r="H6" s="61"/>
      <c r="I6" s="59"/>
      <c r="J6" s="61" t="s">
        <v>5</v>
      </c>
      <c r="K6" s="61" t="s">
        <v>44</v>
      </c>
      <c r="L6" s="61"/>
      <c r="M6" s="61"/>
      <c r="N6" s="59"/>
      <c r="O6" s="61" t="s">
        <v>5</v>
      </c>
      <c r="P6" s="61" t="s">
        <v>44</v>
      </c>
      <c r="Q6" s="61"/>
      <c r="R6" s="61"/>
    </row>
    <row r="7" ht="15.75" customHeight="1">
      <c r="B7" s="35" t="s">
        <v>45</v>
      </c>
      <c r="C7" s="50">
        <f>+'P&amp;D-IQF'!C7</f>
        <v>3.35</v>
      </c>
      <c r="E7" s="59" t="s">
        <v>4</v>
      </c>
      <c r="F7" s="62">
        <f>C8</f>
        <v>3.15</v>
      </c>
      <c r="G7" s="62"/>
      <c r="H7" s="62"/>
      <c r="I7" s="59"/>
      <c r="J7" s="59" t="s">
        <v>4</v>
      </c>
      <c r="K7" s="62">
        <f>C8</f>
        <v>3.15</v>
      </c>
      <c r="L7" s="62"/>
      <c r="M7" s="62"/>
      <c r="N7" s="59"/>
      <c r="O7" s="59" t="s">
        <v>4</v>
      </c>
      <c r="P7" s="62">
        <f>C8</f>
        <v>3.15</v>
      </c>
      <c r="Q7" s="62"/>
      <c r="R7" s="62"/>
    </row>
    <row r="8" ht="15.75" customHeight="1">
      <c r="B8" s="35" t="s">
        <v>44</v>
      </c>
      <c r="C8" s="50">
        <f>+'P&amp;D BLOQUE'!C7</f>
        <v>3.15</v>
      </c>
      <c r="E8" s="59" t="s">
        <v>46</v>
      </c>
      <c r="F8" s="63">
        <v>0.14</v>
      </c>
      <c r="G8" s="63"/>
      <c r="H8" s="63"/>
      <c r="I8" s="59"/>
      <c r="J8" s="59" t="s">
        <v>46</v>
      </c>
      <c r="K8" s="63">
        <v>0.14</v>
      </c>
      <c r="L8" s="63"/>
      <c r="M8" s="63"/>
      <c r="N8" s="59"/>
      <c r="O8" s="59" t="s">
        <v>46</v>
      </c>
      <c r="P8" s="63">
        <v>0.14</v>
      </c>
      <c r="Q8" s="63"/>
      <c r="R8" s="63"/>
    </row>
    <row r="9" ht="15.75" customHeight="1">
      <c r="B9" s="10" t="s">
        <v>47</v>
      </c>
      <c r="C9" s="50">
        <f>+'P&amp;D BLOQUE'!C8</f>
        <v>2.7</v>
      </c>
      <c r="E9" s="59" t="s">
        <v>30</v>
      </c>
      <c r="F9" s="63">
        <f>F8+F7</f>
        <v>3.29</v>
      </c>
      <c r="G9" s="63"/>
      <c r="H9" s="63"/>
      <c r="I9" s="59"/>
      <c r="J9" s="59" t="s">
        <v>30</v>
      </c>
      <c r="K9" s="63">
        <f>K8+K7</f>
        <v>3.29</v>
      </c>
      <c r="L9" s="63"/>
      <c r="M9" s="63"/>
      <c r="N9" s="59"/>
      <c r="O9" s="59" t="s">
        <v>30</v>
      </c>
      <c r="P9" s="63">
        <f>P8+P7</f>
        <v>3.29</v>
      </c>
      <c r="Q9" s="63"/>
      <c r="R9" s="63"/>
    </row>
    <row r="10" ht="15.75" customHeight="1">
      <c r="B10" s="10" t="s">
        <v>48</v>
      </c>
      <c r="C10" s="50">
        <f>+'P&amp;D BLOQUE'!C9</f>
        <v>2.55</v>
      </c>
      <c r="E10" s="59" t="s">
        <v>49</v>
      </c>
      <c r="F10" s="63">
        <v>0.95</v>
      </c>
      <c r="G10" s="63"/>
      <c r="H10" s="63"/>
      <c r="I10" s="59"/>
      <c r="J10" s="59" t="s">
        <v>49</v>
      </c>
      <c r="K10" s="64">
        <v>1.03</v>
      </c>
      <c r="L10" s="63"/>
      <c r="M10" s="63"/>
      <c r="N10" s="59"/>
      <c r="O10" s="59" t="s">
        <v>49</v>
      </c>
      <c r="P10" s="63">
        <v>0.95</v>
      </c>
      <c r="Q10" s="63"/>
      <c r="R10" s="63"/>
    </row>
    <row r="11" ht="15.75" customHeight="1">
      <c r="B11" s="10" t="s">
        <v>50</v>
      </c>
      <c r="C11" s="50">
        <f>+'P&amp;D BLOQUE'!C10</f>
        <v>2.45</v>
      </c>
      <c r="E11" s="59" t="s">
        <v>51</v>
      </c>
      <c r="F11" s="63">
        <f>F9/F10</f>
        <v>3.463157895</v>
      </c>
      <c r="G11" s="63"/>
      <c r="H11" s="63"/>
      <c r="I11" s="59"/>
      <c r="J11" s="59" t="s">
        <v>51</v>
      </c>
      <c r="K11" s="63">
        <f>K9/K10</f>
        <v>3.194174757</v>
      </c>
      <c r="L11" s="63"/>
      <c r="M11" s="63"/>
      <c r="N11" s="59"/>
      <c r="O11" s="59" t="s">
        <v>51</v>
      </c>
      <c r="P11" s="63">
        <f>P9/P10</f>
        <v>3.463157895</v>
      </c>
      <c r="Q11" s="63"/>
      <c r="R11" s="63"/>
    </row>
    <row r="12" ht="15.75" customHeight="1">
      <c r="B12" s="10" t="s">
        <v>52</v>
      </c>
      <c r="C12" s="50">
        <f>+'P&amp;D BLOQUE'!C11</f>
        <v>2.4</v>
      </c>
      <c r="E12" s="59"/>
      <c r="F12" s="63"/>
      <c r="G12" s="63"/>
      <c r="H12" s="63"/>
      <c r="I12" s="59"/>
      <c r="J12" s="59"/>
      <c r="K12" s="63"/>
      <c r="L12" s="63"/>
      <c r="M12" s="63"/>
      <c r="N12" s="59"/>
      <c r="O12" s="59"/>
      <c r="P12" s="63"/>
      <c r="Q12" s="63"/>
      <c r="R12" s="63"/>
    </row>
    <row r="13" ht="15.75" customHeight="1">
      <c r="B13" s="10" t="s">
        <v>53</v>
      </c>
      <c r="C13" s="50">
        <f>+'P&amp;D BLOQUE'!C12</f>
        <v>2.3</v>
      </c>
      <c r="E13" s="59" t="s">
        <v>65</v>
      </c>
      <c r="F13" s="63">
        <v>0.95</v>
      </c>
      <c r="G13" s="63"/>
      <c r="H13" s="63"/>
      <c r="I13" s="59"/>
      <c r="J13" s="59" t="s">
        <v>65</v>
      </c>
      <c r="K13" s="63">
        <v>0.95</v>
      </c>
      <c r="L13" s="63"/>
      <c r="M13" s="63"/>
      <c r="N13" s="59"/>
      <c r="O13" s="59" t="s">
        <v>65</v>
      </c>
      <c r="P13" s="63">
        <v>0.95</v>
      </c>
      <c r="Q13" s="63"/>
      <c r="R13" s="63"/>
    </row>
    <row r="14" ht="15.75" customHeight="1">
      <c r="B14" s="10" t="s">
        <v>55</v>
      </c>
      <c r="C14" s="50">
        <f>+'P&amp;D BLOQUE'!C13</f>
        <v>2.05</v>
      </c>
      <c r="E14" s="59" t="s">
        <v>16</v>
      </c>
      <c r="F14" s="63">
        <v>0.06</v>
      </c>
      <c r="G14" s="63"/>
      <c r="H14" s="63"/>
      <c r="I14" s="59"/>
      <c r="J14" s="59" t="s">
        <v>16</v>
      </c>
      <c r="K14" s="63">
        <v>0.06</v>
      </c>
      <c r="L14" s="63"/>
      <c r="M14" s="63"/>
      <c r="N14" s="59"/>
      <c r="O14" s="59" t="s">
        <v>16</v>
      </c>
      <c r="P14" s="63">
        <v>0.06</v>
      </c>
      <c r="Q14" s="63"/>
      <c r="R14" s="63"/>
    </row>
    <row r="15" ht="15.75" customHeight="1">
      <c r="B15" s="10" t="s">
        <v>56</v>
      </c>
      <c r="C15" s="50">
        <f>+'P&amp;D BLOQUE'!C14</f>
        <v>1.8</v>
      </c>
      <c r="E15" s="59" t="s">
        <v>18</v>
      </c>
      <c r="F15" s="63">
        <v>0.07</v>
      </c>
      <c r="G15" s="63"/>
      <c r="H15" s="63"/>
      <c r="I15" s="59"/>
      <c r="J15" s="59" t="s">
        <v>18</v>
      </c>
      <c r="K15" s="63">
        <v>0.07</v>
      </c>
      <c r="L15" s="63"/>
      <c r="M15" s="63"/>
      <c r="N15" s="59"/>
      <c r="O15" s="59" t="s">
        <v>18</v>
      </c>
      <c r="P15" s="63">
        <v>0.07</v>
      </c>
      <c r="Q15" s="63"/>
      <c r="R15" s="63"/>
    </row>
    <row r="16" ht="15.75" customHeight="1">
      <c r="B16" s="10" t="s">
        <v>57</v>
      </c>
      <c r="C16" s="50">
        <f>+'P&amp;D BLOQUE'!C15</f>
        <v>1.7</v>
      </c>
      <c r="E16" s="59" t="s">
        <v>58</v>
      </c>
      <c r="F16" s="63">
        <v>0.0</v>
      </c>
      <c r="G16" s="63"/>
      <c r="H16" s="63"/>
      <c r="I16" s="59"/>
      <c r="J16" s="59" t="s">
        <v>58</v>
      </c>
      <c r="K16" s="63">
        <f>+C20</f>
        <v>0.13</v>
      </c>
      <c r="L16" s="63"/>
      <c r="M16" s="63"/>
      <c r="N16" s="59"/>
      <c r="O16" s="59" t="s">
        <v>58</v>
      </c>
      <c r="P16" s="63">
        <f>+C21+C22+C23+C24+C25+C2+C26</f>
        <v>0.1</v>
      </c>
      <c r="Q16" s="63"/>
      <c r="R16" s="63"/>
    </row>
    <row r="17" ht="15.75" customHeight="1">
      <c r="B17" s="10" t="s">
        <v>59</v>
      </c>
      <c r="C17" s="50">
        <f>+'P&amp;D BLOQUE'!C16</f>
        <v>1.15</v>
      </c>
      <c r="E17" s="59" t="s">
        <v>22</v>
      </c>
      <c r="F17" s="63">
        <v>0.0</v>
      </c>
      <c r="G17" s="63"/>
      <c r="H17" s="63"/>
      <c r="I17" s="59"/>
      <c r="J17" s="59" t="s">
        <v>22</v>
      </c>
      <c r="K17" s="63">
        <v>0.03</v>
      </c>
      <c r="L17" s="63"/>
      <c r="M17" s="63"/>
      <c r="N17" s="59"/>
      <c r="O17" s="59" t="s">
        <v>22</v>
      </c>
      <c r="P17" s="63">
        <v>0.0</v>
      </c>
      <c r="Q17" s="63"/>
      <c r="R17" s="63"/>
    </row>
    <row r="18" ht="15.75" customHeight="1">
      <c r="E18" s="1" t="s">
        <v>27</v>
      </c>
      <c r="F18" s="15">
        <v>0.2</v>
      </c>
      <c r="G18" s="63"/>
      <c r="H18" s="63"/>
      <c r="I18" s="59"/>
      <c r="J18" s="1" t="s">
        <v>27</v>
      </c>
      <c r="K18" s="17">
        <v>0.11</v>
      </c>
      <c r="L18" s="63"/>
      <c r="M18" s="63"/>
      <c r="N18" s="59"/>
      <c r="O18" s="1" t="s">
        <v>27</v>
      </c>
      <c r="P18" s="15">
        <v>0.2</v>
      </c>
      <c r="Q18" s="63"/>
      <c r="R18" s="63"/>
    </row>
    <row r="19" ht="15.75" customHeight="1">
      <c r="B19" s="18" t="s">
        <v>29</v>
      </c>
      <c r="E19" s="65" t="s">
        <v>24</v>
      </c>
      <c r="F19" s="66">
        <f>SUM(F11:F18)</f>
        <v>4.743157895</v>
      </c>
      <c r="G19" s="66"/>
      <c r="H19" s="66">
        <f>+F19*2.2046</f>
        <v>10.45676589</v>
      </c>
      <c r="I19" s="59"/>
      <c r="J19" s="65" t="s">
        <v>24</v>
      </c>
      <c r="K19" s="67">
        <f>SUM(K11:K18)</f>
        <v>4.544174757</v>
      </c>
      <c r="L19" s="68"/>
      <c r="M19" s="67">
        <f>+K19*2.2046</f>
        <v>10.01808767</v>
      </c>
      <c r="N19" s="59"/>
      <c r="O19" s="65" t="s">
        <v>24</v>
      </c>
      <c r="P19" s="66">
        <f>SUM(P11:P18)</f>
        <v>4.843157895</v>
      </c>
      <c r="Q19" s="66"/>
      <c r="R19" s="66">
        <f>+P19*2.2046</f>
        <v>10.67722589</v>
      </c>
    </row>
    <row r="20" ht="15.75" customHeight="1">
      <c r="B20" s="38" t="s">
        <v>32</v>
      </c>
      <c r="C20" s="23">
        <v>0.13</v>
      </c>
      <c r="E20" s="59"/>
      <c r="F20" s="69"/>
      <c r="G20" s="69"/>
      <c r="H20" s="69"/>
      <c r="I20" s="59"/>
      <c r="J20" s="70">
        <v>0.0378</v>
      </c>
      <c r="K20" s="71">
        <f>K19*J20</f>
        <v>0.1717698058</v>
      </c>
      <c r="L20" s="71">
        <f>+K19+K20</f>
        <v>4.715944563</v>
      </c>
      <c r="M20" s="71">
        <f t="shared" ref="M20:M21" si="1">+L20*2.2046</f>
        <v>10.39677138</v>
      </c>
      <c r="N20" s="59"/>
      <c r="O20" s="59"/>
      <c r="P20" s="69"/>
      <c r="Q20" s="69"/>
      <c r="R20" s="69"/>
    </row>
    <row r="21" ht="15.75" customHeight="1">
      <c r="B21" s="18" t="s">
        <v>33</v>
      </c>
      <c r="C21" s="1">
        <v>0.1</v>
      </c>
      <c r="E21" s="59"/>
      <c r="F21" s="59"/>
      <c r="G21" s="59"/>
      <c r="H21" s="59"/>
      <c r="I21" s="59"/>
      <c r="J21" s="72">
        <v>0.15</v>
      </c>
      <c r="K21" s="73">
        <f>+K19*J21</f>
        <v>0.6816262136</v>
      </c>
      <c r="L21" s="73">
        <f>+K19+K21+K20</f>
        <v>5.397570777</v>
      </c>
      <c r="M21" s="73">
        <f t="shared" si="1"/>
        <v>11.89948453</v>
      </c>
      <c r="N21" s="59"/>
      <c r="O21" s="59"/>
      <c r="P21" s="59"/>
      <c r="Q21" s="59"/>
      <c r="R21" s="59"/>
    </row>
    <row r="22" ht="15.75" customHeight="1">
      <c r="B22" s="18" t="s">
        <v>35</v>
      </c>
      <c r="C22" s="1">
        <v>0.0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</row>
    <row r="23" ht="15.75" customHeight="1">
      <c r="B23" s="18" t="s">
        <v>36</v>
      </c>
      <c r="C23" s="1">
        <v>0.0</v>
      </c>
      <c r="E23" s="61" t="s">
        <v>5</v>
      </c>
      <c r="F23" s="61" t="s">
        <v>47</v>
      </c>
      <c r="G23" s="61"/>
      <c r="H23" s="61"/>
      <c r="I23" s="59"/>
      <c r="J23" s="61" t="s">
        <v>5</v>
      </c>
      <c r="K23" s="61" t="s">
        <v>47</v>
      </c>
      <c r="L23" s="61"/>
      <c r="M23" s="61"/>
      <c r="N23" s="59"/>
      <c r="O23" s="61" t="s">
        <v>5</v>
      </c>
      <c r="P23" s="61" t="s">
        <v>47</v>
      </c>
      <c r="Q23" s="61"/>
      <c r="R23" s="61"/>
    </row>
    <row r="24" ht="15.75" customHeight="1">
      <c r="B24" s="18" t="s">
        <v>37</v>
      </c>
      <c r="C24" s="1">
        <v>0.0</v>
      </c>
      <c r="E24" s="59" t="s">
        <v>4</v>
      </c>
      <c r="F24" s="62">
        <f>C9</f>
        <v>2.7</v>
      </c>
      <c r="G24" s="62"/>
      <c r="H24" s="62"/>
      <c r="I24" s="59"/>
      <c r="J24" s="59" t="s">
        <v>4</v>
      </c>
      <c r="K24" s="62">
        <f>C9</f>
        <v>2.7</v>
      </c>
      <c r="L24" s="62"/>
      <c r="M24" s="62"/>
      <c r="N24" s="59"/>
      <c r="O24" s="59" t="s">
        <v>4</v>
      </c>
      <c r="P24" s="62">
        <f>C9</f>
        <v>2.7</v>
      </c>
      <c r="Q24" s="62"/>
      <c r="R24" s="62"/>
    </row>
    <row r="25" ht="15.75" customHeight="1">
      <c r="B25" s="18" t="s">
        <v>38</v>
      </c>
      <c r="C25" s="1">
        <v>0.0</v>
      </c>
      <c r="E25" s="59" t="s">
        <v>46</v>
      </c>
      <c r="F25" s="63">
        <v>0.14</v>
      </c>
      <c r="G25" s="63"/>
      <c r="H25" s="63"/>
      <c r="I25" s="59"/>
      <c r="J25" s="59" t="s">
        <v>46</v>
      </c>
      <c r="K25" s="63">
        <v>0.14</v>
      </c>
      <c r="L25" s="63"/>
      <c r="M25" s="63"/>
      <c r="N25" s="59"/>
      <c r="O25" s="59" t="s">
        <v>46</v>
      </c>
      <c r="P25" s="63">
        <v>0.14</v>
      </c>
      <c r="Q25" s="63"/>
      <c r="R25" s="63"/>
    </row>
    <row r="26" ht="15.75" customHeight="1">
      <c r="B26" s="18" t="s">
        <v>39</v>
      </c>
      <c r="C26" s="1">
        <v>0.0</v>
      </c>
      <c r="E26" s="59" t="s">
        <v>30</v>
      </c>
      <c r="F26" s="63">
        <f>F25+F24</f>
        <v>2.84</v>
      </c>
      <c r="G26" s="63"/>
      <c r="H26" s="63"/>
      <c r="I26" s="59"/>
      <c r="J26" s="59" t="s">
        <v>30</v>
      </c>
      <c r="K26" s="63">
        <f>K25+K24</f>
        <v>2.84</v>
      </c>
      <c r="L26" s="63"/>
      <c r="M26" s="63"/>
      <c r="N26" s="59"/>
      <c r="O26" s="59" t="s">
        <v>30</v>
      </c>
      <c r="P26" s="63">
        <f>P25+P24</f>
        <v>2.84</v>
      </c>
      <c r="Q26" s="63"/>
      <c r="R26" s="63"/>
    </row>
    <row r="27" ht="15.75" customHeight="1">
      <c r="E27" s="59" t="s">
        <v>49</v>
      </c>
      <c r="F27" s="63">
        <f>+F10</f>
        <v>0.95</v>
      </c>
      <c r="G27" s="63"/>
      <c r="H27" s="63"/>
      <c r="I27" s="59"/>
      <c r="J27" s="59" t="s">
        <v>49</v>
      </c>
      <c r="K27" s="63">
        <v>0.95</v>
      </c>
      <c r="L27" s="63"/>
      <c r="M27" s="63"/>
      <c r="N27" s="59"/>
      <c r="O27" s="59" t="s">
        <v>49</v>
      </c>
      <c r="P27" s="63">
        <v>0.95</v>
      </c>
      <c r="Q27" s="63"/>
      <c r="R27" s="63"/>
    </row>
    <row r="28" ht="15.75" customHeight="1">
      <c r="E28" s="59" t="s">
        <v>51</v>
      </c>
      <c r="F28" s="63">
        <f>F26/F27</f>
        <v>2.989473684</v>
      </c>
      <c r="G28" s="63"/>
      <c r="H28" s="63"/>
      <c r="I28" s="59"/>
      <c r="J28" s="59" t="s">
        <v>51</v>
      </c>
      <c r="K28" s="63">
        <f>K26/K27</f>
        <v>2.989473684</v>
      </c>
      <c r="L28" s="63"/>
      <c r="M28" s="63"/>
      <c r="N28" s="59"/>
      <c r="O28" s="59" t="s">
        <v>51</v>
      </c>
      <c r="P28" s="63">
        <f>P26/P27</f>
        <v>2.989473684</v>
      </c>
      <c r="Q28" s="63"/>
      <c r="R28" s="63"/>
    </row>
    <row r="29" ht="15.75" customHeight="1">
      <c r="E29" s="59"/>
      <c r="F29" s="63"/>
      <c r="G29" s="63"/>
      <c r="H29" s="63"/>
      <c r="I29" s="59"/>
      <c r="J29" s="59"/>
      <c r="K29" s="63"/>
      <c r="L29" s="63"/>
      <c r="M29" s="63"/>
      <c r="N29" s="59"/>
      <c r="O29" s="59"/>
      <c r="P29" s="63"/>
      <c r="Q29" s="63"/>
      <c r="R29" s="63"/>
    </row>
    <row r="30" ht="15.75" customHeight="1">
      <c r="E30" s="59" t="s">
        <v>65</v>
      </c>
      <c r="F30" s="63">
        <v>0.95</v>
      </c>
      <c r="G30" s="63"/>
      <c r="H30" s="63"/>
      <c r="I30" s="59"/>
      <c r="J30" s="59" t="s">
        <v>65</v>
      </c>
      <c r="K30" s="63">
        <v>0.95</v>
      </c>
      <c r="L30" s="63"/>
      <c r="M30" s="63"/>
      <c r="N30" s="59"/>
      <c r="O30" s="59" t="s">
        <v>65</v>
      </c>
      <c r="P30" s="63">
        <v>0.95</v>
      </c>
      <c r="Q30" s="63"/>
      <c r="R30" s="63"/>
    </row>
    <row r="31" ht="15.75" customHeight="1">
      <c r="E31" s="59" t="s">
        <v>16</v>
      </c>
      <c r="F31" s="63">
        <v>0.06</v>
      </c>
      <c r="G31" s="63"/>
      <c r="H31" s="63"/>
      <c r="I31" s="59"/>
      <c r="J31" s="59" t="s">
        <v>16</v>
      </c>
      <c r="K31" s="63">
        <v>0.06</v>
      </c>
      <c r="L31" s="63"/>
      <c r="M31" s="63"/>
      <c r="N31" s="59"/>
      <c r="O31" s="59" t="s">
        <v>16</v>
      </c>
      <c r="P31" s="63">
        <v>0.06</v>
      </c>
      <c r="Q31" s="63"/>
      <c r="R31" s="63"/>
    </row>
    <row r="32" ht="15.75" customHeight="1">
      <c r="E32" s="59" t="s">
        <v>18</v>
      </c>
      <c r="F32" s="63">
        <v>0.07</v>
      </c>
      <c r="G32" s="63"/>
      <c r="H32" s="63"/>
      <c r="I32" s="59"/>
      <c r="J32" s="59" t="s">
        <v>18</v>
      </c>
      <c r="K32" s="63">
        <v>0.07</v>
      </c>
      <c r="L32" s="63"/>
      <c r="M32" s="63"/>
      <c r="N32" s="59"/>
      <c r="O32" s="59" t="s">
        <v>18</v>
      </c>
      <c r="P32" s="63">
        <v>0.07</v>
      </c>
      <c r="Q32" s="63"/>
      <c r="R32" s="63"/>
    </row>
    <row r="33" ht="15.75" customHeight="1">
      <c r="E33" s="59" t="s">
        <v>58</v>
      </c>
      <c r="F33" s="63">
        <v>0.0</v>
      </c>
      <c r="G33" s="63"/>
      <c r="H33" s="63"/>
      <c r="I33" s="59"/>
      <c r="J33" s="59" t="s">
        <v>58</v>
      </c>
      <c r="K33" s="63">
        <f>+C20</f>
        <v>0.13</v>
      </c>
      <c r="L33" s="63"/>
      <c r="M33" s="63"/>
      <c r="N33" s="59"/>
      <c r="O33" s="59" t="s">
        <v>58</v>
      </c>
      <c r="P33" s="63">
        <f>+C21+C22+C23+C24+C25+C2+C26</f>
        <v>0.1</v>
      </c>
      <c r="Q33" s="63"/>
      <c r="R33" s="63"/>
    </row>
    <row r="34" ht="15.75" customHeight="1">
      <c r="E34" s="59" t="s">
        <v>22</v>
      </c>
      <c r="F34" s="63">
        <v>0.0</v>
      </c>
      <c r="G34" s="63"/>
      <c r="H34" s="63"/>
      <c r="I34" s="59"/>
      <c r="J34" s="59" t="s">
        <v>22</v>
      </c>
      <c r="K34" s="63">
        <v>0.03</v>
      </c>
      <c r="L34" s="63"/>
      <c r="M34" s="63"/>
      <c r="N34" s="59"/>
      <c r="O34" s="59" t="s">
        <v>22</v>
      </c>
      <c r="P34" s="63">
        <v>0.0</v>
      </c>
      <c r="Q34" s="63"/>
      <c r="R34" s="63"/>
    </row>
    <row r="35" ht="15.75" customHeight="1">
      <c r="E35" s="1" t="s">
        <v>27</v>
      </c>
      <c r="F35" s="15">
        <v>0.2</v>
      </c>
      <c r="G35" s="63"/>
      <c r="H35" s="63"/>
      <c r="I35" s="59"/>
      <c r="J35" s="1" t="s">
        <v>27</v>
      </c>
      <c r="K35" s="15">
        <v>0.2</v>
      </c>
      <c r="L35" s="63"/>
      <c r="M35" s="63"/>
      <c r="N35" s="59"/>
      <c r="O35" s="1" t="s">
        <v>27</v>
      </c>
      <c r="P35" s="15">
        <v>0.2</v>
      </c>
      <c r="Q35" s="63"/>
      <c r="R35" s="63"/>
    </row>
    <row r="36" ht="15.75" customHeight="1">
      <c r="E36" s="65" t="s">
        <v>24</v>
      </c>
      <c r="F36" s="66">
        <f>SUM(F28:F35)</f>
        <v>4.269473684</v>
      </c>
      <c r="G36" s="66"/>
      <c r="H36" s="66">
        <f>+F36*2.2046</f>
        <v>9.412481684</v>
      </c>
      <c r="I36" s="59"/>
      <c r="J36" s="65" t="s">
        <v>24</v>
      </c>
      <c r="K36" s="67">
        <f>SUM(K28:K35)</f>
        <v>4.429473684</v>
      </c>
      <c r="L36" s="68"/>
      <c r="M36" s="67">
        <f>+K36*2.2046</f>
        <v>9.765217684</v>
      </c>
      <c r="N36" s="59"/>
      <c r="O36" s="65" t="s">
        <v>24</v>
      </c>
      <c r="P36" s="66">
        <f>SUM(P28:P35)</f>
        <v>4.369473684</v>
      </c>
      <c r="Q36" s="66"/>
      <c r="R36" s="66">
        <f>+P36*2.2046</f>
        <v>9.632941684</v>
      </c>
    </row>
    <row r="37" ht="15.75" customHeight="1">
      <c r="E37" s="59"/>
      <c r="F37" s="59"/>
      <c r="G37" s="59"/>
      <c r="H37" s="59"/>
      <c r="I37" s="59"/>
      <c r="J37" s="70">
        <v>0.0378</v>
      </c>
      <c r="K37" s="71">
        <f>K36*J37</f>
        <v>0.1674341053</v>
      </c>
      <c r="L37" s="71">
        <f>+K36+K37</f>
        <v>4.596907789</v>
      </c>
      <c r="M37" s="71">
        <f t="shared" ref="M37:M38" si="2">+L37*2.2046</f>
        <v>10.13434291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72">
        <v>0.15</v>
      </c>
      <c r="K38" s="73">
        <f>+K36*J38</f>
        <v>0.6644210526</v>
      </c>
      <c r="L38" s="73">
        <f>+K36+K38+K37</f>
        <v>5.261328842</v>
      </c>
      <c r="M38" s="73">
        <f t="shared" si="2"/>
        <v>11.59912557</v>
      </c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63"/>
      <c r="M39" s="63"/>
      <c r="N39" s="59"/>
      <c r="O39" s="59"/>
      <c r="P39" s="59"/>
      <c r="Q39" s="59"/>
      <c r="R39" s="59"/>
    </row>
    <row r="40" ht="15.75" customHeight="1"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</row>
    <row r="41" ht="15.75" customHeight="1">
      <c r="E41" s="61" t="s">
        <v>5</v>
      </c>
      <c r="F41" s="61" t="s">
        <v>48</v>
      </c>
      <c r="G41" s="61"/>
      <c r="H41" s="61"/>
      <c r="I41" s="59"/>
      <c r="J41" s="61" t="s">
        <v>5</v>
      </c>
      <c r="K41" s="61" t="s">
        <v>48</v>
      </c>
      <c r="L41" s="61"/>
      <c r="M41" s="61"/>
      <c r="N41" s="59"/>
      <c r="O41" s="61" t="s">
        <v>5</v>
      </c>
      <c r="P41" s="61" t="s">
        <v>48</v>
      </c>
      <c r="Q41" s="61"/>
      <c r="R41" s="61"/>
    </row>
    <row r="42" ht="15.75" customHeight="1">
      <c r="E42" s="59" t="s">
        <v>4</v>
      </c>
      <c r="F42" s="62">
        <f>C10</f>
        <v>2.55</v>
      </c>
      <c r="G42" s="62"/>
      <c r="H42" s="62"/>
      <c r="I42" s="59"/>
      <c r="J42" s="59" t="s">
        <v>4</v>
      </c>
      <c r="K42" s="62">
        <f>C10</f>
        <v>2.55</v>
      </c>
      <c r="L42" s="62"/>
      <c r="M42" s="62"/>
      <c r="N42" s="59"/>
      <c r="O42" s="59" t="s">
        <v>4</v>
      </c>
      <c r="P42" s="62">
        <f>C10</f>
        <v>2.55</v>
      </c>
      <c r="Q42" s="62"/>
      <c r="R42" s="62"/>
    </row>
    <row r="43" ht="15.75" customHeight="1">
      <c r="E43" s="59" t="s">
        <v>46</v>
      </c>
      <c r="F43" s="63">
        <v>0.14</v>
      </c>
      <c r="G43" s="63"/>
      <c r="H43" s="63"/>
      <c r="I43" s="59"/>
      <c r="J43" s="59" t="s">
        <v>46</v>
      </c>
      <c r="K43" s="63">
        <v>0.14</v>
      </c>
      <c r="L43" s="63"/>
      <c r="M43" s="63"/>
      <c r="N43" s="59"/>
      <c r="O43" s="59" t="s">
        <v>46</v>
      </c>
      <c r="P43" s="63">
        <v>0.14</v>
      </c>
      <c r="Q43" s="63"/>
      <c r="R43" s="63"/>
    </row>
    <row r="44" ht="15.75" customHeight="1">
      <c r="E44" s="59" t="s">
        <v>30</v>
      </c>
      <c r="F44" s="63">
        <f>F43+F42</f>
        <v>2.69</v>
      </c>
      <c r="G44" s="63"/>
      <c r="H44" s="63"/>
      <c r="I44" s="59"/>
      <c r="J44" s="59" t="s">
        <v>30</v>
      </c>
      <c r="K44" s="63">
        <f>K43+K42</f>
        <v>2.69</v>
      </c>
      <c r="L44" s="63"/>
      <c r="M44" s="63"/>
      <c r="N44" s="59"/>
      <c r="O44" s="59" t="s">
        <v>30</v>
      </c>
      <c r="P44" s="63">
        <f>P43+P42</f>
        <v>2.69</v>
      </c>
      <c r="Q44" s="63"/>
      <c r="R44" s="63"/>
    </row>
    <row r="45" ht="15.75" customHeight="1">
      <c r="E45" s="59" t="s">
        <v>49</v>
      </c>
      <c r="F45" s="63">
        <f>+F27</f>
        <v>0.95</v>
      </c>
      <c r="G45" s="63"/>
      <c r="H45" s="63"/>
      <c r="I45" s="59"/>
      <c r="J45" s="59" t="s">
        <v>49</v>
      </c>
      <c r="K45" s="63">
        <v>0.98</v>
      </c>
      <c r="L45" s="63"/>
      <c r="M45" s="63"/>
      <c r="N45" s="59"/>
      <c r="O45" s="59" t="s">
        <v>49</v>
      </c>
      <c r="P45" s="63">
        <v>0.95</v>
      </c>
      <c r="Q45" s="63"/>
      <c r="R45" s="63"/>
    </row>
    <row r="46" ht="15.75" customHeight="1">
      <c r="E46" s="59" t="s">
        <v>51</v>
      </c>
      <c r="F46" s="63">
        <f>F44/F45</f>
        <v>2.831578947</v>
      </c>
      <c r="G46" s="63"/>
      <c r="H46" s="63"/>
      <c r="I46" s="59"/>
      <c r="J46" s="59" t="s">
        <v>51</v>
      </c>
      <c r="K46" s="63">
        <f>K44/K45</f>
        <v>2.744897959</v>
      </c>
      <c r="L46" s="63"/>
      <c r="M46" s="63"/>
      <c r="N46" s="59"/>
      <c r="O46" s="59" t="s">
        <v>51</v>
      </c>
      <c r="P46" s="63">
        <f>P44/P45</f>
        <v>2.831578947</v>
      </c>
      <c r="Q46" s="63"/>
      <c r="R46" s="63"/>
    </row>
    <row r="47" ht="15.75" customHeight="1">
      <c r="E47" s="59"/>
      <c r="F47" s="63"/>
      <c r="G47" s="63"/>
      <c r="H47" s="63"/>
      <c r="I47" s="59"/>
      <c r="J47" s="59"/>
      <c r="K47" s="63"/>
      <c r="L47" s="63"/>
      <c r="M47" s="63"/>
      <c r="N47" s="59"/>
      <c r="O47" s="59"/>
      <c r="P47" s="63"/>
      <c r="Q47" s="63"/>
      <c r="R47" s="63"/>
    </row>
    <row r="48" ht="15.75" customHeight="1">
      <c r="E48" s="59" t="s">
        <v>65</v>
      </c>
      <c r="F48" s="63">
        <v>0.95</v>
      </c>
      <c r="G48" s="63"/>
      <c r="H48" s="63"/>
      <c r="I48" s="59"/>
      <c r="J48" s="59" t="s">
        <v>65</v>
      </c>
      <c r="K48" s="63">
        <v>0.95</v>
      </c>
      <c r="L48" s="63"/>
      <c r="M48" s="63"/>
      <c r="N48" s="59"/>
      <c r="O48" s="59" t="s">
        <v>65</v>
      </c>
      <c r="P48" s="63">
        <v>0.95</v>
      </c>
      <c r="Q48" s="63"/>
      <c r="R48" s="63"/>
    </row>
    <row r="49" ht="15.75" customHeight="1">
      <c r="E49" s="59" t="s">
        <v>16</v>
      </c>
      <c r="F49" s="63">
        <v>0.06</v>
      </c>
      <c r="G49" s="63"/>
      <c r="H49" s="63"/>
      <c r="I49" s="59"/>
      <c r="J49" s="59" t="s">
        <v>16</v>
      </c>
      <c r="K49" s="63">
        <v>0.06</v>
      </c>
      <c r="L49" s="63"/>
      <c r="M49" s="63"/>
      <c r="N49" s="59"/>
      <c r="O49" s="59" t="s">
        <v>16</v>
      </c>
      <c r="P49" s="63">
        <v>0.06</v>
      </c>
      <c r="Q49" s="63"/>
      <c r="R49" s="63"/>
    </row>
    <row r="50" ht="15.75" customHeight="1">
      <c r="E50" s="59" t="s">
        <v>18</v>
      </c>
      <c r="F50" s="63">
        <v>0.07</v>
      </c>
      <c r="G50" s="63"/>
      <c r="H50" s="63"/>
      <c r="I50" s="59"/>
      <c r="J50" s="59" t="s">
        <v>18</v>
      </c>
      <c r="K50" s="63">
        <v>0.07</v>
      </c>
      <c r="L50" s="63"/>
      <c r="M50" s="63"/>
      <c r="N50" s="59"/>
      <c r="O50" s="59" t="s">
        <v>18</v>
      </c>
      <c r="P50" s="63">
        <v>0.07</v>
      </c>
      <c r="Q50" s="63"/>
      <c r="R50" s="63"/>
    </row>
    <row r="51" ht="15.75" customHeight="1">
      <c r="E51" s="59" t="s">
        <v>58</v>
      </c>
      <c r="F51" s="63">
        <v>0.0</v>
      </c>
      <c r="G51" s="63"/>
      <c r="H51" s="63"/>
      <c r="I51" s="59"/>
      <c r="J51" s="59" t="s">
        <v>58</v>
      </c>
      <c r="K51" s="63">
        <f>+C20</f>
        <v>0.13</v>
      </c>
      <c r="L51" s="63"/>
      <c r="M51" s="63"/>
      <c r="N51" s="59"/>
      <c r="O51" s="59" t="s">
        <v>58</v>
      </c>
      <c r="P51" s="63">
        <f>+C21+C22+C23+C24+C25+C2+C26</f>
        <v>0.1</v>
      </c>
      <c r="Q51" s="63"/>
      <c r="R51" s="63"/>
    </row>
    <row r="52" ht="15.75" customHeight="1">
      <c r="E52" s="59" t="s">
        <v>22</v>
      </c>
      <c r="F52" s="63">
        <v>0.0</v>
      </c>
      <c r="G52" s="63"/>
      <c r="H52" s="63"/>
      <c r="I52" s="59"/>
      <c r="J52" s="59" t="s">
        <v>22</v>
      </c>
      <c r="K52" s="63">
        <v>0.03</v>
      </c>
      <c r="L52" s="63"/>
      <c r="M52" s="63"/>
      <c r="N52" s="59"/>
      <c r="O52" s="59" t="s">
        <v>22</v>
      </c>
      <c r="P52" s="63">
        <v>0.0</v>
      </c>
      <c r="Q52" s="63"/>
      <c r="R52" s="63"/>
    </row>
    <row r="53" ht="15.75" customHeight="1">
      <c r="E53" s="1" t="s">
        <v>27</v>
      </c>
      <c r="F53" s="15">
        <v>0.2</v>
      </c>
      <c r="G53" s="63"/>
      <c r="H53" s="63"/>
      <c r="I53" s="59"/>
      <c r="J53" s="1" t="s">
        <v>27</v>
      </c>
      <c r="K53" s="15">
        <v>0.2</v>
      </c>
      <c r="L53" s="63"/>
      <c r="M53" s="63"/>
      <c r="N53" s="59"/>
      <c r="O53" s="1" t="s">
        <v>27</v>
      </c>
      <c r="P53" s="15">
        <v>0.2</v>
      </c>
      <c r="Q53" s="63"/>
      <c r="R53" s="63"/>
    </row>
    <row r="54" ht="15.75" customHeight="1">
      <c r="E54" s="65" t="s">
        <v>24</v>
      </c>
      <c r="F54" s="66">
        <f>SUM(F46:F53)</f>
        <v>4.111578947</v>
      </c>
      <c r="G54" s="66"/>
      <c r="H54" s="66">
        <f>+F54*2.2046</f>
        <v>9.064386947</v>
      </c>
      <c r="I54" s="59"/>
      <c r="J54" s="65" t="s">
        <v>24</v>
      </c>
      <c r="K54" s="67">
        <f>SUM(K46:K53)</f>
        <v>4.184897959</v>
      </c>
      <c r="L54" s="68"/>
      <c r="M54" s="67">
        <f>+K54*2.2046</f>
        <v>9.226026041</v>
      </c>
      <c r="N54" s="59"/>
      <c r="O54" s="65" t="s">
        <v>24</v>
      </c>
      <c r="P54" s="66">
        <f>SUM(P46:P53)</f>
        <v>4.211578947</v>
      </c>
      <c r="Q54" s="66"/>
      <c r="R54" s="66">
        <f>+P54*2.2046</f>
        <v>9.284846947</v>
      </c>
    </row>
    <row r="55" ht="15.75" customHeight="1">
      <c r="E55" s="59"/>
      <c r="F55" s="59"/>
      <c r="G55" s="59"/>
      <c r="H55" s="59"/>
      <c r="I55" s="59"/>
      <c r="J55" s="70">
        <v>0.0378</v>
      </c>
      <c r="K55" s="71">
        <f>K54*J55</f>
        <v>0.1581891429</v>
      </c>
      <c r="L55" s="71">
        <f>+K54+K55</f>
        <v>4.343087102</v>
      </c>
      <c r="M55" s="71">
        <f t="shared" ref="M55:M56" si="3">+L55*2.2046</f>
        <v>9.574769825</v>
      </c>
      <c r="N55" s="59"/>
      <c r="O55" s="59"/>
      <c r="P55" s="59"/>
      <c r="Q55" s="59"/>
      <c r="R55" s="59"/>
    </row>
    <row r="56" ht="15.75" customHeight="1">
      <c r="E56" s="59"/>
      <c r="F56" s="59"/>
      <c r="G56" s="59"/>
      <c r="H56" s="59"/>
      <c r="I56" s="59"/>
      <c r="J56" s="72">
        <v>0.15</v>
      </c>
      <c r="K56" s="73">
        <f>+K54*J56</f>
        <v>0.6277346939</v>
      </c>
      <c r="L56" s="73">
        <f>+K54+K56+K55</f>
        <v>4.970821796</v>
      </c>
      <c r="M56" s="73">
        <f t="shared" si="3"/>
        <v>10.95867373</v>
      </c>
      <c r="N56" s="59"/>
      <c r="O56" s="59"/>
      <c r="P56" s="59"/>
      <c r="Q56" s="59"/>
      <c r="R56" s="59"/>
    </row>
    <row r="57" ht="15.75" customHeight="1">
      <c r="E57" s="59"/>
      <c r="F57" s="59"/>
      <c r="G57" s="59"/>
      <c r="H57" s="59"/>
      <c r="I57" s="59"/>
      <c r="J57" s="59"/>
      <c r="K57" s="74"/>
      <c r="L57" s="74"/>
      <c r="M57" s="74"/>
      <c r="N57" s="59"/>
      <c r="O57" s="59"/>
      <c r="P57" s="59"/>
      <c r="Q57" s="59"/>
      <c r="R57" s="59"/>
    </row>
    <row r="58" ht="15.75" customHeight="1">
      <c r="E58" s="61" t="s">
        <v>5</v>
      </c>
      <c r="F58" s="61" t="s">
        <v>50</v>
      </c>
      <c r="G58" s="61"/>
      <c r="H58" s="61"/>
      <c r="I58" s="59"/>
      <c r="J58" s="61" t="s">
        <v>5</v>
      </c>
      <c r="K58" s="61" t="s">
        <v>50</v>
      </c>
      <c r="L58" s="61"/>
      <c r="M58" s="61"/>
      <c r="N58" s="59"/>
      <c r="O58" s="61" t="s">
        <v>5</v>
      </c>
      <c r="P58" s="61" t="s">
        <v>50</v>
      </c>
      <c r="Q58" s="61"/>
      <c r="R58" s="61"/>
    </row>
    <row r="59" ht="15.75" customHeight="1">
      <c r="E59" s="59" t="s">
        <v>4</v>
      </c>
      <c r="F59" s="62">
        <f>C11</f>
        <v>2.45</v>
      </c>
      <c r="G59" s="62"/>
      <c r="H59" s="62"/>
      <c r="I59" s="59"/>
      <c r="J59" s="59" t="s">
        <v>4</v>
      </c>
      <c r="K59" s="62">
        <f>C11</f>
        <v>2.45</v>
      </c>
      <c r="L59" s="62"/>
      <c r="M59" s="62"/>
      <c r="N59" s="59"/>
      <c r="O59" s="59" t="s">
        <v>4</v>
      </c>
      <c r="P59" s="62">
        <f>C11</f>
        <v>2.45</v>
      </c>
      <c r="Q59" s="62"/>
      <c r="R59" s="62"/>
    </row>
    <row r="60" ht="15.75" customHeight="1">
      <c r="E60" s="59" t="s">
        <v>46</v>
      </c>
      <c r="F60" s="63">
        <v>0.14</v>
      </c>
      <c r="G60" s="63"/>
      <c r="H60" s="63"/>
      <c r="I60" s="59"/>
      <c r="J60" s="59" t="s">
        <v>46</v>
      </c>
      <c r="K60" s="63">
        <v>0.14</v>
      </c>
      <c r="L60" s="63"/>
      <c r="M60" s="63"/>
      <c r="N60" s="59"/>
      <c r="O60" s="59" t="s">
        <v>46</v>
      </c>
      <c r="P60" s="63">
        <v>0.14</v>
      </c>
      <c r="Q60" s="63"/>
      <c r="R60" s="63"/>
    </row>
    <row r="61" ht="15.75" customHeight="1">
      <c r="E61" s="59" t="s">
        <v>30</v>
      </c>
      <c r="F61" s="63">
        <f>F60+F59</f>
        <v>2.59</v>
      </c>
      <c r="G61" s="63"/>
      <c r="H61" s="63"/>
      <c r="I61" s="59"/>
      <c r="J61" s="59" t="s">
        <v>30</v>
      </c>
      <c r="K61" s="63">
        <f>K60+K59</f>
        <v>2.59</v>
      </c>
      <c r="L61" s="63"/>
      <c r="M61" s="63"/>
      <c r="N61" s="59"/>
      <c r="O61" s="59" t="s">
        <v>30</v>
      </c>
      <c r="P61" s="63">
        <f>P60+P59</f>
        <v>2.59</v>
      </c>
      <c r="Q61" s="63"/>
      <c r="R61" s="63"/>
    </row>
    <row r="62" ht="15.75" customHeight="1">
      <c r="E62" s="59" t="s">
        <v>49</v>
      </c>
      <c r="F62" s="63">
        <f>+F45</f>
        <v>0.95</v>
      </c>
      <c r="G62" s="63"/>
      <c r="H62" s="63"/>
      <c r="I62" s="59"/>
      <c r="J62" s="59" t="s">
        <v>49</v>
      </c>
      <c r="K62" s="63">
        <v>0.98</v>
      </c>
      <c r="L62" s="63"/>
      <c r="M62" s="63"/>
      <c r="N62" s="59"/>
      <c r="O62" s="59" t="s">
        <v>49</v>
      </c>
      <c r="P62" s="63">
        <v>0.95</v>
      </c>
      <c r="Q62" s="63"/>
      <c r="R62" s="63"/>
    </row>
    <row r="63" ht="15.75" customHeight="1">
      <c r="E63" s="59" t="s">
        <v>51</v>
      </c>
      <c r="F63" s="63">
        <f>F61/F62</f>
        <v>2.726315789</v>
      </c>
      <c r="G63" s="63"/>
      <c r="H63" s="63"/>
      <c r="I63" s="59"/>
      <c r="J63" s="59" t="s">
        <v>51</v>
      </c>
      <c r="K63" s="63">
        <f>K61/K62</f>
        <v>2.642857143</v>
      </c>
      <c r="L63" s="63"/>
      <c r="M63" s="63"/>
      <c r="N63" s="59"/>
      <c r="O63" s="59" t="s">
        <v>51</v>
      </c>
      <c r="P63" s="63">
        <f>P61/P62</f>
        <v>2.726315789</v>
      </c>
      <c r="Q63" s="63"/>
      <c r="R63" s="63"/>
    </row>
    <row r="64" ht="15.75" customHeight="1">
      <c r="E64" s="59"/>
      <c r="F64" s="63"/>
      <c r="G64" s="63"/>
      <c r="H64" s="63"/>
      <c r="I64" s="59"/>
      <c r="J64" s="59"/>
      <c r="K64" s="63"/>
      <c r="L64" s="63"/>
      <c r="M64" s="63"/>
      <c r="N64" s="59"/>
      <c r="O64" s="59"/>
      <c r="P64" s="63"/>
      <c r="Q64" s="63"/>
      <c r="R64" s="63"/>
    </row>
    <row r="65" ht="15.75" customHeight="1">
      <c r="E65" s="59" t="s">
        <v>65</v>
      </c>
      <c r="F65" s="63">
        <v>0.95</v>
      </c>
      <c r="G65" s="63"/>
      <c r="H65" s="63"/>
      <c r="I65" s="59"/>
      <c r="J65" s="59" t="s">
        <v>65</v>
      </c>
      <c r="K65" s="63">
        <v>0.95</v>
      </c>
      <c r="L65" s="63"/>
      <c r="M65" s="63"/>
      <c r="N65" s="59"/>
      <c r="O65" s="59" t="s">
        <v>65</v>
      </c>
      <c r="P65" s="63">
        <v>0.95</v>
      </c>
      <c r="Q65" s="63"/>
      <c r="R65" s="63"/>
    </row>
    <row r="66" ht="15.75" customHeight="1">
      <c r="E66" s="59" t="s">
        <v>16</v>
      </c>
      <c r="F66" s="63">
        <v>0.06</v>
      </c>
      <c r="G66" s="63"/>
      <c r="H66" s="63"/>
      <c r="I66" s="59"/>
      <c r="J66" s="59" t="s">
        <v>16</v>
      </c>
      <c r="K66" s="63">
        <v>0.06</v>
      </c>
      <c r="L66" s="63"/>
      <c r="M66" s="63"/>
      <c r="N66" s="59"/>
      <c r="O66" s="59" t="s">
        <v>16</v>
      </c>
      <c r="P66" s="63">
        <v>0.06</v>
      </c>
      <c r="Q66" s="63"/>
      <c r="R66" s="63"/>
    </row>
    <row r="67" ht="15.75" customHeight="1">
      <c r="E67" s="59" t="s">
        <v>18</v>
      </c>
      <c r="F67" s="63">
        <v>0.07</v>
      </c>
      <c r="G67" s="63"/>
      <c r="H67" s="63"/>
      <c r="I67" s="59"/>
      <c r="J67" s="59" t="s">
        <v>18</v>
      </c>
      <c r="K67" s="63">
        <v>0.07</v>
      </c>
      <c r="L67" s="63"/>
      <c r="M67" s="63"/>
      <c r="N67" s="59"/>
      <c r="O67" s="59" t="s">
        <v>18</v>
      </c>
      <c r="P67" s="63">
        <v>0.07</v>
      </c>
      <c r="Q67" s="63"/>
      <c r="R67" s="63"/>
    </row>
    <row r="68" ht="15.75" customHeight="1">
      <c r="E68" s="59" t="s">
        <v>58</v>
      </c>
      <c r="F68" s="63">
        <v>0.0</v>
      </c>
      <c r="G68" s="63"/>
      <c r="H68" s="63"/>
      <c r="I68" s="59"/>
      <c r="J68" s="59" t="s">
        <v>58</v>
      </c>
      <c r="K68" s="63">
        <f>+C20</f>
        <v>0.13</v>
      </c>
      <c r="L68" s="63"/>
      <c r="M68" s="63"/>
      <c r="N68" s="59"/>
      <c r="O68" s="59" t="s">
        <v>58</v>
      </c>
      <c r="P68" s="63">
        <f>+C21+C22+C23+C24+C25+C2+C26</f>
        <v>0.1</v>
      </c>
      <c r="Q68" s="63"/>
      <c r="R68" s="63"/>
    </row>
    <row r="69" ht="15.75" customHeight="1">
      <c r="E69" s="59" t="s">
        <v>22</v>
      </c>
      <c r="F69" s="63">
        <v>0.0</v>
      </c>
      <c r="G69" s="63"/>
      <c r="H69" s="63"/>
      <c r="I69" s="59"/>
      <c r="J69" s="59" t="s">
        <v>22</v>
      </c>
      <c r="K69" s="63">
        <v>0.03</v>
      </c>
      <c r="L69" s="63"/>
      <c r="M69" s="63"/>
      <c r="N69" s="59"/>
      <c r="O69" s="59" t="s">
        <v>22</v>
      </c>
      <c r="P69" s="63">
        <v>0.0</v>
      </c>
      <c r="Q69" s="63"/>
      <c r="R69" s="63"/>
    </row>
    <row r="70" ht="15.75" customHeight="1">
      <c r="E70" s="1" t="s">
        <v>27</v>
      </c>
      <c r="F70" s="15">
        <v>0.2</v>
      </c>
      <c r="G70" s="63"/>
      <c r="H70" s="63"/>
      <c r="I70" s="59"/>
      <c r="J70" s="1" t="s">
        <v>27</v>
      </c>
      <c r="K70" s="15">
        <v>0.2</v>
      </c>
      <c r="L70" s="63"/>
      <c r="M70" s="63"/>
      <c r="N70" s="59"/>
      <c r="O70" s="1" t="s">
        <v>27</v>
      </c>
      <c r="P70" s="15">
        <v>0.2</v>
      </c>
      <c r="Q70" s="63"/>
      <c r="R70" s="63"/>
    </row>
    <row r="71" ht="15.75" customHeight="1">
      <c r="E71" s="65" t="s">
        <v>24</v>
      </c>
      <c r="F71" s="66">
        <f>SUM(F63:F70)</f>
        <v>4.006315789</v>
      </c>
      <c r="G71" s="66"/>
      <c r="H71" s="66">
        <f>+F71*2.2046</f>
        <v>8.832323789</v>
      </c>
      <c r="I71" s="59"/>
      <c r="J71" s="65" t="s">
        <v>24</v>
      </c>
      <c r="K71" s="67">
        <f>SUM(K63:K70)</f>
        <v>4.082857143</v>
      </c>
      <c r="L71" s="68"/>
      <c r="M71" s="67">
        <f>+K71*2.2046</f>
        <v>9.001066857</v>
      </c>
      <c r="N71" s="59"/>
      <c r="O71" s="65" t="s">
        <v>24</v>
      </c>
      <c r="P71" s="66">
        <f>SUM(P63:P70)</f>
        <v>4.106315789</v>
      </c>
      <c r="Q71" s="66"/>
      <c r="R71" s="66">
        <f>+P71*2.2046</f>
        <v>9.052783789</v>
      </c>
    </row>
    <row r="72" ht="15.75" customHeight="1">
      <c r="E72" s="59"/>
      <c r="F72" s="59"/>
      <c r="G72" s="59"/>
      <c r="H72" s="59"/>
      <c r="I72" s="59"/>
      <c r="J72" s="70">
        <v>0.0378</v>
      </c>
      <c r="K72" s="71">
        <f>K71*J72</f>
        <v>0.154332</v>
      </c>
      <c r="L72" s="71">
        <f>+K71+K72</f>
        <v>4.237189143</v>
      </c>
      <c r="M72" s="71">
        <f t="shared" ref="M72:M73" si="4">+L72*2.2046</f>
        <v>9.341307184</v>
      </c>
      <c r="N72" s="59"/>
      <c r="O72" s="59"/>
      <c r="P72" s="59"/>
      <c r="Q72" s="59"/>
      <c r="R72" s="59"/>
    </row>
    <row r="73" ht="15.75" customHeight="1">
      <c r="E73" s="59"/>
      <c r="F73" s="59"/>
      <c r="G73" s="59"/>
      <c r="H73" s="59"/>
      <c r="I73" s="59"/>
      <c r="J73" s="72">
        <v>0.15</v>
      </c>
      <c r="K73" s="73">
        <f>+K71*J73</f>
        <v>0.6124285714</v>
      </c>
      <c r="L73" s="73">
        <f>+K71+K73+K72</f>
        <v>4.849617714</v>
      </c>
      <c r="M73" s="73">
        <f t="shared" si="4"/>
        <v>10.69146721</v>
      </c>
      <c r="N73" s="59"/>
      <c r="O73" s="59"/>
      <c r="P73" s="59"/>
      <c r="Q73" s="59"/>
      <c r="R73" s="59"/>
    </row>
    <row r="74" ht="15.75" customHeight="1">
      <c r="E74" s="59"/>
      <c r="F74" s="59"/>
      <c r="G74" s="59"/>
      <c r="H74" s="59"/>
      <c r="I74" s="59"/>
      <c r="J74" s="75"/>
      <c r="K74" s="76"/>
      <c r="L74" s="76"/>
      <c r="M74" s="76"/>
      <c r="N74" s="59"/>
      <c r="O74" s="59"/>
      <c r="P74" s="59"/>
      <c r="Q74" s="59"/>
      <c r="R74" s="59"/>
    </row>
    <row r="75" ht="15.75" customHeight="1">
      <c r="E75" s="61" t="s">
        <v>5</v>
      </c>
      <c r="F75" s="61" t="s">
        <v>52</v>
      </c>
      <c r="G75" s="61"/>
      <c r="H75" s="61"/>
      <c r="I75" s="59"/>
      <c r="J75" s="61" t="s">
        <v>5</v>
      </c>
      <c r="K75" s="61" t="s">
        <v>52</v>
      </c>
      <c r="L75" s="61"/>
      <c r="M75" s="61"/>
      <c r="N75" s="59"/>
      <c r="O75" s="61" t="s">
        <v>5</v>
      </c>
      <c r="P75" s="61" t="s">
        <v>52</v>
      </c>
      <c r="Q75" s="61"/>
      <c r="R75" s="61"/>
    </row>
    <row r="76" ht="15.75" customHeight="1">
      <c r="E76" s="59" t="s">
        <v>4</v>
      </c>
      <c r="F76" s="62">
        <f>C12</f>
        <v>2.4</v>
      </c>
      <c r="G76" s="62"/>
      <c r="H76" s="62"/>
      <c r="I76" s="59"/>
      <c r="J76" s="59" t="s">
        <v>4</v>
      </c>
      <c r="K76" s="62">
        <f>C12</f>
        <v>2.4</v>
      </c>
      <c r="L76" s="62"/>
      <c r="M76" s="62"/>
      <c r="N76" s="59"/>
      <c r="O76" s="59" t="s">
        <v>4</v>
      </c>
      <c r="P76" s="62">
        <f>C12</f>
        <v>2.4</v>
      </c>
      <c r="Q76" s="62"/>
      <c r="R76" s="62"/>
    </row>
    <row r="77" ht="15.75" customHeight="1">
      <c r="E77" s="59" t="s">
        <v>46</v>
      </c>
      <c r="F77" s="63">
        <v>0.14</v>
      </c>
      <c r="G77" s="63"/>
      <c r="H77" s="63"/>
      <c r="I77" s="59"/>
      <c r="J77" s="59" t="s">
        <v>46</v>
      </c>
      <c r="K77" s="63">
        <v>0.14</v>
      </c>
      <c r="L77" s="63"/>
      <c r="M77" s="63"/>
      <c r="N77" s="59"/>
      <c r="O77" s="59" t="s">
        <v>46</v>
      </c>
      <c r="P77" s="63">
        <v>0.14</v>
      </c>
      <c r="Q77" s="63"/>
      <c r="R77" s="63"/>
    </row>
    <row r="78" ht="15.75" customHeight="1">
      <c r="E78" s="59" t="s">
        <v>30</v>
      </c>
      <c r="F78" s="63">
        <f>F77+F76</f>
        <v>2.54</v>
      </c>
      <c r="G78" s="63"/>
      <c r="H78" s="63"/>
      <c r="I78" s="59"/>
      <c r="J78" s="59" t="s">
        <v>30</v>
      </c>
      <c r="K78" s="63">
        <f>K77+K76</f>
        <v>2.54</v>
      </c>
      <c r="L78" s="63"/>
      <c r="M78" s="63"/>
      <c r="N78" s="59"/>
      <c r="O78" s="59" t="s">
        <v>30</v>
      </c>
      <c r="P78" s="63">
        <f>P77+P76</f>
        <v>2.54</v>
      </c>
      <c r="Q78" s="63"/>
      <c r="R78" s="63"/>
    </row>
    <row r="79" ht="15.75" customHeight="1">
      <c r="E79" s="59" t="s">
        <v>49</v>
      </c>
      <c r="F79" s="63">
        <f>+F62</f>
        <v>0.95</v>
      </c>
      <c r="G79" s="63"/>
      <c r="H79" s="63"/>
      <c r="I79" s="59"/>
      <c r="J79" s="59" t="s">
        <v>49</v>
      </c>
      <c r="K79" s="63">
        <v>0.98</v>
      </c>
      <c r="L79" s="63"/>
      <c r="M79" s="63"/>
      <c r="N79" s="59"/>
      <c r="O79" s="59" t="s">
        <v>49</v>
      </c>
      <c r="P79" s="63">
        <v>0.95</v>
      </c>
      <c r="Q79" s="63"/>
      <c r="R79" s="63"/>
    </row>
    <row r="80" ht="15.75" customHeight="1">
      <c r="E80" s="59" t="s">
        <v>51</v>
      </c>
      <c r="F80" s="63">
        <f>F78/F79</f>
        <v>2.673684211</v>
      </c>
      <c r="G80" s="63"/>
      <c r="H80" s="63"/>
      <c r="I80" s="59"/>
      <c r="J80" s="59" t="s">
        <v>51</v>
      </c>
      <c r="K80" s="63">
        <f>K78/K79</f>
        <v>2.591836735</v>
      </c>
      <c r="L80" s="63"/>
      <c r="M80" s="63"/>
      <c r="N80" s="59"/>
      <c r="O80" s="59" t="s">
        <v>51</v>
      </c>
      <c r="P80" s="63">
        <f>P78/P79</f>
        <v>2.673684211</v>
      </c>
      <c r="Q80" s="63"/>
      <c r="R80" s="63"/>
    </row>
    <row r="81" ht="15.75" customHeight="1">
      <c r="E81" s="59"/>
      <c r="F81" s="63"/>
      <c r="G81" s="63"/>
      <c r="H81" s="63"/>
      <c r="I81" s="59"/>
      <c r="J81" s="59"/>
      <c r="K81" s="63"/>
      <c r="L81" s="63"/>
      <c r="M81" s="63"/>
      <c r="N81" s="59"/>
      <c r="O81" s="59"/>
      <c r="P81" s="63"/>
      <c r="Q81" s="63"/>
      <c r="R81" s="63"/>
    </row>
    <row r="82" ht="15.75" customHeight="1">
      <c r="E82" s="59" t="s">
        <v>65</v>
      </c>
      <c r="F82" s="63">
        <v>0.95</v>
      </c>
      <c r="G82" s="63"/>
      <c r="H82" s="63"/>
      <c r="I82" s="59"/>
      <c r="J82" s="59" t="s">
        <v>65</v>
      </c>
      <c r="K82" s="63">
        <v>0.95</v>
      </c>
      <c r="L82" s="63"/>
      <c r="M82" s="63"/>
      <c r="N82" s="59"/>
      <c r="O82" s="59" t="s">
        <v>65</v>
      </c>
      <c r="P82" s="63">
        <v>0.95</v>
      </c>
      <c r="Q82" s="63"/>
      <c r="R82" s="63"/>
    </row>
    <row r="83" ht="15.75" customHeight="1">
      <c r="E83" s="59" t="s">
        <v>16</v>
      </c>
      <c r="F83" s="63">
        <v>0.06</v>
      </c>
      <c r="G83" s="63"/>
      <c r="H83" s="63"/>
      <c r="I83" s="59"/>
      <c r="J83" s="59" t="s">
        <v>16</v>
      </c>
      <c r="K83" s="63">
        <v>0.06</v>
      </c>
      <c r="L83" s="63"/>
      <c r="M83" s="63"/>
      <c r="N83" s="59"/>
      <c r="O83" s="59" t="s">
        <v>16</v>
      </c>
      <c r="P83" s="63">
        <v>0.06</v>
      </c>
      <c r="Q83" s="63"/>
      <c r="R83" s="63"/>
    </row>
    <row r="84" ht="15.75" customHeight="1">
      <c r="E84" s="59" t="s">
        <v>18</v>
      </c>
      <c r="F84" s="63">
        <v>0.07</v>
      </c>
      <c r="G84" s="63"/>
      <c r="H84" s="63"/>
      <c r="I84" s="59"/>
      <c r="J84" s="59" t="s">
        <v>18</v>
      </c>
      <c r="K84" s="63">
        <v>0.07</v>
      </c>
      <c r="L84" s="63"/>
      <c r="M84" s="63"/>
      <c r="N84" s="59"/>
      <c r="O84" s="59" t="s">
        <v>18</v>
      </c>
      <c r="P84" s="63">
        <v>0.07</v>
      </c>
      <c r="Q84" s="63"/>
      <c r="R84" s="63"/>
    </row>
    <row r="85" ht="15.75" customHeight="1">
      <c r="E85" s="59" t="s">
        <v>58</v>
      </c>
      <c r="F85" s="63">
        <v>0.0</v>
      </c>
      <c r="G85" s="63"/>
      <c r="H85" s="63"/>
      <c r="I85" s="59"/>
      <c r="J85" s="59" t="s">
        <v>58</v>
      </c>
      <c r="K85" s="63">
        <f>+C20</f>
        <v>0.13</v>
      </c>
      <c r="L85" s="63"/>
      <c r="M85" s="63"/>
      <c r="N85" s="59"/>
      <c r="O85" s="59" t="s">
        <v>58</v>
      </c>
      <c r="P85" s="63">
        <f>+C21+C22+C23+C24+C25+C2+C26</f>
        <v>0.1</v>
      </c>
      <c r="Q85" s="63"/>
      <c r="R85" s="63"/>
    </row>
    <row r="86" ht="15.75" customHeight="1">
      <c r="E86" s="59" t="s">
        <v>22</v>
      </c>
      <c r="F86" s="63">
        <v>0.0</v>
      </c>
      <c r="G86" s="63"/>
      <c r="H86" s="63"/>
      <c r="I86" s="59"/>
      <c r="J86" s="59" t="s">
        <v>22</v>
      </c>
      <c r="K86" s="63">
        <v>0.03</v>
      </c>
      <c r="L86" s="63"/>
      <c r="M86" s="63"/>
      <c r="N86" s="59"/>
      <c r="O86" s="59" t="s">
        <v>22</v>
      </c>
      <c r="P86" s="63">
        <v>0.0</v>
      </c>
      <c r="Q86" s="63"/>
      <c r="R86" s="63"/>
    </row>
    <row r="87" ht="15.75" customHeight="1">
      <c r="E87" s="1" t="s">
        <v>27</v>
      </c>
      <c r="F87" s="15">
        <v>0.2</v>
      </c>
      <c r="G87" s="63"/>
      <c r="H87" s="63"/>
      <c r="I87" s="59"/>
      <c r="J87" s="1" t="s">
        <v>27</v>
      </c>
      <c r="K87" s="15">
        <v>0.2</v>
      </c>
      <c r="L87" s="63"/>
      <c r="M87" s="63"/>
      <c r="N87" s="59"/>
      <c r="O87" s="1" t="s">
        <v>27</v>
      </c>
      <c r="P87" s="15">
        <v>0.2</v>
      </c>
      <c r="Q87" s="63"/>
      <c r="R87" s="63"/>
    </row>
    <row r="88" ht="15.75" customHeight="1">
      <c r="E88" s="65" t="s">
        <v>24</v>
      </c>
      <c r="F88" s="66">
        <f>SUM(F80:F87)</f>
        <v>3.953684211</v>
      </c>
      <c r="G88" s="66"/>
      <c r="H88" s="66">
        <f>+F88*2.2046</f>
        <v>8.716292211</v>
      </c>
      <c r="I88" s="59"/>
      <c r="J88" s="65" t="s">
        <v>24</v>
      </c>
      <c r="K88" s="67">
        <f>SUM(K80:K87)</f>
        <v>4.031836735</v>
      </c>
      <c r="L88" s="68"/>
      <c r="M88" s="67">
        <f>+K88*2.2046</f>
        <v>8.888587265</v>
      </c>
      <c r="N88" s="59"/>
      <c r="O88" s="65" t="s">
        <v>24</v>
      </c>
      <c r="P88" s="66">
        <f>SUM(P80:P87)</f>
        <v>4.053684211</v>
      </c>
      <c r="Q88" s="66"/>
      <c r="R88" s="66">
        <f>+P88*2.2046</f>
        <v>8.936752211</v>
      </c>
    </row>
    <row r="89" ht="15.75" customHeight="1">
      <c r="E89" s="59"/>
      <c r="F89" s="59"/>
      <c r="G89" s="59"/>
      <c r="H89" s="59"/>
      <c r="I89" s="59"/>
      <c r="J89" s="70">
        <v>0.0378</v>
      </c>
      <c r="K89" s="71">
        <f>K88*J89</f>
        <v>0.1524034286</v>
      </c>
      <c r="L89" s="71">
        <f>+K88+K89</f>
        <v>4.184240163</v>
      </c>
      <c r="M89" s="71">
        <f t="shared" ref="M89:M90" si="5">+L89*2.2046</f>
        <v>9.224575864</v>
      </c>
      <c r="N89" s="59"/>
      <c r="O89" s="59"/>
      <c r="P89" s="59"/>
      <c r="Q89" s="59"/>
      <c r="R89" s="59"/>
    </row>
    <row r="90" ht="15.75" customHeight="1">
      <c r="E90" s="59"/>
      <c r="F90" s="59"/>
      <c r="G90" s="59"/>
      <c r="H90" s="59"/>
      <c r="I90" s="59"/>
      <c r="J90" s="72">
        <v>0.15</v>
      </c>
      <c r="K90" s="73">
        <f>+K88*J90</f>
        <v>0.6047755102</v>
      </c>
      <c r="L90" s="73">
        <f>+K88+K90+K89</f>
        <v>4.789015673</v>
      </c>
      <c r="M90" s="73">
        <f t="shared" si="5"/>
        <v>10.55786395</v>
      </c>
      <c r="N90" s="59"/>
      <c r="O90" s="59"/>
      <c r="P90" s="59"/>
      <c r="Q90" s="59"/>
      <c r="R90" s="59"/>
    </row>
    <row r="91" ht="15.75" customHeight="1">
      <c r="E91" s="59"/>
      <c r="F91" s="59"/>
      <c r="G91" s="59"/>
      <c r="H91" s="59"/>
      <c r="I91" s="59"/>
      <c r="J91" s="75"/>
      <c r="K91" s="63"/>
      <c r="L91" s="63"/>
      <c r="M91" s="63"/>
      <c r="N91" s="59"/>
      <c r="O91" s="59"/>
      <c r="P91" s="59"/>
      <c r="Q91" s="59"/>
      <c r="R91" s="59"/>
    </row>
    <row r="92" ht="15.75" customHeight="1">
      <c r="E92" s="61" t="s">
        <v>5</v>
      </c>
      <c r="F92" s="61" t="s">
        <v>53</v>
      </c>
      <c r="G92" s="61"/>
      <c r="H92" s="61"/>
      <c r="I92" s="59"/>
      <c r="J92" s="61" t="s">
        <v>5</v>
      </c>
      <c r="K92" s="61" t="s">
        <v>53</v>
      </c>
      <c r="L92" s="61"/>
      <c r="M92" s="61"/>
      <c r="N92" s="59"/>
      <c r="O92" s="61" t="s">
        <v>5</v>
      </c>
      <c r="P92" s="61" t="s">
        <v>53</v>
      </c>
      <c r="Q92" s="61"/>
      <c r="R92" s="61"/>
    </row>
    <row r="93" ht="15.75" customHeight="1">
      <c r="E93" s="59" t="s">
        <v>4</v>
      </c>
      <c r="F93" s="62">
        <f>C13</f>
        <v>2.3</v>
      </c>
      <c r="G93" s="62"/>
      <c r="H93" s="62"/>
      <c r="I93" s="59"/>
      <c r="J93" s="59" t="s">
        <v>4</v>
      </c>
      <c r="K93" s="62">
        <f>C13</f>
        <v>2.3</v>
      </c>
      <c r="L93" s="62"/>
      <c r="M93" s="62"/>
      <c r="N93" s="59"/>
      <c r="O93" s="59" t="s">
        <v>4</v>
      </c>
      <c r="P93" s="62">
        <f>C13</f>
        <v>2.3</v>
      </c>
      <c r="Q93" s="62"/>
      <c r="R93" s="62"/>
    </row>
    <row r="94" ht="15.75" customHeight="1">
      <c r="E94" s="59" t="s">
        <v>46</v>
      </c>
      <c r="F94" s="63">
        <v>0.14</v>
      </c>
      <c r="G94" s="63"/>
      <c r="H94" s="63"/>
      <c r="I94" s="59"/>
      <c r="J94" s="59" t="s">
        <v>46</v>
      </c>
      <c r="K94" s="63">
        <v>0.14</v>
      </c>
      <c r="L94" s="63"/>
      <c r="M94" s="63"/>
      <c r="N94" s="59"/>
      <c r="O94" s="59" t="s">
        <v>46</v>
      </c>
      <c r="P94" s="63">
        <v>0.14</v>
      </c>
      <c r="Q94" s="63"/>
      <c r="R94" s="63"/>
    </row>
    <row r="95" ht="15.75" customHeight="1">
      <c r="E95" s="59" t="s">
        <v>30</v>
      </c>
      <c r="F95" s="63">
        <f>F94+F93</f>
        <v>2.44</v>
      </c>
      <c r="G95" s="63"/>
      <c r="H95" s="63"/>
      <c r="I95" s="59"/>
      <c r="J95" s="59" t="s">
        <v>30</v>
      </c>
      <c r="K95" s="63">
        <f>K94+K93</f>
        <v>2.44</v>
      </c>
      <c r="L95" s="63"/>
      <c r="M95" s="63"/>
      <c r="N95" s="59"/>
      <c r="O95" s="59" t="s">
        <v>30</v>
      </c>
      <c r="P95" s="63">
        <f>P94+P93</f>
        <v>2.44</v>
      </c>
      <c r="Q95" s="63"/>
      <c r="R95" s="63"/>
    </row>
    <row r="96" ht="15.75" customHeight="1">
      <c r="E96" s="59" t="s">
        <v>49</v>
      </c>
      <c r="F96" s="63">
        <f>+F79</f>
        <v>0.95</v>
      </c>
      <c r="G96" s="63"/>
      <c r="H96" s="63"/>
      <c r="I96" s="59"/>
      <c r="J96" s="59" t="s">
        <v>49</v>
      </c>
      <c r="K96" s="63">
        <v>0.98</v>
      </c>
      <c r="L96" s="63"/>
      <c r="M96" s="63"/>
      <c r="N96" s="59"/>
      <c r="O96" s="59" t="s">
        <v>49</v>
      </c>
      <c r="P96" s="63">
        <v>0.95</v>
      </c>
      <c r="Q96" s="63"/>
      <c r="R96" s="63"/>
    </row>
    <row r="97" ht="15.75" customHeight="1">
      <c r="E97" s="59" t="s">
        <v>51</v>
      </c>
      <c r="F97" s="63">
        <f>F95/F96</f>
        <v>2.568421053</v>
      </c>
      <c r="G97" s="63"/>
      <c r="H97" s="63"/>
      <c r="I97" s="59"/>
      <c r="J97" s="59" t="s">
        <v>51</v>
      </c>
      <c r="K97" s="63">
        <f>K95/K96</f>
        <v>2.489795918</v>
      </c>
      <c r="L97" s="63"/>
      <c r="M97" s="63"/>
      <c r="N97" s="59"/>
      <c r="O97" s="59" t="s">
        <v>51</v>
      </c>
      <c r="P97" s="63">
        <f>P95/P96</f>
        <v>2.568421053</v>
      </c>
      <c r="Q97" s="63"/>
      <c r="R97" s="63"/>
    </row>
    <row r="98" ht="15.75" customHeight="1">
      <c r="E98" s="59"/>
      <c r="F98" s="63"/>
      <c r="G98" s="63"/>
      <c r="H98" s="63"/>
      <c r="I98" s="59"/>
      <c r="J98" s="59"/>
      <c r="K98" s="63"/>
      <c r="L98" s="63"/>
      <c r="M98" s="63"/>
      <c r="N98" s="59"/>
      <c r="O98" s="59"/>
      <c r="P98" s="63"/>
      <c r="Q98" s="63"/>
      <c r="R98" s="63"/>
    </row>
    <row r="99" ht="15.75" customHeight="1">
      <c r="E99" s="59" t="s">
        <v>65</v>
      </c>
      <c r="F99" s="63">
        <v>0.95</v>
      </c>
      <c r="G99" s="63"/>
      <c r="H99" s="63"/>
      <c r="I99" s="59"/>
      <c r="J99" s="59" t="s">
        <v>65</v>
      </c>
      <c r="K99" s="63">
        <v>0.95</v>
      </c>
      <c r="L99" s="63"/>
      <c r="M99" s="63"/>
      <c r="N99" s="59"/>
      <c r="O99" s="59" t="s">
        <v>65</v>
      </c>
      <c r="P99" s="63">
        <v>1.2</v>
      </c>
      <c r="Q99" s="63"/>
      <c r="R99" s="63"/>
    </row>
    <row r="100" ht="15.75" customHeight="1">
      <c r="E100" s="59" t="s">
        <v>16</v>
      </c>
      <c r="F100" s="63">
        <v>0.06</v>
      </c>
      <c r="G100" s="63"/>
      <c r="H100" s="63"/>
      <c r="I100" s="59"/>
      <c r="J100" s="59" t="s">
        <v>16</v>
      </c>
      <c r="K100" s="63">
        <v>0.06</v>
      </c>
      <c r="L100" s="63"/>
      <c r="M100" s="63"/>
      <c r="N100" s="59"/>
      <c r="O100" s="59" t="s">
        <v>16</v>
      </c>
      <c r="P100" s="63">
        <v>0.06</v>
      </c>
      <c r="Q100" s="63"/>
      <c r="R100" s="63"/>
    </row>
    <row r="101" ht="15.75" customHeight="1">
      <c r="E101" s="59" t="s">
        <v>18</v>
      </c>
      <c r="F101" s="63">
        <v>0.07</v>
      </c>
      <c r="G101" s="63"/>
      <c r="H101" s="63"/>
      <c r="I101" s="59"/>
      <c r="J101" s="59" t="s">
        <v>18</v>
      </c>
      <c r="K101" s="63">
        <v>0.07</v>
      </c>
      <c r="L101" s="63"/>
      <c r="M101" s="63"/>
      <c r="N101" s="59"/>
      <c r="O101" s="59" t="s">
        <v>18</v>
      </c>
      <c r="P101" s="63">
        <v>0.07</v>
      </c>
      <c r="Q101" s="63"/>
      <c r="R101" s="63"/>
    </row>
    <row r="102" ht="15.75" customHeight="1">
      <c r="E102" s="59" t="s">
        <v>58</v>
      </c>
      <c r="F102" s="63">
        <v>0.0</v>
      </c>
      <c r="G102" s="63"/>
      <c r="H102" s="63"/>
      <c r="I102" s="59"/>
      <c r="J102" s="59" t="s">
        <v>58</v>
      </c>
      <c r="K102" s="63">
        <f>+C20</f>
        <v>0.13</v>
      </c>
      <c r="L102" s="63"/>
      <c r="M102" s="63"/>
      <c r="N102" s="59"/>
      <c r="O102" s="59" t="s">
        <v>58</v>
      </c>
      <c r="P102" s="63">
        <f>+C21+C22+C23+C24+C25+C2+C26</f>
        <v>0.1</v>
      </c>
      <c r="Q102" s="63"/>
      <c r="R102" s="63"/>
    </row>
    <row r="103" ht="15.75" customHeight="1">
      <c r="E103" s="59" t="s">
        <v>22</v>
      </c>
      <c r="F103" s="63">
        <v>0.0</v>
      </c>
      <c r="G103" s="63"/>
      <c r="H103" s="63"/>
      <c r="I103" s="59"/>
      <c r="J103" s="59" t="s">
        <v>22</v>
      </c>
      <c r="K103" s="63">
        <v>0.03</v>
      </c>
      <c r="L103" s="63"/>
      <c r="M103" s="63"/>
      <c r="N103" s="59"/>
      <c r="O103" s="59" t="s">
        <v>22</v>
      </c>
      <c r="P103" s="63">
        <v>0.0</v>
      </c>
      <c r="Q103" s="63"/>
      <c r="R103" s="63"/>
    </row>
    <row r="104" ht="15.75" customHeight="1">
      <c r="E104" s="1" t="s">
        <v>27</v>
      </c>
      <c r="F104" s="15">
        <v>0.2</v>
      </c>
      <c r="G104" s="63"/>
      <c r="H104" s="63"/>
      <c r="I104" s="59"/>
      <c r="J104" s="1" t="s">
        <v>27</v>
      </c>
      <c r="K104" s="15">
        <v>0.2</v>
      </c>
      <c r="L104" s="63"/>
      <c r="M104" s="63"/>
      <c r="N104" s="59"/>
      <c r="O104" s="1" t="s">
        <v>27</v>
      </c>
      <c r="P104" s="15">
        <v>0.2</v>
      </c>
      <c r="Q104" s="63"/>
      <c r="R104" s="63"/>
    </row>
    <row r="105" ht="15.75" customHeight="1">
      <c r="E105" s="65" t="s">
        <v>24</v>
      </c>
      <c r="F105" s="66">
        <f>SUM(F97:F104)</f>
        <v>3.848421053</v>
      </c>
      <c r="G105" s="66"/>
      <c r="H105" s="66">
        <f>+F105*2.2046</f>
        <v>8.484229053</v>
      </c>
      <c r="I105" s="59"/>
      <c r="J105" s="65" t="s">
        <v>24</v>
      </c>
      <c r="K105" s="67">
        <f>SUM(K97:K104)</f>
        <v>3.929795918</v>
      </c>
      <c r="L105" s="68"/>
      <c r="M105" s="67">
        <f>+K105*2.2046</f>
        <v>8.663628082</v>
      </c>
      <c r="N105" s="59"/>
      <c r="O105" s="65" t="s">
        <v>24</v>
      </c>
      <c r="P105" s="66">
        <f>SUM(P97:P104)</f>
        <v>4.198421053</v>
      </c>
      <c r="Q105" s="66"/>
      <c r="R105" s="66">
        <f>+P105*2.2046</f>
        <v>9.255839053</v>
      </c>
    </row>
    <row r="106" ht="15.75" customHeight="1">
      <c r="E106" s="59"/>
      <c r="F106" s="59"/>
      <c r="G106" s="59"/>
      <c r="H106" s="59"/>
      <c r="I106" s="59"/>
      <c r="J106" s="70">
        <v>0.0378</v>
      </c>
      <c r="K106" s="71">
        <f>K105*J106</f>
        <v>0.1485462857</v>
      </c>
      <c r="L106" s="71">
        <f>+K105+K106</f>
        <v>4.078342204</v>
      </c>
      <c r="M106" s="71">
        <f t="shared" ref="M106:M107" si="6">+L106*2.2046</f>
        <v>8.991113223</v>
      </c>
      <c r="N106" s="59"/>
      <c r="O106" s="59"/>
      <c r="P106" s="59"/>
      <c r="Q106" s="59"/>
      <c r="R106" s="59"/>
    </row>
    <row r="107" ht="15.75" customHeight="1">
      <c r="E107" s="59"/>
      <c r="F107" s="59"/>
      <c r="G107" s="59"/>
      <c r="H107" s="59"/>
      <c r="I107" s="59"/>
      <c r="J107" s="72">
        <v>0.15</v>
      </c>
      <c r="K107" s="73">
        <f>+K105*J107</f>
        <v>0.5894693878</v>
      </c>
      <c r="L107" s="73">
        <f>+K105+K107+K106</f>
        <v>4.667811592</v>
      </c>
      <c r="M107" s="73">
        <f t="shared" si="6"/>
        <v>10.29065744</v>
      </c>
      <c r="N107" s="59"/>
      <c r="O107" s="59"/>
      <c r="P107" s="59"/>
      <c r="Q107" s="59"/>
      <c r="R107" s="59"/>
    </row>
    <row r="108" ht="15.75" customHeight="1">
      <c r="E108" s="59"/>
      <c r="F108" s="59"/>
      <c r="G108" s="59"/>
      <c r="H108" s="59"/>
      <c r="I108" s="59"/>
      <c r="J108" s="59"/>
      <c r="K108" s="63"/>
      <c r="L108" s="63"/>
      <c r="M108" s="63"/>
      <c r="N108" s="59"/>
      <c r="O108" s="59"/>
      <c r="P108" s="59"/>
      <c r="Q108" s="59"/>
      <c r="R108" s="59"/>
    </row>
    <row r="109" ht="15.75" customHeight="1">
      <c r="E109" s="61" t="s">
        <v>5</v>
      </c>
      <c r="F109" s="61" t="s">
        <v>55</v>
      </c>
      <c r="G109" s="61"/>
      <c r="H109" s="61"/>
      <c r="I109" s="59"/>
      <c r="J109" s="61" t="s">
        <v>5</v>
      </c>
      <c r="K109" s="61" t="s">
        <v>55</v>
      </c>
      <c r="L109" s="61"/>
      <c r="M109" s="61"/>
      <c r="N109" s="59"/>
      <c r="O109" s="61" t="s">
        <v>5</v>
      </c>
      <c r="P109" s="61" t="s">
        <v>55</v>
      </c>
      <c r="Q109" s="61"/>
      <c r="R109" s="61"/>
    </row>
    <row r="110" ht="15.75" customHeight="1">
      <c r="E110" s="59" t="s">
        <v>4</v>
      </c>
      <c r="F110" s="62">
        <f>C14</f>
        <v>2.05</v>
      </c>
      <c r="G110" s="62"/>
      <c r="H110" s="62"/>
      <c r="I110" s="59"/>
      <c r="J110" s="59" t="s">
        <v>4</v>
      </c>
      <c r="K110" s="62">
        <f>C14</f>
        <v>2.05</v>
      </c>
      <c r="L110" s="62"/>
      <c r="M110" s="62"/>
      <c r="N110" s="59"/>
      <c r="O110" s="59" t="s">
        <v>4</v>
      </c>
      <c r="P110" s="62">
        <f>C14</f>
        <v>2.05</v>
      </c>
      <c r="Q110" s="62"/>
      <c r="R110" s="62"/>
    </row>
    <row r="111" ht="15.75" customHeight="1">
      <c r="E111" s="59" t="s">
        <v>46</v>
      </c>
      <c r="F111" s="63">
        <v>0.14</v>
      </c>
      <c r="G111" s="63"/>
      <c r="H111" s="63"/>
      <c r="I111" s="59"/>
      <c r="J111" s="59" t="s">
        <v>46</v>
      </c>
      <c r="K111" s="63">
        <v>0.14</v>
      </c>
      <c r="L111" s="63"/>
      <c r="M111" s="63"/>
      <c r="N111" s="59"/>
      <c r="O111" s="59" t="s">
        <v>46</v>
      </c>
      <c r="P111" s="63">
        <v>0.14</v>
      </c>
      <c r="Q111" s="63"/>
      <c r="R111" s="63"/>
    </row>
    <row r="112" ht="15.75" customHeight="1">
      <c r="E112" s="59" t="s">
        <v>30</v>
      </c>
      <c r="F112" s="63">
        <f>F111+F110</f>
        <v>2.19</v>
      </c>
      <c r="G112" s="63"/>
      <c r="H112" s="63"/>
      <c r="I112" s="59"/>
      <c r="J112" s="59" t="s">
        <v>30</v>
      </c>
      <c r="K112" s="63">
        <f>K111+K110</f>
        <v>2.19</v>
      </c>
      <c r="L112" s="63"/>
      <c r="M112" s="63"/>
      <c r="N112" s="59"/>
      <c r="O112" s="59" t="s">
        <v>30</v>
      </c>
      <c r="P112" s="63">
        <f>P111+P110</f>
        <v>2.19</v>
      </c>
      <c r="Q112" s="63"/>
      <c r="R112" s="63"/>
    </row>
    <row r="113" ht="15.75" customHeight="1">
      <c r="E113" s="59" t="s">
        <v>49</v>
      </c>
      <c r="F113" s="63">
        <f>+F96</f>
        <v>0.95</v>
      </c>
      <c r="G113" s="63"/>
      <c r="H113" s="63"/>
      <c r="I113" s="59"/>
      <c r="J113" s="59" t="s">
        <v>49</v>
      </c>
      <c r="K113" s="63">
        <v>0.98</v>
      </c>
      <c r="L113" s="63"/>
      <c r="M113" s="63"/>
      <c r="N113" s="59"/>
      <c r="O113" s="59" t="s">
        <v>49</v>
      </c>
      <c r="P113" s="63">
        <v>0.95</v>
      </c>
      <c r="Q113" s="63"/>
      <c r="R113" s="63"/>
    </row>
    <row r="114" ht="15.75" customHeight="1">
      <c r="E114" s="59" t="s">
        <v>51</v>
      </c>
      <c r="F114" s="63">
        <f>F112/F113</f>
        <v>2.305263158</v>
      </c>
      <c r="G114" s="63"/>
      <c r="H114" s="63"/>
      <c r="I114" s="59"/>
      <c r="J114" s="59" t="s">
        <v>51</v>
      </c>
      <c r="K114" s="63">
        <f>K112/K113</f>
        <v>2.234693878</v>
      </c>
      <c r="L114" s="63"/>
      <c r="M114" s="63"/>
      <c r="N114" s="59"/>
      <c r="O114" s="59" t="s">
        <v>51</v>
      </c>
      <c r="P114" s="63">
        <f>P112/P113</f>
        <v>2.305263158</v>
      </c>
      <c r="Q114" s="63"/>
      <c r="R114" s="63"/>
    </row>
    <row r="115" ht="15.75" customHeight="1">
      <c r="E115" s="59"/>
      <c r="F115" s="63"/>
      <c r="G115" s="63"/>
      <c r="H115" s="63"/>
      <c r="I115" s="59"/>
      <c r="J115" s="59"/>
      <c r="K115" s="63"/>
      <c r="L115" s="63"/>
      <c r="M115" s="63"/>
      <c r="N115" s="59"/>
      <c r="O115" s="59"/>
      <c r="P115" s="63"/>
      <c r="Q115" s="63"/>
      <c r="R115" s="63"/>
    </row>
    <row r="116" ht="15.75" customHeight="1">
      <c r="E116" s="59" t="s">
        <v>65</v>
      </c>
      <c r="F116" s="63">
        <v>0.95</v>
      </c>
      <c r="G116" s="63"/>
      <c r="H116" s="63"/>
      <c r="I116" s="59"/>
      <c r="J116" s="59" t="s">
        <v>65</v>
      </c>
      <c r="K116" s="63">
        <v>0.95</v>
      </c>
      <c r="L116" s="63"/>
      <c r="M116" s="63"/>
      <c r="N116" s="59"/>
      <c r="O116" s="59" t="s">
        <v>65</v>
      </c>
      <c r="P116" s="63">
        <v>1.2</v>
      </c>
      <c r="Q116" s="63"/>
      <c r="R116" s="63"/>
    </row>
    <row r="117" ht="15.75" customHeight="1">
      <c r="E117" s="59" t="s">
        <v>16</v>
      </c>
      <c r="F117" s="63">
        <v>0.06</v>
      </c>
      <c r="G117" s="63"/>
      <c r="H117" s="63"/>
      <c r="I117" s="59"/>
      <c r="J117" s="59" t="s">
        <v>16</v>
      </c>
      <c r="K117" s="63">
        <v>0.06</v>
      </c>
      <c r="L117" s="63"/>
      <c r="M117" s="63"/>
      <c r="N117" s="59"/>
      <c r="O117" s="59" t="s">
        <v>16</v>
      </c>
      <c r="P117" s="63">
        <v>0.06</v>
      </c>
      <c r="Q117" s="63"/>
      <c r="R117" s="63"/>
    </row>
    <row r="118" ht="15.75" customHeight="1">
      <c r="E118" s="59" t="s">
        <v>18</v>
      </c>
      <c r="F118" s="63">
        <v>0.07</v>
      </c>
      <c r="G118" s="63"/>
      <c r="H118" s="63"/>
      <c r="I118" s="59"/>
      <c r="J118" s="59" t="s">
        <v>18</v>
      </c>
      <c r="K118" s="63">
        <v>0.07</v>
      </c>
      <c r="L118" s="63"/>
      <c r="M118" s="63"/>
      <c r="N118" s="59"/>
      <c r="O118" s="59" t="s">
        <v>18</v>
      </c>
      <c r="P118" s="63">
        <v>0.07</v>
      </c>
      <c r="Q118" s="63"/>
      <c r="R118" s="63"/>
    </row>
    <row r="119" ht="15.75" customHeight="1">
      <c r="E119" s="59" t="s">
        <v>58</v>
      </c>
      <c r="F119" s="63">
        <v>0.0</v>
      </c>
      <c r="G119" s="63"/>
      <c r="H119" s="63"/>
      <c r="I119" s="59"/>
      <c r="J119" s="59" t="s">
        <v>58</v>
      </c>
      <c r="K119" s="63">
        <f>+C20</f>
        <v>0.13</v>
      </c>
      <c r="L119" s="63"/>
      <c r="M119" s="63"/>
      <c r="N119" s="59"/>
      <c r="O119" s="59" t="s">
        <v>58</v>
      </c>
      <c r="P119" s="63">
        <f>+C21+C22+C23+C24+C25+C2+C26</f>
        <v>0.1</v>
      </c>
      <c r="Q119" s="63"/>
      <c r="R119" s="63"/>
    </row>
    <row r="120" ht="15.75" customHeight="1">
      <c r="E120" s="59" t="s">
        <v>22</v>
      </c>
      <c r="F120" s="63">
        <v>0.0</v>
      </c>
      <c r="G120" s="63"/>
      <c r="H120" s="63"/>
      <c r="I120" s="59"/>
      <c r="J120" s="59" t="s">
        <v>22</v>
      </c>
      <c r="K120" s="63">
        <v>0.03</v>
      </c>
      <c r="L120" s="63"/>
      <c r="M120" s="63"/>
      <c r="N120" s="59"/>
      <c r="O120" s="59" t="s">
        <v>22</v>
      </c>
      <c r="P120" s="63">
        <v>0.0</v>
      </c>
      <c r="Q120" s="63"/>
      <c r="R120" s="63"/>
    </row>
    <row r="121" ht="15.75" customHeight="1">
      <c r="E121" s="1" t="s">
        <v>27</v>
      </c>
      <c r="F121" s="15">
        <v>0.2</v>
      </c>
      <c r="G121" s="63"/>
      <c r="H121" s="63"/>
      <c r="I121" s="59"/>
      <c r="J121" s="1" t="s">
        <v>27</v>
      </c>
      <c r="K121" s="15">
        <v>0.2</v>
      </c>
      <c r="L121" s="63"/>
      <c r="M121" s="63"/>
      <c r="N121" s="59"/>
      <c r="O121" s="1" t="s">
        <v>27</v>
      </c>
      <c r="P121" s="15">
        <v>0.2</v>
      </c>
      <c r="Q121" s="63"/>
      <c r="R121" s="63"/>
    </row>
    <row r="122" ht="15.75" customHeight="1">
      <c r="E122" s="65" t="s">
        <v>24</v>
      </c>
      <c r="F122" s="66">
        <f>SUM(F114:F121)</f>
        <v>3.585263158</v>
      </c>
      <c r="G122" s="66"/>
      <c r="H122" s="66">
        <f>+F122*2.2046</f>
        <v>7.904071158</v>
      </c>
      <c r="I122" s="59"/>
      <c r="J122" s="65" t="s">
        <v>24</v>
      </c>
      <c r="K122" s="67">
        <f>SUM(K114:K121)</f>
        <v>3.674693878</v>
      </c>
      <c r="L122" s="68"/>
      <c r="M122" s="67">
        <f>+K122*2.2046</f>
        <v>8.101230122</v>
      </c>
      <c r="N122" s="59"/>
      <c r="O122" s="65" t="s">
        <v>24</v>
      </c>
      <c r="P122" s="66">
        <f>SUM(P114:P121)</f>
        <v>3.935263158</v>
      </c>
      <c r="Q122" s="66"/>
      <c r="R122" s="66">
        <f>+P122*2.2046</f>
        <v>8.675681158</v>
      </c>
    </row>
    <row r="123" ht="15.75" customHeight="1">
      <c r="E123" s="59"/>
      <c r="F123" s="59"/>
      <c r="G123" s="59"/>
      <c r="H123" s="59"/>
      <c r="I123" s="59"/>
      <c r="J123" s="70">
        <v>0.0378</v>
      </c>
      <c r="K123" s="71">
        <f>K122*J123</f>
        <v>0.1389034286</v>
      </c>
      <c r="L123" s="71">
        <f>+K122+K123</f>
        <v>3.813597306</v>
      </c>
      <c r="M123" s="71">
        <f t="shared" ref="M123:M124" si="7">+L123*2.2046</f>
        <v>8.407456621</v>
      </c>
      <c r="N123" s="59"/>
      <c r="O123" s="59"/>
      <c r="P123" s="59"/>
      <c r="Q123" s="59"/>
      <c r="R123" s="59"/>
    </row>
    <row r="124" ht="15.0" customHeight="1">
      <c r="E124" s="59"/>
      <c r="F124" s="59"/>
      <c r="G124" s="59"/>
      <c r="H124" s="59"/>
      <c r="I124" s="59"/>
      <c r="J124" s="72">
        <v>0.15</v>
      </c>
      <c r="K124" s="73">
        <f>+K122*J124</f>
        <v>0.5512040816</v>
      </c>
      <c r="L124" s="73">
        <f>+K122+K124+K123</f>
        <v>4.364801388</v>
      </c>
      <c r="M124" s="73">
        <f t="shared" si="7"/>
        <v>9.622641139</v>
      </c>
      <c r="N124" s="59"/>
      <c r="O124" s="59"/>
      <c r="P124" s="59"/>
      <c r="Q124" s="59"/>
      <c r="R124" s="59"/>
    </row>
    <row r="125" ht="15.75" customHeight="1"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</row>
    <row r="126" ht="15.75" customHeight="1">
      <c r="E126" s="61" t="s">
        <v>5</v>
      </c>
      <c r="F126" s="61" t="s">
        <v>56</v>
      </c>
      <c r="G126" s="61"/>
      <c r="H126" s="61"/>
      <c r="I126" s="59"/>
      <c r="J126" s="61" t="s">
        <v>5</v>
      </c>
      <c r="K126" s="61" t="s">
        <v>56</v>
      </c>
      <c r="L126" s="61"/>
      <c r="M126" s="61"/>
      <c r="N126" s="59"/>
      <c r="O126" s="61" t="s">
        <v>5</v>
      </c>
      <c r="P126" s="61" t="s">
        <v>56</v>
      </c>
      <c r="Q126" s="61"/>
      <c r="R126" s="61"/>
    </row>
    <row r="127" ht="15.75" customHeight="1">
      <c r="E127" s="59" t="s">
        <v>4</v>
      </c>
      <c r="F127" s="62">
        <f>C15</f>
        <v>1.8</v>
      </c>
      <c r="G127" s="62"/>
      <c r="H127" s="62"/>
      <c r="I127" s="59"/>
      <c r="J127" s="59" t="s">
        <v>4</v>
      </c>
      <c r="K127" s="62">
        <f>C15</f>
        <v>1.8</v>
      </c>
      <c r="L127" s="62"/>
      <c r="M127" s="62"/>
      <c r="N127" s="59"/>
      <c r="O127" s="59" t="s">
        <v>4</v>
      </c>
      <c r="P127" s="62">
        <f>C15</f>
        <v>1.8</v>
      </c>
      <c r="Q127" s="62"/>
      <c r="R127" s="62"/>
    </row>
    <row r="128" ht="15.75" customHeight="1">
      <c r="E128" s="59" t="s">
        <v>46</v>
      </c>
      <c r="F128" s="63">
        <v>0.14</v>
      </c>
      <c r="G128" s="63"/>
      <c r="H128" s="63"/>
      <c r="I128" s="59"/>
      <c r="J128" s="59" t="s">
        <v>46</v>
      </c>
      <c r="K128" s="63">
        <v>0.14</v>
      </c>
      <c r="L128" s="63"/>
      <c r="M128" s="63"/>
      <c r="N128" s="59"/>
      <c r="O128" s="59" t="s">
        <v>46</v>
      </c>
      <c r="P128" s="63">
        <v>0.14</v>
      </c>
      <c r="Q128" s="63"/>
      <c r="R128" s="63"/>
    </row>
    <row r="129" ht="15.75" customHeight="1">
      <c r="E129" s="59" t="s">
        <v>30</v>
      </c>
      <c r="F129" s="63">
        <f>F128+F127</f>
        <v>1.94</v>
      </c>
      <c r="G129" s="63"/>
      <c r="H129" s="63"/>
      <c r="I129" s="59"/>
      <c r="J129" s="59" t="s">
        <v>30</v>
      </c>
      <c r="K129" s="63">
        <f>K128+K127</f>
        <v>1.94</v>
      </c>
      <c r="L129" s="63"/>
      <c r="M129" s="63"/>
      <c r="N129" s="59"/>
      <c r="O129" s="59" t="s">
        <v>30</v>
      </c>
      <c r="P129" s="63">
        <f>P128+P127</f>
        <v>1.94</v>
      </c>
      <c r="Q129" s="63"/>
      <c r="R129" s="63"/>
    </row>
    <row r="130" ht="15.75" customHeight="1">
      <c r="E130" s="59" t="s">
        <v>49</v>
      </c>
      <c r="F130" s="63">
        <f>+F113</f>
        <v>0.95</v>
      </c>
      <c r="G130" s="63"/>
      <c r="H130" s="63"/>
      <c r="I130" s="59"/>
      <c r="J130" s="59" t="s">
        <v>49</v>
      </c>
      <c r="K130" s="63">
        <v>0.98</v>
      </c>
      <c r="L130" s="63"/>
      <c r="M130" s="63"/>
      <c r="N130" s="59"/>
      <c r="O130" s="59" t="s">
        <v>49</v>
      </c>
      <c r="P130" s="63">
        <v>0.95</v>
      </c>
      <c r="Q130" s="63"/>
      <c r="R130" s="63"/>
    </row>
    <row r="131" ht="15.75" customHeight="1">
      <c r="E131" s="59" t="s">
        <v>51</v>
      </c>
      <c r="F131" s="63">
        <f>F129/F130</f>
        <v>2.042105263</v>
      </c>
      <c r="G131" s="63"/>
      <c r="H131" s="63"/>
      <c r="I131" s="59"/>
      <c r="J131" s="59" t="s">
        <v>51</v>
      </c>
      <c r="K131" s="63">
        <f>K129/K130</f>
        <v>1.979591837</v>
      </c>
      <c r="L131" s="63"/>
      <c r="M131" s="63"/>
      <c r="N131" s="59"/>
      <c r="O131" s="59" t="s">
        <v>51</v>
      </c>
      <c r="P131" s="63">
        <f>P129/P130</f>
        <v>2.042105263</v>
      </c>
      <c r="Q131" s="63"/>
      <c r="R131" s="63"/>
    </row>
    <row r="132" ht="15.75" customHeight="1">
      <c r="E132" s="59"/>
      <c r="F132" s="63"/>
      <c r="G132" s="63"/>
      <c r="H132" s="63"/>
      <c r="I132" s="59"/>
      <c r="J132" s="59"/>
      <c r="K132" s="63"/>
      <c r="L132" s="63"/>
      <c r="M132" s="63"/>
      <c r="N132" s="59"/>
      <c r="O132" s="59"/>
      <c r="P132" s="63"/>
      <c r="Q132" s="63"/>
      <c r="R132" s="63"/>
    </row>
    <row r="133" ht="15.75" customHeight="1">
      <c r="E133" s="59" t="s">
        <v>65</v>
      </c>
      <c r="F133" s="63">
        <v>0.95</v>
      </c>
      <c r="G133" s="63"/>
      <c r="H133" s="63"/>
      <c r="I133" s="59"/>
      <c r="J133" s="59" t="s">
        <v>65</v>
      </c>
      <c r="K133" s="63">
        <v>0.95</v>
      </c>
      <c r="L133" s="63"/>
      <c r="M133" s="63"/>
      <c r="N133" s="59"/>
      <c r="O133" s="59" t="s">
        <v>65</v>
      </c>
      <c r="P133" s="63">
        <v>1.2</v>
      </c>
      <c r="Q133" s="63"/>
      <c r="R133" s="63"/>
    </row>
    <row r="134" ht="15.75" customHeight="1">
      <c r="E134" s="59" t="s">
        <v>16</v>
      </c>
      <c r="F134" s="63">
        <v>0.06</v>
      </c>
      <c r="G134" s="63"/>
      <c r="H134" s="63"/>
      <c r="I134" s="59"/>
      <c r="J134" s="59" t="s">
        <v>16</v>
      </c>
      <c r="K134" s="63">
        <v>0.06</v>
      </c>
      <c r="L134" s="63"/>
      <c r="M134" s="63"/>
      <c r="N134" s="59"/>
      <c r="O134" s="59" t="s">
        <v>16</v>
      </c>
      <c r="P134" s="63">
        <v>0.06</v>
      </c>
      <c r="Q134" s="63"/>
      <c r="R134" s="63"/>
    </row>
    <row r="135" ht="15.75" customHeight="1">
      <c r="E135" s="59" t="s">
        <v>18</v>
      </c>
      <c r="F135" s="63">
        <v>0.07</v>
      </c>
      <c r="G135" s="63"/>
      <c r="H135" s="63"/>
      <c r="I135" s="59"/>
      <c r="J135" s="59" t="s">
        <v>18</v>
      </c>
      <c r="K135" s="63">
        <v>0.07</v>
      </c>
      <c r="L135" s="63"/>
      <c r="M135" s="63"/>
      <c r="N135" s="59"/>
      <c r="O135" s="59" t="s">
        <v>18</v>
      </c>
      <c r="P135" s="63">
        <v>0.07</v>
      </c>
      <c r="Q135" s="63"/>
      <c r="R135" s="63"/>
    </row>
    <row r="136" ht="15.75" customHeight="1">
      <c r="E136" s="59" t="s">
        <v>58</v>
      </c>
      <c r="F136" s="63">
        <v>0.0</v>
      </c>
      <c r="G136" s="63"/>
      <c r="H136" s="63"/>
      <c r="I136" s="59"/>
      <c r="J136" s="59" t="s">
        <v>58</v>
      </c>
      <c r="K136" s="63">
        <f>+C20</f>
        <v>0.13</v>
      </c>
      <c r="L136" s="63"/>
      <c r="M136" s="63"/>
      <c r="N136" s="59"/>
      <c r="O136" s="59" t="s">
        <v>58</v>
      </c>
      <c r="P136" s="63">
        <f>+C21+C22+C23+C24+C25+C2+C26</f>
        <v>0.1</v>
      </c>
      <c r="Q136" s="63"/>
      <c r="R136" s="63"/>
    </row>
    <row r="137" ht="15.75" customHeight="1">
      <c r="E137" s="59" t="s">
        <v>22</v>
      </c>
      <c r="F137" s="63">
        <v>0.0</v>
      </c>
      <c r="G137" s="63"/>
      <c r="H137" s="63"/>
      <c r="I137" s="59"/>
      <c r="J137" s="59" t="s">
        <v>22</v>
      </c>
      <c r="K137" s="63">
        <v>0.03</v>
      </c>
      <c r="L137" s="63"/>
      <c r="M137" s="63"/>
      <c r="N137" s="59"/>
      <c r="O137" s="59" t="s">
        <v>22</v>
      </c>
      <c r="P137" s="63">
        <v>0.0</v>
      </c>
      <c r="Q137" s="63"/>
      <c r="R137" s="63"/>
    </row>
    <row r="138" ht="15.75" customHeight="1">
      <c r="E138" s="1" t="s">
        <v>27</v>
      </c>
      <c r="F138" s="15">
        <v>0.2</v>
      </c>
      <c r="G138" s="63"/>
      <c r="H138" s="63"/>
      <c r="I138" s="59"/>
      <c r="J138" s="1" t="s">
        <v>27</v>
      </c>
      <c r="K138" s="15">
        <v>0.2</v>
      </c>
      <c r="L138" s="63"/>
      <c r="M138" s="63"/>
      <c r="N138" s="59"/>
      <c r="O138" s="1" t="s">
        <v>27</v>
      </c>
      <c r="P138" s="15">
        <v>0.2</v>
      </c>
      <c r="Q138" s="63"/>
      <c r="R138" s="63"/>
    </row>
    <row r="139" ht="15.75" customHeight="1">
      <c r="E139" s="65" t="s">
        <v>24</v>
      </c>
      <c r="F139" s="66">
        <f>SUM(F131:F138)</f>
        <v>3.322105263</v>
      </c>
      <c r="G139" s="66"/>
      <c r="H139" s="66">
        <f>+F139*2.2046</f>
        <v>7.323913263</v>
      </c>
      <c r="I139" s="59"/>
      <c r="J139" s="65" t="s">
        <v>24</v>
      </c>
      <c r="K139" s="67">
        <f>SUM(K131:K138)</f>
        <v>3.419591837</v>
      </c>
      <c r="L139" s="68"/>
      <c r="M139" s="67">
        <f>+K139*2.2046</f>
        <v>7.538832163</v>
      </c>
      <c r="N139" s="59"/>
      <c r="O139" s="65" t="s">
        <v>24</v>
      </c>
      <c r="P139" s="66">
        <f>SUM(P131:P138)</f>
        <v>3.672105263</v>
      </c>
      <c r="Q139" s="66"/>
      <c r="R139" s="66">
        <f>+P139*2.2046</f>
        <v>8.095523263</v>
      </c>
    </row>
    <row r="140" ht="15.75" customHeight="1">
      <c r="E140" s="59"/>
      <c r="F140" s="59"/>
      <c r="G140" s="59"/>
      <c r="H140" s="59"/>
      <c r="I140" s="59"/>
      <c r="J140" s="70">
        <v>0.0378</v>
      </c>
      <c r="K140" s="71">
        <f>K139*J140</f>
        <v>0.1292605714</v>
      </c>
      <c r="L140" s="71">
        <f>+K139+K140</f>
        <v>3.548852408</v>
      </c>
      <c r="M140" s="71">
        <f t="shared" ref="M140:M141" si="8">+L140*2.2046</f>
        <v>7.823800019</v>
      </c>
      <c r="N140" s="59"/>
      <c r="O140" s="59"/>
      <c r="P140" s="59"/>
      <c r="Q140" s="59"/>
      <c r="R140" s="59"/>
    </row>
    <row r="141" ht="15.75" customHeight="1">
      <c r="E141" s="59"/>
      <c r="F141" s="59"/>
      <c r="G141" s="59"/>
      <c r="H141" s="59"/>
      <c r="I141" s="59"/>
      <c r="J141" s="72">
        <v>0.15</v>
      </c>
      <c r="K141" s="73">
        <f>+K139*J141</f>
        <v>0.5129387755</v>
      </c>
      <c r="L141" s="73">
        <f>+K139+K141+K140</f>
        <v>4.061791184</v>
      </c>
      <c r="M141" s="73">
        <f t="shared" si="8"/>
        <v>8.954624844</v>
      </c>
      <c r="N141" s="59"/>
      <c r="O141" s="59"/>
      <c r="P141" s="59"/>
      <c r="Q141" s="59"/>
      <c r="R141" s="59"/>
    </row>
    <row r="142" ht="15.75" customHeight="1"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</row>
    <row r="143" ht="15.75" customHeight="1"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</row>
    <row r="144" ht="15.75" customHeight="1">
      <c r="E144" s="61" t="s">
        <v>5</v>
      </c>
      <c r="F144" s="61" t="s">
        <v>57</v>
      </c>
      <c r="G144" s="61"/>
      <c r="H144" s="61"/>
      <c r="I144" s="59"/>
      <c r="J144" s="61" t="s">
        <v>5</v>
      </c>
      <c r="K144" s="61" t="s">
        <v>57</v>
      </c>
      <c r="L144" s="61"/>
      <c r="M144" s="61"/>
      <c r="N144" s="59"/>
      <c r="O144" s="61" t="s">
        <v>5</v>
      </c>
      <c r="P144" s="61" t="s">
        <v>57</v>
      </c>
      <c r="Q144" s="61"/>
      <c r="R144" s="61"/>
    </row>
    <row r="145" ht="15.75" customHeight="1">
      <c r="E145" s="59" t="s">
        <v>4</v>
      </c>
      <c r="F145" s="62">
        <f>+C16</f>
        <v>1.7</v>
      </c>
      <c r="G145" s="62"/>
      <c r="H145" s="62"/>
      <c r="I145" s="59"/>
      <c r="J145" s="59" t="s">
        <v>4</v>
      </c>
      <c r="K145" s="62">
        <f>+C16</f>
        <v>1.7</v>
      </c>
      <c r="L145" s="62"/>
      <c r="M145" s="62"/>
      <c r="N145" s="59"/>
      <c r="O145" s="59" t="s">
        <v>4</v>
      </c>
      <c r="P145" s="62">
        <f>+C16</f>
        <v>1.7</v>
      </c>
      <c r="Q145" s="62"/>
      <c r="R145" s="62"/>
    </row>
    <row r="146" ht="15.75" customHeight="1">
      <c r="E146" s="59" t="s">
        <v>46</v>
      </c>
      <c r="F146" s="63">
        <v>0.14</v>
      </c>
      <c r="G146" s="63"/>
      <c r="H146" s="63"/>
      <c r="I146" s="59"/>
      <c r="J146" s="59" t="s">
        <v>46</v>
      </c>
      <c r="K146" s="63">
        <v>0.14</v>
      </c>
      <c r="L146" s="63"/>
      <c r="M146" s="63"/>
      <c r="N146" s="59"/>
      <c r="O146" s="59" t="s">
        <v>46</v>
      </c>
      <c r="P146" s="63">
        <v>0.14</v>
      </c>
      <c r="Q146" s="63"/>
      <c r="R146" s="63"/>
    </row>
    <row r="147" ht="15.75" customHeight="1">
      <c r="E147" s="59" t="s">
        <v>30</v>
      </c>
      <c r="F147" s="63">
        <f>F146+F145</f>
        <v>1.84</v>
      </c>
      <c r="G147" s="63"/>
      <c r="H147" s="63"/>
      <c r="I147" s="59"/>
      <c r="J147" s="59" t="s">
        <v>30</v>
      </c>
      <c r="K147" s="63">
        <f>K146+K145</f>
        <v>1.84</v>
      </c>
      <c r="L147" s="63"/>
      <c r="M147" s="63"/>
      <c r="N147" s="59"/>
      <c r="O147" s="59" t="s">
        <v>30</v>
      </c>
      <c r="P147" s="63">
        <f>P146+P145</f>
        <v>1.84</v>
      </c>
      <c r="Q147" s="63"/>
      <c r="R147" s="63"/>
    </row>
    <row r="148" ht="15.75" customHeight="1">
      <c r="E148" s="59" t="s">
        <v>49</v>
      </c>
      <c r="F148" s="63">
        <f>+F130</f>
        <v>0.95</v>
      </c>
      <c r="G148" s="63"/>
      <c r="H148" s="63"/>
      <c r="I148" s="59"/>
      <c r="J148" s="59" t="s">
        <v>49</v>
      </c>
      <c r="K148" s="63">
        <v>0.98</v>
      </c>
      <c r="L148" s="63"/>
      <c r="M148" s="63"/>
      <c r="N148" s="59"/>
      <c r="O148" s="59" t="s">
        <v>49</v>
      </c>
      <c r="P148" s="63">
        <v>0.95</v>
      </c>
      <c r="Q148" s="63"/>
      <c r="R148" s="63"/>
    </row>
    <row r="149" ht="15.75" customHeight="1">
      <c r="E149" s="59" t="s">
        <v>51</v>
      </c>
      <c r="F149" s="63">
        <f>F147/F148</f>
        <v>1.936842105</v>
      </c>
      <c r="G149" s="63"/>
      <c r="H149" s="63"/>
      <c r="I149" s="59"/>
      <c r="J149" s="59" t="s">
        <v>51</v>
      </c>
      <c r="K149" s="63">
        <f>K147/K148</f>
        <v>1.87755102</v>
      </c>
      <c r="L149" s="63"/>
      <c r="M149" s="63"/>
      <c r="N149" s="59"/>
      <c r="O149" s="59" t="s">
        <v>51</v>
      </c>
      <c r="P149" s="63">
        <f>P147/P148</f>
        <v>1.936842105</v>
      </c>
      <c r="Q149" s="63"/>
      <c r="R149" s="63"/>
    </row>
    <row r="150" ht="15.75" customHeight="1">
      <c r="E150" s="59"/>
      <c r="F150" s="63"/>
      <c r="G150" s="63"/>
      <c r="H150" s="63"/>
      <c r="I150" s="59"/>
      <c r="J150" s="59"/>
      <c r="K150" s="63"/>
      <c r="L150" s="63"/>
      <c r="M150" s="63"/>
      <c r="N150" s="59"/>
      <c r="O150" s="59"/>
      <c r="P150" s="63"/>
      <c r="Q150" s="63"/>
      <c r="R150" s="63"/>
    </row>
    <row r="151" ht="15.75" customHeight="1">
      <c r="E151" s="59" t="s">
        <v>65</v>
      </c>
      <c r="F151" s="63">
        <v>0.95</v>
      </c>
      <c r="G151" s="63"/>
      <c r="H151" s="63"/>
      <c r="I151" s="59"/>
      <c r="J151" s="59" t="s">
        <v>65</v>
      </c>
      <c r="K151" s="63">
        <v>0.95</v>
      </c>
      <c r="L151" s="63"/>
      <c r="M151" s="63"/>
      <c r="N151" s="59"/>
      <c r="O151" s="59" t="s">
        <v>65</v>
      </c>
      <c r="P151" s="63">
        <v>0.95</v>
      </c>
      <c r="Q151" s="63"/>
      <c r="R151" s="63"/>
    </row>
    <row r="152" ht="15.75" customHeight="1">
      <c r="E152" s="59" t="s">
        <v>16</v>
      </c>
      <c r="F152" s="63">
        <v>0.06</v>
      </c>
      <c r="G152" s="63"/>
      <c r="H152" s="63"/>
      <c r="I152" s="59"/>
      <c r="J152" s="59" t="s">
        <v>16</v>
      </c>
      <c r="K152" s="63">
        <v>0.06</v>
      </c>
      <c r="L152" s="63"/>
      <c r="M152" s="63"/>
      <c r="N152" s="59"/>
      <c r="O152" s="59" t="s">
        <v>16</v>
      </c>
      <c r="P152" s="63">
        <v>0.06</v>
      </c>
      <c r="Q152" s="63"/>
      <c r="R152" s="63"/>
    </row>
    <row r="153" ht="15.75" customHeight="1">
      <c r="E153" s="59" t="s">
        <v>18</v>
      </c>
      <c r="F153" s="63">
        <v>0.07</v>
      </c>
      <c r="G153" s="63"/>
      <c r="H153" s="63"/>
      <c r="I153" s="59"/>
      <c r="J153" s="59" t="s">
        <v>18</v>
      </c>
      <c r="K153" s="63">
        <v>0.07</v>
      </c>
      <c r="L153" s="63"/>
      <c r="M153" s="63"/>
      <c r="N153" s="59"/>
      <c r="O153" s="59" t="s">
        <v>18</v>
      </c>
      <c r="P153" s="63">
        <v>0.07</v>
      </c>
      <c r="Q153" s="63"/>
      <c r="R153" s="63"/>
    </row>
    <row r="154" ht="15.75" customHeight="1">
      <c r="E154" s="59" t="s">
        <v>58</v>
      </c>
      <c r="F154" s="63">
        <v>0.0</v>
      </c>
      <c r="G154" s="63"/>
      <c r="H154" s="63"/>
      <c r="I154" s="59"/>
      <c r="J154" s="59" t="s">
        <v>58</v>
      </c>
      <c r="K154" s="63">
        <f>+C20</f>
        <v>0.13</v>
      </c>
      <c r="L154" s="63"/>
      <c r="M154" s="63"/>
      <c r="N154" s="59"/>
      <c r="O154" s="59" t="s">
        <v>58</v>
      </c>
      <c r="P154" s="63">
        <f>+C21+C22+C23+C24+C25+C2+C26</f>
        <v>0.1</v>
      </c>
      <c r="Q154" s="63"/>
      <c r="R154" s="63"/>
    </row>
    <row r="155" ht="15.75" customHeight="1">
      <c r="E155" s="59" t="s">
        <v>22</v>
      </c>
      <c r="F155" s="63">
        <v>0.0</v>
      </c>
      <c r="G155" s="63"/>
      <c r="H155" s="63"/>
      <c r="I155" s="59"/>
      <c r="J155" s="59" t="s">
        <v>22</v>
      </c>
      <c r="K155" s="63">
        <v>0.03</v>
      </c>
      <c r="L155" s="63"/>
      <c r="M155" s="63"/>
      <c r="N155" s="59"/>
      <c r="O155" s="59" t="s">
        <v>22</v>
      </c>
      <c r="P155" s="63">
        <v>0.0</v>
      </c>
      <c r="Q155" s="63"/>
      <c r="R155" s="63"/>
    </row>
    <row r="156" ht="15.75" customHeight="1">
      <c r="E156" s="1" t="s">
        <v>27</v>
      </c>
      <c r="F156" s="15">
        <v>0.2</v>
      </c>
      <c r="G156" s="63"/>
      <c r="H156" s="63"/>
      <c r="I156" s="59"/>
      <c r="J156" s="1" t="s">
        <v>27</v>
      </c>
      <c r="K156" s="15">
        <v>0.2</v>
      </c>
      <c r="L156" s="63"/>
      <c r="M156" s="63"/>
      <c r="N156" s="59"/>
      <c r="O156" s="1" t="s">
        <v>27</v>
      </c>
      <c r="P156" s="15">
        <v>0.2</v>
      </c>
      <c r="Q156" s="63"/>
      <c r="R156" s="63"/>
    </row>
    <row r="157" ht="15.75" customHeight="1">
      <c r="E157" s="65" t="s">
        <v>24</v>
      </c>
      <c r="F157" s="66">
        <f>SUM(F149:F156)</f>
        <v>3.216842105</v>
      </c>
      <c r="G157" s="66"/>
      <c r="H157" s="66">
        <f>+F157*2.2046</f>
        <v>7.091850105</v>
      </c>
      <c r="I157" s="59"/>
      <c r="J157" s="65" t="s">
        <v>24</v>
      </c>
      <c r="K157" s="67">
        <f>SUM(K149:K156)</f>
        <v>3.31755102</v>
      </c>
      <c r="L157" s="68"/>
      <c r="M157" s="67">
        <f>+K157*2.2046</f>
        <v>7.31387298</v>
      </c>
      <c r="N157" s="59"/>
      <c r="O157" s="65" t="s">
        <v>34</v>
      </c>
      <c r="P157" s="66">
        <f>SUM(P149:P156)</f>
        <v>3.316842105</v>
      </c>
      <c r="Q157" s="66"/>
      <c r="R157" s="66">
        <f>+P157*2.2046</f>
        <v>7.312310105</v>
      </c>
    </row>
    <row r="158" ht="15.75" customHeight="1">
      <c r="E158" s="59"/>
      <c r="F158" s="59"/>
      <c r="G158" s="59"/>
      <c r="H158" s="59"/>
      <c r="I158" s="59"/>
      <c r="J158" s="70">
        <v>0.0378</v>
      </c>
      <c r="K158" s="71">
        <f>K157*J158</f>
        <v>0.1254034286</v>
      </c>
      <c r="L158" s="71">
        <f>+K157+K158</f>
        <v>3.442954449</v>
      </c>
      <c r="M158" s="71">
        <f t="shared" ref="M158:M159" si="9">+L158*2.2046</f>
        <v>7.590337378</v>
      </c>
      <c r="N158" s="59"/>
      <c r="O158" s="59"/>
      <c r="P158" s="59"/>
      <c r="Q158" s="59"/>
      <c r="R158" s="59"/>
    </row>
    <row r="159" ht="15.75" customHeight="1">
      <c r="E159" s="59"/>
      <c r="F159" s="59"/>
      <c r="G159" s="59"/>
      <c r="H159" s="59"/>
      <c r="I159" s="59"/>
      <c r="J159" s="72">
        <v>0.15</v>
      </c>
      <c r="K159" s="73">
        <f>+K157*J159</f>
        <v>0.4976326531</v>
      </c>
      <c r="L159" s="73">
        <f>+K157+K159+K158</f>
        <v>3.940587102</v>
      </c>
      <c r="M159" s="73">
        <f t="shared" si="9"/>
        <v>8.687418325</v>
      </c>
      <c r="N159" s="59"/>
      <c r="O159" s="59"/>
      <c r="P159" s="59"/>
      <c r="Q159" s="59"/>
      <c r="R159" s="59"/>
    </row>
    <row r="160" ht="15.75" customHeight="1"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</row>
    <row r="161" ht="15.75" customHeight="1">
      <c r="E161" s="59"/>
      <c r="F161" s="59"/>
      <c r="G161" s="59"/>
      <c r="H161" s="59"/>
      <c r="I161" s="59"/>
      <c r="J161" s="61" t="s">
        <v>5</v>
      </c>
      <c r="K161" s="61" t="s">
        <v>45</v>
      </c>
      <c r="L161" s="61"/>
      <c r="M161" s="61"/>
      <c r="N161" s="59"/>
      <c r="O161" s="59"/>
      <c r="P161" s="59"/>
      <c r="Q161" s="59"/>
      <c r="R161" s="59"/>
    </row>
    <row r="162" ht="15.75" customHeight="1">
      <c r="E162" s="59"/>
      <c r="F162" s="59"/>
      <c r="G162" s="59"/>
      <c r="H162" s="59"/>
      <c r="I162" s="59"/>
      <c r="J162" s="59" t="s">
        <v>4</v>
      </c>
      <c r="K162" s="62">
        <f>+C7</f>
        <v>3.35</v>
      </c>
      <c r="L162" s="62"/>
      <c r="M162" s="62"/>
      <c r="N162" s="59"/>
      <c r="O162" s="59"/>
      <c r="P162" s="59"/>
      <c r="Q162" s="59"/>
      <c r="R162" s="59"/>
    </row>
    <row r="163" ht="15.75" customHeight="1">
      <c r="E163" s="59"/>
      <c r="F163" s="59"/>
      <c r="G163" s="59"/>
      <c r="H163" s="59"/>
      <c r="I163" s="59"/>
      <c r="J163" s="59" t="s">
        <v>46</v>
      </c>
      <c r="K163" s="63">
        <v>0.14</v>
      </c>
      <c r="L163" s="63"/>
      <c r="M163" s="63"/>
      <c r="N163" s="59"/>
      <c r="O163" s="59"/>
      <c r="P163" s="59"/>
      <c r="Q163" s="59"/>
      <c r="R163" s="59"/>
    </row>
    <row r="164" ht="15.75" customHeight="1">
      <c r="E164" s="59"/>
      <c r="F164" s="59"/>
      <c r="G164" s="59"/>
      <c r="H164" s="59"/>
      <c r="I164" s="59"/>
      <c r="J164" s="59" t="s">
        <v>30</v>
      </c>
      <c r="K164" s="63">
        <f>K163+K162</f>
        <v>3.49</v>
      </c>
      <c r="L164" s="63"/>
      <c r="M164" s="63"/>
      <c r="N164" s="59"/>
      <c r="O164" s="59"/>
      <c r="P164" s="59"/>
      <c r="Q164" s="59"/>
      <c r="R164" s="59"/>
    </row>
    <row r="165" ht="15.75" customHeight="1">
      <c r="E165" s="59"/>
      <c r="F165" s="59"/>
      <c r="G165" s="59"/>
      <c r="H165" s="59"/>
      <c r="I165" s="59"/>
      <c r="J165" s="59" t="s">
        <v>49</v>
      </c>
      <c r="K165" s="63">
        <v>0.98</v>
      </c>
      <c r="L165" s="63"/>
      <c r="M165" s="63"/>
      <c r="N165" s="59"/>
      <c r="O165" s="59"/>
      <c r="P165" s="59"/>
      <c r="Q165" s="59"/>
      <c r="R165" s="59"/>
    </row>
    <row r="166" ht="15.75" customHeight="1">
      <c r="E166" s="59"/>
      <c r="F166" s="59"/>
      <c r="G166" s="59"/>
      <c r="H166" s="59"/>
      <c r="I166" s="59"/>
      <c r="J166" s="59" t="s">
        <v>51</v>
      </c>
      <c r="K166" s="63">
        <f>K164/K165</f>
        <v>3.56122449</v>
      </c>
      <c r="L166" s="63"/>
      <c r="M166" s="63"/>
      <c r="N166" s="59"/>
      <c r="O166" s="59"/>
      <c r="P166" s="59"/>
      <c r="Q166" s="59"/>
      <c r="R166" s="59"/>
    </row>
    <row r="167" ht="15.75" customHeight="1">
      <c r="E167" s="59"/>
      <c r="F167" s="59"/>
      <c r="G167" s="59"/>
      <c r="H167" s="59"/>
      <c r="I167" s="59"/>
      <c r="J167" s="59"/>
      <c r="K167" s="63"/>
      <c r="L167" s="63"/>
      <c r="M167" s="63"/>
      <c r="N167" s="59"/>
      <c r="O167" s="59"/>
      <c r="P167" s="59"/>
      <c r="Q167" s="59"/>
      <c r="R167" s="59"/>
    </row>
    <row r="168" ht="15.75" customHeight="1">
      <c r="E168" s="59"/>
      <c r="F168" s="59"/>
      <c r="G168" s="59"/>
      <c r="H168" s="59"/>
      <c r="I168" s="59"/>
      <c r="J168" s="59" t="s">
        <v>65</v>
      </c>
      <c r="K168" s="63">
        <v>0.95</v>
      </c>
      <c r="L168" s="63"/>
      <c r="M168" s="63"/>
      <c r="N168" s="59"/>
      <c r="O168" s="59"/>
      <c r="P168" s="59"/>
      <c r="Q168" s="59"/>
      <c r="R168" s="59"/>
    </row>
    <row r="169" ht="15.75" customHeight="1">
      <c r="E169" s="59"/>
      <c r="F169" s="59"/>
      <c r="G169" s="59"/>
      <c r="H169" s="59"/>
      <c r="I169" s="59"/>
      <c r="J169" s="59" t="s">
        <v>16</v>
      </c>
      <c r="K169" s="63">
        <v>0.06</v>
      </c>
      <c r="L169" s="63"/>
      <c r="M169" s="63"/>
      <c r="N169" s="59"/>
      <c r="O169" s="59"/>
      <c r="P169" s="59"/>
      <c r="Q169" s="59"/>
      <c r="R169" s="59"/>
    </row>
    <row r="170" ht="15.75" customHeight="1">
      <c r="E170" s="59"/>
      <c r="F170" s="59"/>
      <c r="G170" s="59"/>
      <c r="H170" s="59"/>
      <c r="I170" s="59"/>
      <c r="J170" s="59" t="s">
        <v>18</v>
      </c>
      <c r="K170" s="63">
        <v>0.07</v>
      </c>
      <c r="L170" s="63"/>
      <c r="M170" s="63"/>
      <c r="N170" s="59"/>
      <c r="O170" s="59"/>
      <c r="P170" s="59"/>
      <c r="Q170" s="59"/>
      <c r="R170" s="59"/>
    </row>
    <row r="171" ht="15.75" customHeight="1">
      <c r="E171" s="59"/>
      <c r="F171" s="59"/>
      <c r="G171" s="59"/>
      <c r="H171" s="59"/>
      <c r="I171" s="59"/>
      <c r="J171" s="59" t="s">
        <v>58</v>
      </c>
      <c r="K171" s="63">
        <f>+C20</f>
        <v>0.13</v>
      </c>
      <c r="L171" s="63"/>
      <c r="M171" s="63"/>
      <c r="N171" s="59"/>
      <c r="O171" s="59"/>
      <c r="P171" s="59"/>
      <c r="Q171" s="59"/>
      <c r="R171" s="59"/>
    </row>
    <row r="172" ht="15.75" customHeight="1">
      <c r="E172" s="59"/>
      <c r="F172" s="59"/>
      <c r="G172" s="59"/>
      <c r="H172" s="59"/>
      <c r="I172" s="59"/>
      <c r="J172" s="59" t="s">
        <v>22</v>
      </c>
      <c r="K172" s="63">
        <v>0.03</v>
      </c>
      <c r="L172" s="63"/>
      <c r="M172" s="63"/>
      <c r="N172" s="59"/>
      <c r="O172" s="59"/>
      <c r="P172" s="59"/>
      <c r="Q172" s="59"/>
      <c r="R172" s="59"/>
    </row>
    <row r="173" ht="15.75" customHeight="1">
      <c r="E173" s="59"/>
      <c r="F173" s="59"/>
      <c r="G173" s="59"/>
      <c r="H173" s="59"/>
      <c r="I173" s="59"/>
      <c r="J173" s="1" t="s">
        <v>27</v>
      </c>
      <c r="K173" s="15">
        <v>0.2</v>
      </c>
      <c r="L173" s="63"/>
      <c r="M173" s="63"/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65" t="s">
        <v>24</v>
      </c>
      <c r="K174" s="67">
        <f>SUM(K166:K173)</f>
        <v>5.00122449</v>
      </c>
      <c r="L174" s="68"/>
      <c r="M174" s="67">
        <f>+K174*2.2046</f>
        <v>11.02569951</v>
      </c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70">
        <v>0.0378</v>
      </c>
      <c r="K175" s="71">
        <f>K174*J175</f>
        <v>0.1890462857</v>
      </c>
      <c r="L175" s="71">
        <f>+K174+K175</f>
        <v>5.190270776</v>
      </c>
      <c r="M175" s="71">
        <f t="shared" ref="M175:M176" si="10">+L175*2.2046</f>
        <v>11.44247095</v>
      </c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72">
        <v>0.15</v>
      </c>
      <c r="K176" s="73">
        <f>+K174*J176</f>
        <v>0.7501836735</v>
      </c>
      <c r="L176" s="73">
        <f>+K174+K176+K175</f>
        <v>5.940454449</v>
      </c>
      <c r="M176" s="73">
        <f t="shared" si="10"/>
        <v>13.09632588</v>
      </c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5">
    <mergeCell ref="E3:H3"/>
    <mergeCell ref="J3:M3"/>
    <mergeCell ref="O3:R3"/>
    <mergeCell ref="B5:C5"/>
    <mergeCell ref="B19:C19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61" t="s">
        <v>5</v>
      </c>
      <c r="F4" s="61" t="s">
        <v>44</v>
      </c>
      <c r="G4" s="61"/>
      <c r="H4" s="61"/>
      <c r="I4" s="59"/>
      <c r="J4" s="77" t="s">
        <v>66</v>
      </c>
      <c r="K4" s="3"/>
      <c r="L4" s="3"/>
      <c r="M4" s="4"/>
      <c r="N4" s="59"/>
      <c r="O4" s="61" t="s">
        <v>5</v>
      </c>
      <c r="P4" s="61" t="s">
        <v>44</v>
      </c>
      <c r="Q4" s="61"/>
      <c r="R4" s="61"/>
    </row>
    <row r="5" ht="15.75" customHeight="1">
      <c r="B5" s="38" t="s">
        <v>8</v>
      </c>
      <c r="C5" s="48"/>
      <c r="E5" s="61"/>
      <c r="F5" s="61"/>
      <c r="G5" s="61"/>
      <c r="H5" s="61"/>
      <c r="I5" s="59"/>
      <c r="J5" s="61"/>
      <c r="K5" s="61"/>
      <c r="L5" s="61"/>
      <c r="M5" s="61"/>
      <c r="N5" s="59"/>
      <c r="O5" s="61"/>
      <c r="P5" s="61"/>
      <c r="Q5" s="61"/>
      <c r="R5" s="61"/>
    </row>
    <row r="6" ht="15.75" customHeight="1">
      <c r="B6" s="78" t="s">
        <v>5</v>
      </c>
      <c r="C6" s="78" t="s">
        <v>43</v>
      </c>
      <c r="E6" s="59" t="s">
        <v>4</v>
      </c>
      <c r="F6" s="62">
        <f>+C8</f>
        <v>3.15</v>
      </c>
      <c r="G6" s="62"/>
      <c r="H6" s="62"/>
      <c r="I6" s="59"/>
      <c r="J6" s="59" t="s">
        <v>4</v>
      </c>
      <c r="K6" s="62">
        <f>+C8</f>
        <v>3.15</v>
      </c>
      <c r="L6" s="62"/>
      <c r="M6" s="62"/>
      <c r="N6" s="59"/>
      <c r="O6" s="59" t="s">
        <v>4</v>
      </c>
      <c r="P6" s="62">
        <f>+C8</f>
        <v>3.15</v>
      </c>
      <c r="Q6" s="62"/>
      <c r="R6" s="62"/>
    </row>
    <row r="7" ht="15.75" customHeight="1">
      <c r="B7" s="10" t="s">
        <v>67</v>
      </c>
      <c r="C7" s="50">
        <f>+'P&amp;D-IQF'!C7</f>
        <v>3.35</v>
      </c>
      <c r="E7" s="59" t="s">
        <v>46</v>
      </c>
      <c r="F7" s="63">
        <v>0.14</v>
      </c>
      <c r="G7" s="63"/>
      <c r="H7" s="63"/>
      <c r="I7" s="59"/>
      <c r="J7" s="59" t="s">
        <v>46</v>
      </c>
      <c r="K7" s="63">
        <v>0.14</v>
      </c>
      <c r="L7" s="63"/>
      <c r="M7" s="63"/>
      <c r="N7" s="59"/>
      <c r="O7" s="59" t="s">
        <v>46</v>
      </c>
      <c r="P7" s="63">
        <v>0.14</v>
      </c>
      <c r="Q7" s="63"/>
      <c r="R7" s="63"/>
    </row>
    <row r="8" ht="15.75" customHeight="1">
      <c r="B8" s="10" t="s">
        <v>44</v>
      </c>
      <c r="C8" s="50">
        <f>+'IZ PEEL'!C8</f>
        <v>3.15</v>
      </c>
      <c r="E8" s="59" t="s">
        <v>30</v>
      </c>
      <c r="F8" s="63">
        <f>F7+F6</f>
        <v>3.29</v>
      </c>
      <c r="G8" s="63"/>
      <c r="H8" s="63"/>
      <c r="I8" s="59"/>
      <c r="J8" s="59" t="s">
        <v>30</v>
      </c>
      <c r="K8" s="63">
        <f>K7+K6</f>
        <v>3.29</v>
      </c>
      <c r="L8" s="63"/>
      <c r="M8" s="63"/>
      <c r="N8" s="59"/>
      <c r="O8" s="59" t="s">
        <v>30</v>
      </c>
      <c r="P8" s="63">
        <f>P7+P6</f>
        <v>3.29</v>
      </c>
      <c r="Q8" s="63"/>
      <c r="R8" s="63"/>
    </row>
    <row r="9" ht="15.75" customHeight="1">
      <c r="B9" s="10" t="s">
        <v>47</v>
      </c>
      <c r="C9" s="50">
        <f>+'IZ PEEL'!C9</f>
        <v>2.7</v>
      </c>
      <c r="E9" s="59" t="s">
        <v>49</v>
      </c>
      <c r="F9" s="63">
        <v>0.82</v>
      </c>
      <c r="G9" s="63"/>
      <c r="H9" s="63"/>
      <c r="I9" s="59"/>
      <c r="J9" s="59" t="s">
        <v>49</v>
      </c>
      <c r="K9" s="63">
        <v>0.82</v>
      </c>
      <c r="L9" s="63"/>
      <c r="M9" s="63"/>
      <c r="N9" s="59"/>
      <c r="O9" s="59" t="s">
        <v>49</v>
      </c>
      <c r="P9" s="63">
        <v>0.82</v>
      </c>
      <c r="Q9" s="63"/>
      <c r="R9" s="63"/>
    </row>
    <row r="10" ht="15.75" customHeight="1">
      <c r="B10" s="10" t="s">
        <v>48</v>
      </c>
      <c r="C10" s="50">
        <f>+'IZ PEEL'!C10</f>
        <v>2.55</v>
      </c>
      <c r="E10" s="59" t="s">
        <v>51</v>
      </c>
      <c r="F10" s="63">
        <f>F8/F9</f>
        <v>4.012195122</v>
      </c>
      <c r="G10" s="63"/>
      <c r="H10" s="63"/>
      <c r="I10" s="59"/>
      <c r="J10" s="59" t="s">
        <v>51</v>
      </c>
      <c r="K10" s="63">
        <f>K8/K9</f>
        <v>4.012195122</v>
      </c>
      <c r="L10" s="63"/>
      <c r="M10" s="63"/>
      <c r="N10" s="59"/>
      <c r="O10" s="59" t="s">
        <v>51</v>
      </c>
      <c r="P10" s="63">
        <f>P8/P9</f>
        <v>4.012195122</v>
      </c>
      <c r="Q10" s="63"/>
      <c r="R10" s="63"/>
    </row>
    <row r="11" ht="15.75" customHeight="1">
      <c r="B11" s="10" t="s">
        <v>50</v>
      </c>
      <c r="C11" s="50">
        <f>+'IZ PEEL'!C11</f>
        <v>2.45</v>
      </c>
      <c r="E11" s="59"/>
      <c r="F11" s="63"/>
      <c r="G11" s="63"/>
      <c r="H11" s="63"/>
      <c r="I11" s="59"/>
      <c r="J11" s="59"/>
      <c r="K11" s="63"/>
      <c r="L11" s="63"/>
      <c r="M11" s="63"/>
      <c r="N11" s="59"/>
      <c r="O11" s="59"/>
      <c r="P11" s="63"/>
      <c r="Q11" s="63"/>
      <c r="R11" s="63"/>
    </row>
    <row r="12" ht="15.75" customHeight="1">
      <c r="B12" s="10" t="s">
        <v>52</v>
      </c>
      <c r="C12" s="50">
        <f>+'IZ PEEL'!C12</f>
        <v>2.4</v>
      </c>
      <c r="E12" s="59" t="s">
        <v>68</v>
      </c>
      <c r="F12" s="63">
        <v>0.95</v>
      </c>
      <c r="G12" s="63"/>
      <c r="H12" s="63"/>
      <c r="I12" s="59"/>
      <c r="J12" s="59" t="s">
        <v>68</v>
      </c>
      <c r="K12" s="63">
        <v>0.95</v>
      </c>
      <c r="L12" s="63"/>
      <c r="M12" s="63"/>
      <c r="N12" s="59"/>
      <c r="O12" s="59" t="s">
        <v>68</v>
      </c>
      <c r="P12" s="63">
        <v>0.95</v>
      </c>
      <c r="Q12" s="63"/>
      <c r="R12" s="63"/>
    </row>
    <row r="13" ht="15.75" customHeight="1">
      <c r="B13" s="10" t="s">
        <v>53</v>
      </c>
      <c r="C13" s="50">
        <f>+'IZ PEEL'!C13</f>
        <v>2.3</v>
      </c>
      <c r="E13" s="59" t="s">
        <v>16</v>
      </c>
      <c r="F13" s="63">
        <v>0.06</v>
      </c>
      <c r="G13" s="63"/>
      <c r="H13" s="63"/>
      <c r="I13" s="59"/>
      <c r="J13" s="59" t="s">
        <v>16</v>
      </c>
      <c r="K13" s="63">
        <v>0.06</v>
      </c>
      <c r="L13" s="63"/>
      <c r="M13" s="63"/>
      <c r="N13" s="59"/>
      <c r="O13" s="59" t="s">
        <v>16</v>
      </c>
      <c r="P13" s="63">
        <v>0.06</v>
      </c>
      <c r="Q13" s="63"/>
      <c r="R13" s="63"/>
    </row>
    <row r="14" ht="15.75" customHeight="1">
      <c r="B14" s="10" t="s">
        <v>55</v>
      </c>
      <c r="C14" s="50">
        <f>+'IZ PEEL'!C14</f>
        <v>2.05</v>
      </c>
      <c r="E14" s="59" t="s">
        <v>18</v>
      </c>
      <c r="F14" s="63">
        <v>0.07</v>
      </c>
      <c r="G14" s="63"/>
      <c r="H14" s="63"/>
      <c r="I14" s="59"/>
      <c r="J14" s="59" t="s">
        <v>18</v>
      </c>
      <c r="K14" s="63">
        <v>0.07</v>
      </c>
      <c r="L14" s="63"/>
      <c r="M14" s="63"/>
      <c r="N14" s="59"/>
      <c r="O14" s="59" t="s">
        <v>18</v>
      </c>
      <c r="P14" s="63">
        <v>0.07</v>
      </c>
      <c r="Q14" s="63"/>
      <c r="R14" s="63"/>
    </row>
    <row r="15" ht="15.75" customHeight="1">
      <c r="B15" s="10" t="s">
        <v>56</v>
      </c>
      <c r="C15" s="50">
        <f>+'IZ PEEL'!C15</f>
        <v>1.8</v>
      </c>
      <c r="E15" s="59" t="s">
        <v>58</v>
      </c>
      <c r="F15" s="63">
        <v>0.0</v>
      </c>
      <c r="G15" s="63"/>
      <c r="H15" s="63"/>
      <c r="I15" s="59"/>
      <c r="J15" s="59" t="s">
        <v>58</v>
      </c>
      <c r="K15" s="63">
        <f>+C21</f>
        <v>0.14</v>
      </c>
      <c r="L15" s="63"/>
      <c r="M15" s="63"/>
      <c r="N15" s="59"/>
      <c r="O15" s="59" t="s">
        <v>58</v>
      </c>
      <c r="P15" s="63">
        <f>+C22+C23+C24+C25+C26+C2+C27</f>
        <v>0.1</v>
      </c>
      <c r="Q15" s="63"/>
      <c r="R15" s="63"/>
    </row>
    <row r="16" ht="15.75" customHeight="1">
      <c r="B16" s="10" t="s">
        <v>57</v>
      </c>
      <c r="C16" s="50">
        <f>+'IZ PEEL'!C16</f>
        <v>1.7</v>
      </c>
      <c r="E16" s="59" t="s">
        <v>22</v>
      </c>
      <c r="F16" s="63">
        <v>0.0</v>
      </c>
      <c r="G16" s="63"/>
      <c r="H16" s="63"/>
      <c r="I16" s="59"/>
      <c r="J16" s="59" t="s">
        <v>22</v>
      </c>
      <c r="K16" s="63">
        <v>0.03</v>
      </c>
      <c r="L16" s="63"/>
      <c r="M16" s="63"/>
      <c r="N16" s="59"/>
      <c r="O16" s="59" t="s">
        <v>22</v>
      </c>
      <c r="P16" s="63">
        <v>0.0</v>
      </c>
      <c r="Q16" s="63"/>
      <c r="R16" s="63"/>
    </row>
    <row r="17" ht="15.75" customHeight="1">
      <c r="B17" s="10" t="s">
        <v>69</v>
      </c>
      <c r="C17" s="50">
        <f>+'IZ PEEL'!C17</f>
        <v>1.15</v>
      </c>
      <c r="E17" s="1" t="s">
        <v>27</v>
      </c>
      <c r="F17" s="15">
        <v>0.1</v>
      </c>
      <c r="G17" s="63"/>
      <c r="H17" s="63"/>
      <c r="I17" s="59"/>
      <c r="J17" s="1" t="s">
        <v>27</v>
      </c>
      <c r="K17" s="15">
        <v>0.1</v>
      </c>
      <c r="L17" s="63"/>
      <c r="M17" s="63"/>
      <c r="N17" s="59"/>
      <c r="O17" s="1" t="s">
        <v>27</v>
      </c>
      <c r="P17" s="15">
        <v>0.1</v>
      </c>
      <c r="Q17" s="63"/>
      <c r="R17" s="63"/>
    </row>
    <row r="18" ht="15.75" customHeight="1">
      <c r="E18" s="65" t="s">
        <v>24</v>
      </c>
      <c r="F18" s="66">
        <f>SUM(F10:F17)</f>
        <v>5.192195122</v>
      </c>
      <c r="G18" s="66"/>
      <c r="H18" s="66">
        <f>+F18*2.2046</f>
        <v>11.44671337</v>
      </c>
      <c r="I18" s="59"/>
      <c r="J18" s="65" t="s">
        <v>24</v>
      </c>
      <c r="K18" s="67">
        <f>SUM(K10:K17)</f>
        <v>5.362195122</v>
      </c>
      <c r="L18" s="68"/>
      <c r="M18" s="67">
        <f>+K18*2.2046</f>
        <v>11.82149537</v>
      </c>
      <c r="N18" s="59"/>
      <c r="O18" s="65" t="s">
        <v>24</v>
      </c>
      <c r="P18" s="66">
        <f>SUM(P10:P17)</f>
        <v>5.292195122</v>
      </c>
      <c r="Q18" s="66"/>
      <c r="R18" s="66">
        <f>+P18*2.2046</f>
        <v>11.66717337</v>
      </c>
    </row>
    <row r="19" ht="15.75" customHeight="1">
      <c r="E19" s="59"/>
      <c r="F19" s="69"/>
      <c r="G19" s="69"/>
      <c r="H19" s="69"/>
      <c r="I19" s="59"/>
      <c r="J19" s="70">
        <v>0.0378</v>
      </c>
      <c r="K19" s="71">
        <f>K18*J19</f>
        <v>0.2026909756</v>
      </c>
      <c r="L19" s="71">
        <f>+K18+K19</f>
        <v>5.564886098</v>
      </c>
      <c r="M19" s="71">
        <f t="shared" ref="M19:M20" si="1">+L19*2.2046</f>
        <v>12.26834789</v>
      </c>
      <c r="N19" s="59"/>
      <c r="O19" s="59"/>
      <c r="P19" s="69"/>
      <c r="Q19" s="69"/>
      <c r="R19" s="69"/>
    </row>
    <row r="20" ht="15.75" customHeight="1">
      <c r="B20" s="18" t="s">
        <v>29</v>
      </c>
      <c r="E20" s="59"/>
      <c r="F20" s="59"/>
      <c r="G20" s="59"/>
      <c r="H20" s="59"/>
      <c r="I20" s="59"/>
      <c r="J20" s="72">
        <v>0.15</v>
      </c>
      <c r="K20" s="73">
        <f>+K18*J20</f>
        <v>0.8043292683</v>
      </c>
      <c r="L20" s="73">
        <f>+K18+K20+K19</f>
        <v>6.369215366</v>
      </c>
      <c r="M20" s="73">
        <f t="shared" si="1"/>
        <v>14.0415722</v>
      </c>
      <c r="N20" s="59"/>
      <c r="O20" s="59"/>
      <c r="P20" s="59"/>
      <c r="Q20" s="59"/>
      <c r="R20" s="59"/>
    </row>
    <row r="21" ht="15.75" customHeight="1">
      <c r="B21" s="38" t="s">
        <v>32</v>
      </c>
      <c r="C21" s="79">
        <v>0.14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</row>
    <row r="22" ht="15.75" customHeight="1">
      <c r="B22" s="18" t="s">
        <v>33</v>
      </c>
      <c r="C22" s="1">
        <v>0.1</v>
      </c>
      <c r="E22" s="61" t="s">
        <v>5</v>
      </c>
      <c r="F22" s="61" t="s">
        <v>47</v>
      </c>
      <c r="G22" s="61"/>
      <c r="H22" s="61"/>
      <c r="I22" s="59"/>
      <c r="J22" s="61" t="s">
        <v>5</v>
      </c>
      <c r="K22" s="61" t="s">
        <v>47</v>
      </c>
      <c r="L22" s="61"/>
      <c r="M22" s="61"/>
      <c r="N22" s="59"/>
      <c r="O22" s="61" t="s">
        <v>5</v>
      </c>
      <c r="P22" s="61" t="s">
        <v>47</v>
      </c>
      <c r="Q22" s="61"/>
      <c r="R22" s="61"/>
    </row>
    <row r="23" ht="15.75" customHeight="1">
      <c r="B23" s="18" t="s">
        <v>35</v>
      </c>
      <c r="C23" s="1">
        <v>0.0</v>
      </c>
      <c r="E23" s="59" t="s">
        <v>4</v>
      </c>
      <c r="F23" s="62">
        <f>+C9</f>
        <v>2.7</v>
      </c>
      <c r="G23" s="62"/>
      <c r="H23" s="62"/>
      <c r="I23" s="59"/>
      <c r="J23" s="59" t="s">
        <v>4</v>
      </c>
      <c r="K23" s="62">
        <f>+C9</f>
        <v>2.7</v>
      </c>
      <c r="L23" s="62"/>
      <c r="M23" s="62"/>
      <c r="N23" s="59"/>
      <c r="O23" s="59" t="s">
        <v>4</v>
      </c>
      <c r="P23" s="62">
        <f>+C9</f>
        <v>2.7</v>
      </c>
      <c r="Q23" s="62"/>
      <c r="R23" s="62"/>
    </row>
    <row r="24" ht="15.75" customHeight="1">
      <c r="B24" s="18" t="s">
        <v>36</v>
      </c>
      <c r="C24" s="1">
        <v>0.0</v>
      </c>
      <c r="E24" s="59" t="s">
        <v>46</v>
      </c>
      <c r="F24" s="63">
        <v>0.14</v>
      </c>
      <c r="G24" s="63"/>
      <c r="H24" s="63"/>
      <c r="I24" s="59"/>
      <c r="J24" s="59" t="s">
        <v>46</v>
      </c>
      <c r="K24" s="63">
        <v>0.14</v>
      </c>
      <c r="L24" s="63"/>
      <c r="M24" s="63"/>
      <c r="N24" s="59"/>
      <c r="O24" s="59" t="s">
        <v>46</v>
      </c>
      <c r="P24" s="63">
        <v>0.14</v>
      </c>
      <c r="Q24" s="63"/>
      <c r="R24" s="63"/>
    </row>
    <row r="25" ht="15.75" customHeight="1">
      <c r="B25" s="18" t="s">
        <v>37</v>
      </c>
      <c r="C25" s="1">
        <v>0.0</v>
      </c>
      <c r="E25" s="59" t="s">
        <v>30</v>
      </c>
      <c r="F25" s="63">
        <f>F24+F23</f>
        <v>2.84</v>
      </c>
      <c r="G25" s="63"/>
      <c r="H25" s="63"/>
      <c r="I25" s="59"/>
      <c r="J25" s="59" t="s">
        <v>30</v>
      </c>
      <c r="K25" s="63">
        <f>K24+K23</f>
        <v>2.84</v>
      </c>
      <c r="L25" s="63"/>
      <c r="M25" s="63"/>
      <c r="N25" s="59"/>
      <c r="O25" s="59" t="s">
        <v>30</v>
      </c>
      <c r="P25" s="63">
        <f>P24+P23</f>
        <v>2.84</v>
      </c>
      <c r="Q25" s="63"/>
      <c r="R25" s="63"/>
    </row>
    <row r="26" ht="15.75" customHeight="1">
      <c r="B26" s="18" t="s">
        <v>38</v>
      </c>
      <c r="C26" s="1">
        <v>0.0</v>
      </c>
      <c r="E26" s="59" t="s">
        <v>49</v>
      </c>
      <c r="F26" s="63">
        <v>0.82</v>
      </c>
      <c r="G26" s="63"/>
      <c r="H26" s="63"/>
      <c r="I26" s="59"/>
      <c r="J26" s="59" t="s">
        <v>49</v>
      </c>
      <c r="K26" s="63">
        <v>0.82</v>
      </c>
      <c r="L26" s="63"/>
      <c r="M26" s="63"/>
      <c r="N26" s="59"/>
      <c r="O26" s="59" t="s">
        <v>49</v>
      </c>
      <c r="P26" s="63">
        <v>0.82</v>
      </c>
      <c r="Q26" s="63"/>
      <c r="R26" s="63"/>
    </row>
    <row r="27" ht="15.75" customHeight="1">
      <c r="B27" s="18" t="s">
        <v>39</v>
      </c>
      <c r="C27" s="1">
        <v>0.0</v>
      </c>
      <c r="E27" s="59" t="s">
        <v>51</v>
      </c>
      <c r="F27" s="63">
        <f>F25/F26</f>
        <v>3.463414634</v>
      </c>
      <c r="G27" s="63"/>
      <c r="H27" s="63"/>
      <c r="I27" s="59"/>
      <c r="J27" s="59" t="s">
        <v>51</v>
      </c>
      <c r="K27" s="63">
        <f>K25/K26</f>
        <v>3.463414634</v>
      </c>
      <c r="L27" s="63"/>
      <c r="M27" s="63"/>
      <c r="N27" s="59"/>
      <c r="O27" s="59" t="s">
        <v>51</v>
      </c>
      <c r="P27" s="63">
        <f>P25/P26</f>
        <v>3.463414634</v>
      </c>
      <c r="Q27" s="63"/>
      <c r="R27" s="63"/>
    </row>
    <row r="28" ht="15.75" customHeight="1">
      <c r="E28" s="59"/>
      <c r="F28" s="63"/>
      <c r="G28" s="63"/>
      <c r="H28" s="63"/>
      <c r="I28" s="59"/>
      <c r="J28" s="59"/>
      <c r="K28" s="63"/>
      <c r="L28" s="63"/>
      <c r="M28" s="63"/>
      <c r="N28" s="59"/>
      <c r="O28" s="59"/>
      <c r="P28" s="63"/>
      <c r="Q28" s="63"/>
      <c r="R28" s="63"/>
    </row>
    <row r="29" ht="15.75" customHeight="1">
      <c r="E29" s="59" t="s">
        <v>68</v>
      </c>
      <c r="F29" s="63">
        <v>0.95</v>
      </c>
      <c r="G29" s="63"/>
      <c r="H29" s="63"/>
      <c r="I29" s="59"/>
      <c r="J29" s="59" t="s">
        <v>68</v>
      </c>
      <c r="K29" s="63">
        <v>0.95</v>
      </c>
      <c r="L29" s="63"/>
      <c r="M29" s="63"/>
      <c r="N29" s="59"/>
      <c r="O29" s="59" t="s">
        <v>68</v>
      </c>
      <c r="P29" s="63">
        <v>0.95</v>
      </c>
      <c r="Q29" s="63"/>
      <c r="R29" s="63"/>
    </row>
    <row r="30" ht="15.75" customHeight="1">
      <c r="E30" s="59" t="s">
        <v>16</v>
      </c>
      <c r="F30" s="63">
        <v>0.06</v>
      </c>
      <c r="G30" s="63"/>
      <c r="H30" s="63"/>
      <c r="I30" s="59"/>
      <c r="J30" s="59" t="s">
        <v>16</v>
      </c>
      <c r="K30" s="63">
        <v>0.06</v>
      </c>
      <c r="L30" s="63"/>
      <c r="M30" s="63"/>
      <c r="N30" s="59"/>
      <c r="O30" s="59" t="s">
        <v>16</v>
      </c>
      <c r="P30" s="63">
        <v>0.06</v>
      </c>
      <c r="Q30" s="63"/>
      <c r="R30" s="63"/>
    </row>
    <row r="31" ht="15.75" customHeight="1">
      <c r="E31" s="59" t="s">
        <v>18</v>
      </c>
      <c r="F31" s="63">
        <v>0.07</v>
      </c>
      <c r="G31" s="63"/>
      <c r="H31" s="63"/>
      <c r="I31" s="59"/>
      <c r="J31" s="59" t="s">
        <v>18</v>
      </c>
      <c r="K31" s="63">
        <v>0.07</v>
      </c>
      <c r="L31" s="63"/>
      <c r="M31" s="63"/>
      <c r="N31" s="59"/>
      <c r="O31" s="59" t="s">
        <v>18</v>
      </c>
      <c r="P31" s="63">
        <v>0.07</v>
      </c>
      <c r="Q31" s="63"/>
      <c r="R31" s="63"/>
    </row>
    <row r="32" ht="15.75" customHeight="1">
      <c r="E32" s="59" t="s">
        <v>58</v>
      </c>
      <c r="F32" s="63">
        <v>0.0</v>
      </c>
      <c r="G32" s="63"/>
      <c r="H32" s="63"/>
      <c r="I32" s="59"/>
      <c r="J32" s="59" t="s">
        <v>58</v>
      </c>
      <c r="K32" s="63">
        <f>+C21</f>
        <v>0.14</v>
      </c>
      <c r="L32" s="63"/>
      <c r="M32" s="63"/>
      <c r="N32" s="59"/>
      <c r="O32" s="59" t="s">
        <v>58</v>
      </c>
      <c r="P32" s="63">
        <f>+C22+C23+C24+C25+C26+C2+C27</f>
        <v>0.1</v>
      </c>
      <c r="Q32" s="63"/>
      <c r="R32" s="63"/>
    </row>
    <row r="33" ht="15.75" customHeight="1">
      <c r="E33" s="59" t="s">
        <v>22</v>
      </c>
      <c r="F33" s="63">
        <v>0.0</v>
      </c>
      <c r="G33" s="63"/>
      <c r="H33" s="63"/>
      <c r="I33" s="59"/>
      <c r="J33" s="59" t="s">
        <v>22</v>
      </c>
      <c r="K33" s="63">
        <v>0.03</v>
      </c>
      <c r="L33" s="63"/>
      <c r="M33" s="63"/>
      <c r="N33" s="59"/>
      <c r="O33" s="59" t="s">
        <v>22</v>
      </c>
      <c r="P33" s="63">
        <v>0.0</v>
      </c>
      <c r="Q33" s="63"/>
      <c r="R33" s="63"/>
    </row>
    <row r="34" ht="15.75" customHeight="1">
      <c r="E34" s="1" t="s">
        <v>27</v>
      </c>
      <c r="F34" s="15">
        <v>0.1</v>
      </c>
      <c r="G34" s="63"/>
      <c r="H34" s="63"/>
      <c r="I34" s="59"/>
      <c r="J34" s="1" t="s">
        <v>27</v>
      </c>
      <c r="K34" s="15">
        <v>0.1</v>
      </c>
      <c r="L34" s="63"/>
      <c r="M34" s="63"/>
      <c r="N34" s="59"/>
      <c r="O34" s="1" t="s">
        <v>27</v>
      </c>
      <c r="P34" s="15">
        <v>0.1</v>
      </c>
      <c r="Q34" s="63"/>
      <c r="R34" s="63"/>
    </row>
    <row r="35" ht="15.75" customHeight="1">
      <c r="E35" s="65" t="s">
        <v>24</v>
      </c>
      <c r="F35" s="66">
        <f>SUM(F27:F34)</f>
        <v>4.643414634</v>
      </c>
      <c r="G35" s="66"/>
      <c r="H35" s="66">
        <f>+F35*2.2046</f>
        <v>10.2368719</v>
      </c>
      <c r="I35" s="59"/>
      <c r="J35" s="65" t="s">
        <v>24</v>
      </c>
      <c r="K35" s="67">
        <f>SUM(K27:K34)</f>
        <v>4.813414634</v>
      </c>
      <c r="L35" s="68"/>
      <c r="M35" s="67">
        <f>+K35*2.2046</f>
        <v>10.6116539</v>
      </c>
      <c r="N35" s="59"/>
      <c r="O35" s="65" t="s">
        <v>24</v>
      </c>
      <c r="P35" s="66">
        <f>SUM(P27:P34)</f>
        <v>4.743414634</v>
      </c>
      <c r="Q35" s="66"/>
      <c r="R35" s="66">
        <f>+P35*2.2046</f>
        <v>10.4573319</v>
      </c>
    </row>
    <row r="36" ht="15.75" customHeight="1">
      <c r="E36" s="59"/>
      <c r="F36" s="59"/>
      <c r="G36" s="59"/>
      <c r="H36" s="59"/>
      <c r="I36" s="59"/>
      <c r="J36" s="70">
        <v>0.0378</v>
      </c>
      <c r="K36" s="71">
        <f>K35*J36</f>
        <v>0.1819470732</v>
      </c>
      <c r="L36" s="71">
        <f>+K35+K36</f>
        <v>4.995361707</v>
      </c>
      <c r="M36" s="71">
        <f t="shared" ref="M36:M37" si="2">+L36*2.2046</f>
        <v>11.01277442</v>
      </c>
      <c r="N36" s="59"/>
      <c r="O36" s="59"/>
      <c r="P36" s="59"/>
      <c r="Q36" s="59"/>
      <c r="R36" s="59"/>
    </row>
    <row r="37" ht="15.75" customHeight="1">
      <c r="E37" s="59"/>
      <c r="F37" s="59"/>
      <c r="G37" s="59"/>
      <c r="H37" s="59"/>
      <c r="I37" s="59"/>
      <c r="J37" s="72">
        <v>0.15</v>
      </c>
      <c r="K37" s="73">
        <f>+K35*J37</f>
        <v>0.7220121951</v>
      </c>
      <c r="L37" s="73">
        <f>+K35+K37+K36</f>
        <v>5.717373902</v>
      </c>
      <c r="M37" s="73">
        <f t="shared" si="2"/>
        <v>12.60452251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59"/>
      <c r="K38" s="59"/>
      <c r="L38" s="63"/>
      <c r="M38" s="63"/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</row>
    <row r="40" ht="15.75" customHeight="1">
      <c r="E40" s="61" t="s">
        <v>5</v>
      </c>
      <c r="F40" s="61" t="s">
        <v>48</v>
      </c>
      <c r="G40" s="61"/>
      <c r="H40" s="61"/>
      <c r="I40" s="59"/>
      <c r="J40" s="61" t="s">
        <v>5</v>
      </c>
      <c r="K40" s="61" t="s">
        <v>48</v>
      </c>
      <c r="L40" s="61"/>
      <c r="M40" s="61"/>
      <c r="N40" s="59"/>
      <c r="O40" s="61" t="s">
        <v>5</v>
      </c>
      <c r="P40" s="61" t="s">
        <v>48</v>
      </c>
      <c r="Q40" s="61"/>
      <c r="R40" s="61"/>
    </row>
    <row r="41" ht="15.75" customHeight="1">
      <c r="E41" s="59" t="s">
        <v>4</v>
      </c>
      <c r="F41" s="62">
        <f>+C10</f>
        <v>2.55</v>
      </c>
      <c r="G41" s="62"/>
      <c r="H41" s="62"/>
      <c r="I41" s="59"/>
      <c r="J41" s="59" t="s">
        <v>4</v>
      </c>
      <c r="K41" s="62">
        <f>+C10</f>
        <v>2.55</v>
      </c>
      <c r="L41" s="62"/>
      <c r="M41" s="62"/>
      <c r="N41" s="59"/>
      <c r="O41" s="59" t="s">
        <v>4</v>
      </c>
      <c r="P41" s="62">
        <f>+C10</f>
        <v>2.55</v>
      </c>
      <c r="Q41" s="62"/>
      <c r="R41" s="62"/>
    </row>
    <row r="42" ht="15.75" customHeight="1">
      <c r="E42" s="59" t="s">
        <v>46</v>
      </c>
      <c r="F42" s="63">
        <v>0.14</v>
      </c>
      <c r="G42" s="63"/>
      <c r="H42" s="63"/>
      <c r="I42" s="59"/>
      <c r="J42" s="59" t="s">
        <v>46</v>
      </c>
      <c r="K42" s="63">
        <v>0.14</v>
      </c>
      <c r="L42" s="63"/>
      <c r="M42" s="63"/>
      <c r="N42" s="59"/>
      <c r="O42" s="59" t="s">
        <v>46</v>
      </c>
      <c r="P42" s="63">
        <v>0.14</v>
      </c>
      <c r="Q42" s="63"/>
      <c r="R42" s="63"/>
    </row>
    <row r="43" ht="15.75" customHeight="1">
      <c r="E43" s="59" t="s">
        <v>30</v>
      </c>
      <c r="F43" s="63">
        <f>F42+F41</f>
        <v>2.69</v>
      </c>
      <c r="G43" s="63"/>
      <c r="H43" s="63"/>
      <c r="I43" s="59"/>
      <c r="J43" s="59" t="s">
        <v>30</v>
      </c>
      <c r="K43" s="63">
        <f>K42+K41</f>
        <v>2.69</v>
      </c>
      <c r="L43" s="63"/>
      <c r="M43" s="63"/>
      <c r="N43" s="59"/>
      <c r="O43" s="59" t="s">
        <v>30</v>
      </c>
      <c r="P43" s="63">
        <f>P42+P41</f>
        <v>2.69</v>
      </c>
      <c r="Q43" s="63"/>
      <c r="R43" s="63"/>
    </row>
    <row r="44" ht="15.75" customHeight="1">
      <c r="E44" s="59" t="s">
        <v>49</v>
      </c>
      <c r="F44" s="63">
        <v>0.82</v>
      </c>
      <c r="G44" s="63"/>
      <c r="H44" s="63"/>
      <c r="I44" s="59"/>
      <c r="J44" s="59" t="s">
        <v>49</v>
      </c>
      <c r="K44" s="63">
        <v>0.82</v>
      </c>
      <c r="L44" s="63"/>
      <c r="M44" s="63"/>
      <c r="N44" s="59"/>
      <c r="O44" s="59" t="s">
        <v>49</v>
      </c>
      <c r="P44" s="63">
        <v>0.82</v>
      </c>
      <c r="Q44" s="63"/>
      <c r="R44" s="63"/>
    </row>
    <row r="45" ht="15.75" customHeight="1">
      <c r="E45" s="59" t="s">
        <v>51</v>
      </c>
      <c r="F45" s="63">
        <f>F43/F44</f>
        <v>3.280487805</v>
      </c>
      <c r="G45" s="63"/>
      <c r="H45" s="63"/>
      <c r="I45" s="59"/>
      <c r="J45" s="59" t="s">
        <v>51</v>
      </c>
      <c r="K45" s="63">
        <f>K43/K44</f>
        <v>3.280487805</v>
      </c>
      <c r="L45" s="63"/>
      <c r="M45" s="63"/>
      <c r="N45" s="59"/>
      <c r="O45" s="59" t="s">
        <v>51</v>
      </c>
      <c r="P45" s="63">
        <f>P43/P44</f>
        <v>3.280487805</v>
      </c>
      <c r="Q45" s="63"/>
      <c r="R45" s="63"/>
    </row>
    <row r="46" ht="15.75" customHeight="1">
      <c r="E46" s="59"/>
      <c r="F46" s="63"/>
      <c r="G46" s="63"/>
      <c r="H46" s="63"/>
      <c r="I46" s="59"/>
      <c r="J46" s="59"/>
      <c r="K46" s="63"/>
      <c r="L46" s="63"/>
      <c r="M46" s="63"/>
      <c r="N46" s="59"/>
      <c r="O46" s="59"/>
      <c r="P46" s="63"/>
      <c r="Q46" s="63"/>
      <c r="R46" s="63"/>
    </row>
    <row r="47" ht="15.75" customHeight="1">
      <c r="E47" s="59" t="s">
        <v>68</v>
      </c>
      <c r="F47" s="63">
        <v>0.95</v>
      </c>
      <c r="G47" s="63"/>
      <c r="H47" s="63"/>
      <c r="I47" s="59"/>
      <c r="J47" s="59" t="s">
        <v>68</v>
      </c>
      <c r="K47" s="63">
        <v>0.95</v>
      </c>
      <c r="L47" s="63"/>
      <c r="M47" s="63"/>
      <c r="N47" s="59"/>
      <c r="O47" s="59" t="s">
        <v>68</v>
      </c>
      <c r="P47" s="63">
        <v>0.95</v>
      </c>
      <c r="Q47" s="63"/>
      <c r="R47" s="63"/>
    </row>
    <row r="48" ht="15.75" customHeight="1">
      <c r="E48" s="59" t="s">
        <v>16</v>
      </c>
      <c r="F48" s="63">
        <v>0.06</v>
      </c>
      <c r="G48" s="63"/>
      <c r="H48" s="63"/>
      <c r="I48" s="59"/>
      <c r="J48" s="59" t="s">
        <v>16</v>
      </c>
      <c r="K48" s="63">
        <v>0.06</v>
      </c>
      <c r="L48" s="63"/>
      <c r="M48" s="63"/>
      <c r="N48" s="59"/>
      <c r="O48" s="59" t="s">
        <v>16</v>
      </c>
      <c r="P48" s="63">
        <v>0.06</v>
      </c>
      <c r="Q48" s="63"/>
      <c r="R48" s="63"/>
    </row>
    <row r="49" ht="15.75" customHeight="1">
      <c r="E49" s="59" t="s">
        <v>18</v>
      </c>
      <c r="F49" s="63">
        <v>0.07</v>
      </c>
      <c r="G49" s="63"/>
      <c r="H49" s="63"/>
      <c r="I49" s="59"/>
      <c r="J49" s="59" t="s">
        <v>18</v>
      </c>
      <c r="K49" s="63">
        <v>0.07</v>
      </c>
      <c r="L49" s="63"/>
      <c r="M49" s="63"/>
      <c r="N49" s="59"/>
      <c r="O49" s="59" t="s">
        <v>18</v>
      </c>
      <c r="P49" s="63">
        <v>0.07</v>
      </c>
      <c r="Q49" s="63"/>
      <c r="R49" s="63"/>
    </row>
    <row r="50" ht="15.75" customHeight="1">
      <c r="E50" s="59" t="s">
        <v>58</v>
      </c>
      <c r="F50" s="63">
        <v>0.0</v>
      </c>
      <c r="G50" s="63"/>
      <c r="H50" s="63"/>
      <c r="I50" s="59"/>
      <c r="J50" s="59" t="s">
        <v>58</v>
      </c>
      <c r="K50" s="63">
        <f>+C21</f>
        <v>0.14</v>
      </c>
      <c r="L50" s="63"/>
      <c r="M50" s="63"/>
      <c r="N50" s="59"/>
      <c r="O50" s="59" t="s">
        <v>58</v>
      </c>
      <c r="P50" s="63">
        <f>+C22+C23+C24+C25+C26+C2+C27</f>
        <v>0.1</v>
      </c>
      <c r="Q50" s="63"/>
      <c r="R50" s="63"/>
    </row>
    <row r="51" ht="15.75" customHeight="1">
      <c r="E51" s="59" t="s">
        <v>22</v>
      </c>
      <c r="F51" s="63">
        <v>0.0</v>
      </c>
      <c r="G51" s="63"/>
      <c r="H51" s="63"/>
      <c r="I51" s="59"/>
      <c r="J51" s="59" t="s">
        <v>22</v>
      </c>
      <c r="K51" s="63">
        <v>0.03</v>
      </c>
      <c r="L51" s="63"/>
      <c r="M51" s="63"/>
      <c r="N51" s="59"/>
      <c r="O51" s="59" t="s">
        <v>22</v>
      </c>
      <c r="P51" s="63">
        <v>0.0</v>
      </c>
      <c r="Q51" s="63"/>
      <c r="R51" s="63"/>
    </row>
    <row r="52" ht="15.75" customHeight="1">
      <c r="E52" s="1" t="s">
        <v>27</v>
      </c>
      <c r="F52" s="15">
        <v>0.1</v>
      </c>
      <c r="G52" s="63"/>
      <c r="H52" s="63"/>
      <c r="I52" s="59"/>
      <c r="J52" s="1" t="s">
        <v>27</v>
      </c>
      <c r="K52" s="15">
        <v>0.1</v>
      </c>
      <c r="L52" s="63"/>
      <c r="M52" s="63"/>
      <c r="N52" s="59"/>
      <c r="O52" s="1" t="s">
        <v>27</v>
      </c>
      <c r="P52" s="15">
        <v>0.1</v>
      </c>
      <c r="Q52" s="63"/>
      <c r="R52" s="63"/>
    </row>
    <row r="53" ht="15.75" customHeight="1">
      <c r="E53" s="65" t="s">
        <v>24</v>
      </c>
      <c r="F53" s="66">
        <f>SUM(F45:F52)</f>
        <v>4.460487805</v>
      </c>
      <c r="G53" s="66"/>
      <c r="H53" s="66">
        <f>+F53*2.2046</f>
        <v>9.833591415</v>
      </c>
      <c r="I53" s="59"/>
      <c r="J53" s="65" t="s">
        <v>24</v>
      </c>
      <c r="K53" s="67">
        <f>SUM(K45:K52)</f>
        <v>4.630487805</v>
      </c>
      <c r="L53" s="68"/>
      <c r="M53" s="67">
        <f>+K53*2.2046</f>
        <v>10.20837341</v>
      </c>
      <c r="N53" s="59"/>
      <c r="O53" s="65" t="s">
        <v>24</v>
      </c>
      <c r="P53" s="66">
        <f>SUM(P45:P52)</f>
        <v>4.560487805</v>
      </c>
      <c r="Q53" s="66"/>
      <c r="R53" s="66">
        <f>+P53*2.2046</f>
        <v>10.05405141</v>
      </c>
    </row>
    <row r="54" ht="15.75" customHeight="1">
      <c r="E54" s="59"/>
      <c r="F54" s="59"/>
      <c r="G54" s="59"/>
      <c r="H54" s="59"/>
      <c r="I54" s="59"/>
      <c r="J54" s="70">
        <v>0.0378</v>
      </c>
      <c r="K54" s="71">
        <f>K53*J54</f>
        <v>0.175032439</v>
      </c>
      <c r="L54" s="71">
        <f>+K53+K54</f>
        <v>4.805520244</v>
      </c>
      <c r="M54" s="71">
        <f t="shared" ref="M54:M55" si="3">+L54*2.2046</f>
        <v>10.59424993</v>
      </c>
      <c r="N54" s="59"/>
      <c r="O54" s="59"/>
      <c r="P54" s="59"/>
      <c r="Q54" s="59"/>
      <c r="R54" s="59"/>
    </row>
    <row r="55" ht="15.75" customHeight="1">
      <c r="E55" s="59"/>
      <c r="F55" s="59"/>
      <c r="G55" s="59"/>
      <c r="H55" s="59"/>
      <c r="I55" s="59"/>
      <c r="J55" s="72">
        <v>0.15</v>
      </c>
      <c r="K55" s="73">
        <f>+K53*J55</f>
        <v>0.6945731707</v>
      </c>
      <c r="L55" s="73">
        <f>+K53+K55+K54</f>
        <v>5.500093415</v>
      </c>
      <c r="M55" s="73">
        <f t="shared" si="3"/>
        <v>12.12550594</v>
      </c>
      <c r="N55" s="59"/>
      <c r="O55" s="59"/>
      <c r="P55" s="59"/>
      <c r="Q55" s="59"/>
      <c r="R55" s="59"/>
    </row>
    <row r="56" ht="15.75" customHeight="1">
      <c r="E56" s="59"/>
      <c r="F56" s="59"/>
      <c r="G56" s="59"/>
      <c r="H56" s="59"/>
      <c r="I56" s="59"/>
      <c r="J56" s="59"/>
      <c r="K56" s="74"/>
      <c r="L56" s="74"/>
      <c r="M56" s="74"/>
      <c r="N56" s="59"/>
      <c r="O56" s="59"/>
      <c r="P56" s="59"/>
      <c r="Q56" s="59"/>
      <c r="R56" s="59"/>
    </row>
    <row r="57" ht="15.75" customHeight="1">
      <c r="E57" s="61" t="s">
        <v>5</v>
      </c>
      <c r="F57" s="61" t="s">
        <v>50</v>
      </c>
      <c r="G57" s="61"/>
      <c r="H57" s="61"/>
      <c r="I57" s="59"/>
      <c r="J57" s="61" t="s">
        <v>5</v>
      </c>
      <c r="K57" s="61" t="s">
        <v>50</v>
      </c>
      <c r="L57" s="61"/>
      <c r="M57" s="61"/>
      <c r="N57" s="59"/>
      <c r="O57" s="61" t="s">
        <v>5</v>
      </c>
      <c r="P57" s="61" t="s">
        <v>50</v>
      </c>
      <c r="Q57" s="61"/>
      <c r="R57" s="61"/>
    </row>
    <row r="58" ht="15.75" customHeight="1">
      <c r="E58" s="59" t="s">
        <v>4</v>
      </c>
      <c r="F58" s="62">
        <f>C11</f>
        <v>2.45</v>
      </c>
      <c r="G58" s="62"/>
      <c r="H58" s="62"/>
      <c r="I58" s="59"/>
      <c r="J58" s="59" t="s">
        <v>4</v>
      </c>
      <c r="K58" s="62">
        <f>+C11</f>
        <v>2.45</v>
      </c>
      <c r="L58" s="62"/>
      <c r="M58" s="62"/>
      <c r="N58" s="59"/>
      <c r="O58" s="59" t="s">
        <v>4</v>
      </c>
      <c r="P58" s="62">
        <f>+C11</f>
        <v>2.45</v>
      </c>
      <c r="Q58" s="62"/>
      <c r="R58" s="62"/>
    </row>
    <row r="59" ht="15.75" customHeight="1">
      <c r="E59" s="59" t="s">
        <v>46</v>
      </c>
      <c r="F59" s="63">
        <v>0.14</v>
      </c>
      <c r="G59" s="63"/>
      <c r="H59" s="63"/>
      <c r="I59" s="59"/>
      <c r="J59" s="59" t="s">
        <v>46</v>
      </c>
      <c r="K59" s="63">
        <v>0.14</v>
      </c>
      <c r="L59" s="63"/>
      <c r="M59" s="63"/>
      <c r="N59" s="59"/>
      <c r="O59" s="59" t="s">
        <v>46</v>
      </c>
      <c r="P59" s="63">
        <v>0.14</v>
      </c>
      <c r="Q59" s="63"/>
      <c r="R59" s="63"/>
    </row>
    <row r="60" ht="15.75" customHeight="1">
      <c r="E60" s="59" t="s">
        <v>30</v>
      </c>
      <c r="F60" s="63">
        <f>F59+F58</f>
        <v>2.59</v>
      </c>
      <c r="G60" s="63"/>
      <c r="H60" s="63"/>
      <c r="I60" s="59"/>
      <c r="J60" s="59" t="s">
        <v>30</v>
      </c>
      <c r="K60" s="63">
        <f>K59+K58</f>
        <v>2.59</v>
      </c>
      <c r="L60" s="63"/>
      <c r="M60" s="63"/>
      <c r="N60" s="59"/>
      <c r="O60" s="59" t="s">
        <v>30</v>
      </c>
      <c r="P60" s="63">
        <f>P59+P58</f>
        <v>2.59</v>
      </c>
      <c r="Q60" s="63"/>
      <c r="R60" s="63"/>
    </row>
    <row r="61" ht="15.75" customHeight="1">
      <c r="E61" s="59" t="s">
        <v>49</v>
      </c>
      <c r="F61" s="63">
        <v>0.82</v>
      </c>
      <c r="G61" s="63"/>
      <c r="H61" s="63"/>
      <c r="I61" s="59"/>
      <c r="J61" s="59" t="s">
        <v>49</v>
      </c>
      <c r="K61" s="63">
        <v>0.82</v>
      </c>
      <c r="L61" s="63"/>
      <c r="M61" s="63"/>
      <c r="N61" s="59"/>
      <c r="O61" s="59" t="s">
        <v>49</v>
      </c>
      <c r="P61" s="63">
        <v>0.82</v>
      </c>
      <c r="Q61" s="63"/>
      <c r="R61" s="63"/>
    </row>
    <row r="62" ht="15.75" customHeight="1">
      <c r="E62" s="59" t="s">
        <v>51</v>
      </c>
      <c r="F62" s="63">
        <f>F60/F61</f>
        <v>3.158536585</v>
      </c>
      <c r="G62" s="63"/>
      <c r="H62" s="63"/>
      <c r="I62" s="59"/>
      <c r="J62" s="59" t="s">
        <v>51</v>
      </c>
      <c r="K62" s="63">
        <f>K60/K61</f>
        <v>3.158536585</v>
      </c>
      <c r="L62" s="63"/>
      <c r="M62" s="63"/>
      <c r="N62" s="59"/>
      <c r="O62" s="59" t="s">
        <v>51</v>
      </c>
      <c r="P62" s="63">
        <f>P60/P61</f>
        <v>3.158536585</v>
      </c>
      <c r="Q62" s="63"/>
      <c r="R62" s="63"/>
    </row>
    <row r="63" ht="15.75" customHeight="1">
      <c r="E63" s="59"/>
      <c r="F63" s="63"/>
      <c r="G63" s="63"/>
      <c r="H63" s="63"/>
      <c r="I63" s="59"/>
      <c r="J63" s="59"/>
      <c r="K63" s="63"/>
      <c r="L63" s="63"/>
      <c r="M63" s="63"/>
      <c r="N63" s="59"/>
      <c r="O63" s="59"/>
      <c r="P63" s="63"/>
      <c r="Q63" s="63"/>
      <c r="R63" s="63"/>
    </row>
    <row r="64" ht="15.75" customHeight="1">
      <c r="E64" s="59" t="s">
        <v>68</v>
      </c>
      <c r="F64" s="63">
        <v>0.95</v>
      </c>
      <c r="G64" s="63"/>
      <c r="H64" s="63"/>
      <c r="I64" s="59"/>
      <c r="J64" s="59" t="s">
        <v>68</v>
      </c>
      <c r="K64" s="63">
        <v>0.95</v>
      </c>
      <c r="L64" s="63"/>
      <c r="M64" s="63"/>
      <c r="N64" s="59"/>
      <c r="O64" s="59" t="s">
        <v>68</v>
      </c>
      <c r="P64" s="63">
        <v>0.95</v>
      </c>
      <c r="Q64" s="63"/>
      <c r="R64" s="63"/>
    </row>
    <row r="65" ht="15.75" customHeight="1">
      <c r="E65" s="59" t="s">
        <v>16</v>
      </c>
      <c r="F65" s="63">
        <v>0.06</v>
      </c>
      <c r="G65" s="63"/>
      <c r="H65" s="63"/>
      <c r="I65" s="59"/>
      <c r="J65" s="59" t="s">
        <v>16</v>
      </c>
      <c r="K65" s="63">
        <v>0.06</v>
      </c>
      <c r="L65" s="63"/>
      <c r="M65" s="63"/>
      <c r="N65" s="59"/>
      <c r="O65" s="59" t="s">
        <v>16</v>
      </c>
      <c r="P65" s="63">
        <v>0.06</v>
      </c>
      <c r="Q65" s="63"/>
      <c r="R65" s="63"/>
    </row>
    <row r="66" ht="15.75" customHeight="1">
      <c r="E66" s="59" t="s">
        <v>18</v>
      </c>
      <c r="F66" s="63">
        <v>0.07</v>
      </c>
      <c r="G66" s="63"/>
      <c r="H66" s="63"/>
      <c r="I66" s="59"/>
      <c r="J66" s="59" t="s">
        <v>18</v>
      </c>
      <c r="K66" s="63">
        <v>0.07</v>
      </c>
      <c r="L66" s="63"/>
      <c r="M66" s="63"/>
      <c r="N66" s="59"/>
      <c r="O66" s="59" t="s">
        <v>18</v>
      </c>
      <c r="P66" s="63">
        <v>0.07</v>
      </c>
      <c r="Q66" s="63"/>
      <c r="R66" s="63"/>
    </row>
    <row r="67" ht="15.75" customHeight="1">
      <c r="E67" s="59" t="s">
        <v>58</v>
      </c>
      <c r="F67" s="63">
        <v>0.0</v>
      </c>
      <c r="G67" s="63"/>
      <c r="H67" s="63"/>
      <c r="I67" s="59"/>
      <c r="J67" s="59" t="s">
        <v>58</v>
      </c>
      <c r="K67" s="63">
        <f>+C21</f>
        <v>0.14</v>
      </c>
      <c r="L67" s="63"/>
      <c r="M67" s="63"/>
      <c r="N67" s="59"/>
      <c r="O67" s="59" t="s">
        <v>58</v>
      </c>
      <c r="P67" s="63">
        <f>+C22+C23+C24+C25+C26+C2+C27</f>
        <v>0.1</v>
      </c>
      <c r="Q67" s="63"/>
      <c r="R67" s="63"/>
    </row>
    <row r="68" ht="15.75" customHeight="1">
      <c r="E68" s="59" t="s">
        <v>22</v>
      </c>
      <c r="F68" s="63">
        <v>0.0</v>
      </c>
      <c r="G68" s="63"/>
      <c r="H68" s="63"/>
      <c r="I68" s="59"/>
      <c r="J68" s="59" t="s">
        <v>22</v>
      </c>
      <c r="K68" s="63">
        <v>0.03</v>
      </c>
      <c r="L68" s="63"/>
      <c r="M68" s="63"/>
      <c r="N68" s="59"/>
      <c r="O68" s="59" t="s">
        <v>22</v>
      </c>
      <c r="P68" s="63">
        <v>0.0</v>
      </c>
      <c r="Q68" s="63"/>
      <c r="R68" s="63"/>
    </row>
    <row r="69" ht="15.75" customHeight="1">
      <c r="E69" s="1" t="s">
        <v>27</v>
      </c>
      <c r="F69" s="15">
        <v>0.1</v>
      </c>
      <c r="G69" s="63"/>
      <c r="H69" s="63"/>
      <c r="I69" s="59"/>
      <c r="J69" s="1" t="s">
        <v>27</v>
      </c>
      <c r="K69" s="15">
        <v>0.1</v>
      </c>
      <c r="L69" s="63"/>
      <c r="M69" s="63"/>
      <c r="N69" s="59"/>
      <c r="O69" s="1" t="s">
        <v>27</v>
      </c>
      <c r="P69" s="15">
        <v>0.1</v>
      </c>
      <c r="Q69" s="63"/>
      <c r="R69" s="63"/>
    </row>
    <row r="70" ht="15.75" customHeight="1">
      <c r="E70" s="65" t="s">
        <v>24</v>
      </c>
      <c r="F70" s="66">
        <f>SUM(F62:F69)</f>
        <v>4.338536585</v>
      </c>
      <c r="G70" s="66"/>
      <c r="H70" s="66">
        <f>+F70*2.2046</f>
        <v>9.564737756</v>
      </c>
      <c r="I70" s="59"/>
      <c r="J70" s="65" t="s">
        <v>24</v>
      </c>
      <c r="K70" s="67">
        <f>SUM(K62:K69)</f>
        <v>4.508536585</v>
      </c>
      <c r="L70" s="68"/>
      <c r="M70" s="67">
        <f>+K70*2.2046</f>
        <v>9.939519756</v>
      </c>
      <c r="N70" s="59"/>
      <c r="O70" s="65" t="s">
        <v>24</v>
      </c>
      <c r="P70" s="66">
        <f>SUM(P62:P69)</f>
        <v>4.438536585</v>
      </c>
      <c r="Q70" s="66"/>
      <c r="R70" s="66">
        <f>+P70*2.2046</f>
        <v>9.785197756</v>
      </c>
    </row>
    <row r="71" ht="15.75" customHeight="1">
      <c r="E71" s="59"/>
      <c r="F71" s="59"/>
      <c r="G71" s="59"/>
      <c r="H71" s="59"/>
      <c r="I71" s="59"/>
      <c r="J71" s="70">
        <v>0.0378</v>
      </c>
      <c r="K71" s="71">
        <f>K70*J71</f>
        <v>0.1704226829</v>
      </c>
      <c r="L71" s="71">
        <f>+K70+K71</f>
        <v>4.678959268</v>
      </c>
      <c r="M71" s="71">
        <f t="shared" ref="M71:M72" si="4">+L71*2.2046</f>
        <v>10.3152336</v>
      </c>
      <c r="N71" s="59"/>
      <c r="O71" s="59"/>
      <c r="P71" s="59"/>
      <c r="Q71" s="59"/>
      <c r="R71" s="59"/>
    </row>
    <row r="72" ht="15.75" customHeight="1">
      <c r="E72" s="59"/>
      <c r="F72" s="59"/>
      <c r="G72" s="59"/>
      <c r="H72" s="59"/>
      <c r="I72" s="59"/>
      <c r="J72" s="72">
        <v>0.15</v>
      </c>
      <c r="K72" s="73">
        <f>+K70*J72</f>
        <v>0.6762804878</v>
      </c>
      <c r="L72" s="73">
        <f>+K70+K72+K71</f>
        <v>5.355239756</v>
      </c>
      <c r="M72" s="73">
        <f t="shared" si="4"/>
        <v>11.80616157</v>
      </c>
      <c r="N72" s="59"/>
      <c r="O72" s="59"/>
      <c r="P72" s="59"/>
      <c r="Q72" s="59"/>
      <c r="R72" s="59"/>
    </row>
    <row r="73" ht="15.75" customHeight="1">
      <c r="E73" s="59"/>
      <c r="F73" s="59"/>
      <c r="G73" s="59"/>
      <c r="H73" s="59"/>
      <c r="I73" s="59"/>
      <c r="J73" s="75"/>
      <c r="K73" s="76"/>
      <c r="L73" s="76"/>
      <c r="M73" s="76"/>
      <c r="N73" s="59"/>
      <c r="O73" s="59"/>
      <c r="P73" s="59"/>
      <c r="Q73" s="59"/>
      <c r="R73" s="59"/>
    </row>
    <row r="74" ht="15.75" customHeight="1">
      <c r="E74" s="61" t="s">
        <v>5</v>
      </c>
      <c r="F74" s="61" t="s">
        <v>52</v>
      </c>
      <c r="G74" s="61"/>
      <c r="H74" s="61"/>
      <c r="I74" s="59"/>
      <c r="J74" s="61" t="s">
        <v>5</v>
      </c>
      <c r="K74" s="61" t="s">
        <v>52</v>
      </c>
      <c r="L74" s="61"/>
      <c r="M74" s="61"/>
      <c r="N74" s="59"/>
      <c r="O74" s="61" t="s">
        <v>5</v>
      </c>
      <c r="P74" s="61" t="s">
        <v>52</v>
      </c>
      <c r="Q74" s="61"/>
      <c r="R74" s="61"/>
    </row>
    <row r="75" ht="15.75" customHeight="1">
      <c r="E75" s="59" t="s">
        <v>4</v>
      </c>
      <c r="F75" s="62">
        <f>C12</f>
        <v>2.4</v>
      </c>
      <c r="G75" s="62"/>
      <c r="H75" s="62"/>
      <c r="I75" s="59"/>
      <c r="J75" s="59" t="s">
        <v>4</v>
      </c>
      <c r="K75" s="62">
        <f>+C12</f>
        <v>2.4</v>
      </c>
      <c r="L75" s="62"/>
      <c r="M75" s="62"/>
      <c r="N75" s="59"/>
      <c r="O75" s="59" t="s">
        <v>4</v>
      </c>
      <c r="P75" s="62">
        <f>+C12</f>
        <v>2.4</v>
      </c>
      <c r="Q75" s="62"/>
      <c r="R75" s="62"/>
    </row>
    <row r="76" ht="15.75" customHeight="1">
      <c r="E76" s="59" t="s">
        <v>46</v>
      </c>
      <c r="F76" s="63">
        <v>0.14</v>
      </c>
      <c r="G76" s="63"/>
      <c r="H76" s="63"/>
      <c r="I76" s="59"/>
      <c r="J76" s="59" t="s">
        <v>46</v>
      </c>
      <c r="K76" s="63">
        <v>0.14</v>
      </c>
      <c r="L76" s="63"/>
      <c r="M76" s="63"/>
      <c r="N76" s="59"/>
      <c r="O76" s="59" t="s">
        <v>46</v>
      </c>
      <c r="P76" s="63">
        <v>0.14</v>
      </c>
      <c r="Q76" s="63"/>
      <c r="R76" s="63"/>
    </row>
    <row r="77" ht="15.75" customHeight="1">
      <c r="E77" s="59" t="s">
        <v>30</v>
      </c>
      <c r="F77" s="63">
        <f>F76+F75</f>
        <v>2.54</v>
      </c>
      <c r="G77" s="63"/>
      <c r="H77" s="63"/>
      <c r="I77" s="59"/>
      <c r="J77" s="59" t="s">
        <v>30</v>
      </c>
      <c r="K77" s="63">
        <f>K76+K75</f>
        <v>2.54</v>
      </c>
      <c r="L77" s="63"/>
      <c r="M77" s="63"/>
      <c r="N77" s="59"/>
      <c r="O77" s="59" t="s">
        <v>30</v>
      </c>
      <c r="P77" s="63">
        <f>P76+P75</f>
        <v>2.54</v>
      </c>
      <c r="Q77" s="63"/>
      <c r="R77" s="63"/>
    </row>
    <row r="78" ht="15.75" customHeight="1">
      <c r="E78" s="59" t="s">
        <v>49</v>
      </c>
      <c r="F78" s="63">
        <v>0.82</v>
      </c>
      <c r="G78" s="63"/>
      <c r="H78" s="63"/>
      <c r="I78" s="59"/>
      <c r="J78" s="59" t="s">
        <v>49</v>
      </c>
      <c r="K78" s="63">
        <v>0.82</v>
      </c>
      <c r="L78" s="63"/>
      <c r="M78" s="63"/>
      <c r="N78" s="59"/>
      <c r="O78" s="59" t="s">
        <v>49</v>
      </c>
      <c r="P78" s="63">
        <v>0.82</v>
      </c>
      <c r="Q78" s="63"/>
      <c r="R78" s="63"/>
    </row>
    <row r="79" ht="15.75" customHeight="1">
      <c r="E79" s="59" t="s">
        <v>51</v>
      </c>
      <c r="F79" s="63">
        <f>F77/F78</f>
        <v>3.097560976</v>
      </c>
      <c r="G79" s="63"/>
      <c r="H79" s="63"/>
      <c r="I79" s="59"/>
      <c r="J79" s="59" t="s">
        <v>51</v>
      </c>
      <c r="K79" s="63">
        <f>K77/K78</f>
        <v>3.097560976</v>
      </c>
      <c r="L79" s="63"/>
      <c r="M79" s="63"/>
      <c r="N79" s="59"/>
      <c r="O79" s="59" t="s">
        <v>51</v>
      </c>
      <c r="P79" s="63">
        <f>P77/P78</f>
        <v>3.097560976</v>
      </c>
      <c r="Q79" s="63"/>
      <c r="R79" s="63"/>
    </row>
    <row r="80" ht="15.75" customHeight="1">
      <c r="E80" s="59"/>
      <c r="F80" s="63"/>
      <c r="G80" s="63"/>
      <c r="H80" s="63"/>
      <c r="I80" s="59"/>
      <c r="J80" s="59"/>
      <c r="K80" s="63"/>
      <c r="L80" s="63"/>
      <c r="M80" s="63"/>
      <c r="N80" s="59"/>
      <c r="O80" s="59"/>
      <c r="P80" s="63"/>
      <c r="Q80" s="63"/>
      <c r="R80" s="63"/>
    </row>
    <row r="81" ht="15.75" customHeight="1">
      <c r="E81" s="59" t="s">
        <v>68</v>
      </c>
      <c r="F81" s="63">
        <v>0.95</v>
      </c>
      <c r="G81" s="63"/>
      <c r="H81" s="63"/>
      <c r="I81" s="59"/>
      <c r="J81" s="59" t="s">
        <v>68</v>
      </c>
      <c r="K81" s="63">
        <v>0.95</v>
      </c>
      <c r="L81" s="63"/>
      <c r="M81" s="63"/>
      <c r="N81" s="59"/>
      <c r="O81" s="59" t="s">
        <v>68</v>
      </c>
      <c r="P81" s="63">
        <v>0.95</v>
      </c>
      <c r="Q81" s="63"/>
      <c r="R81" s="63"/>
    </row>
    <row r="82" ht="15.75" customHeight="1">
      <c r="E82" s="59" t="s">
        <v>16</v>
      </c>
      <c r="F82" s="63">
        <v>0.06</v>
      </c>
      <c r="G82" s="63"/>
      <c r="H82" s="63"/>
      <c r="I82" s="59"/>
      <c r="J82" s="59" t="s">
        <v>16</v>
      </c>
      <c r="K82" s="63">
        <v>0.06</v>
      </c>
      <c r="L82" s="63"/>
      <c r="M82" s="63"/>
      <c r="N82" s="59"/>
      <c r="O82" s="59" t="s">
        <v>16</v>
      </c>
      <c r="P82" s="63">
        <v>0.06</v>
      </c>
      <c r="Q82" s="63"/>
      <c r="R82" s="63"/>
    </row>
    <row r="83" ht="15.75" customHeight="1">
      <c r="E83" s="59" t="s">
        <v>18</v>
      </c>
      <c r="F83" s="63">
        <v>0.07</v>
      </c>
      <c r="G83" s="63"/>
      <c r="H83" s="63"/>
      <c r="I83" s="59"/>
      <c r="J83" s="59" t="s">
        <v>18</v>
      </c>
      <c r="K83" s="63">
        <v>0.07</v>
      </c>
      <c r="L83" s="63"/>
      <c r="M83" s="63"/>
      <c r="N83" s="59"/>
      <c r="O83" s="59" t="s">
        <v>18</v>
      </c>
      <c r="P83" s="63">
        <v>0.07</v>
      </c>
      <c r="Q83" s="63"/>
      <c r="R83" s="63"/>
    </row>
    <row r="84" ht="15.75" customHeight="1">
      <c r="E84" s="59" t="s">
        <v>58</v>
      </c>
      <c r="F84" s="63">
        <v>0.0</v>
      </c>
      <c r="G84" s="63"/>
      <c r="H84" s="63"/>
      <c r="I84" s="59"/>
      <c r="J84" s="59" t="s">
        <v>58</v>
      </c>
      <c r="K84" s="63">
        <f>+C21</f>
        <v>0.14</v>
      </c>
      <c r="L84" s="63"/>
      <c r="M84" s="63"/>
      <c r="N84" s="59"/>
      <c r="O84" s="59" t="s">
        <v>58</v>
      </c>
      <c r="P84" s="63">
        <f>+C22+C23+C24+C25+C26+C2+C27</f>
        <v>0.1</v>
      </c>
      <c r="Q84" s="63"/>
      <c r="R84" s="63"/>
    </row>
    <row r="85" ht="15.75" customHeight="1">
      <c r="E85" s="59" t="s">
        <v>22</v>
      </c>
      <c r="F85" s="63">
        <v>0.0</v>
      </c>
      <c r="G85" s="63"/>
      <c r="H85" s="63"/>
      <c r="I85" s="59"/>
      <c r="J85" s="59" t="s">
        <v>22</v>
      </c>
      <c r="K85" s="63">
        <v>0.03</v>
      </c>
      <c r="L85" s="63"/>
      <c r="M85" s="63"/>
      <c r="N85" s="59"/>
      <c r="O85" s="59" t="s">
        <v>22</v>
      </c>
      <c r="P85" s="63">
        <v>0.0</v>
      </c>
      <c r="Q85" s="63"/>
      <c r="R85" s="63"/>
    </row>
    <row r="86" ht="15.75" customHeight="1">
      <c r="E86" s="1" t="s">
        <v>27</v>
      </c>
      <c r="F86" s="15">
        <v>0.1</v>
      </c>
      <c r="G86" s="63"/>
      <c r="H86" s="63"/>
      <c r="I86" s="59"/>
      <c r="J86" s="1" t="s">
        <v>27</v>
      </c>
      <c r="K86" s="15">
        <v>0.1</v>
      </c>
      <c r="L86" s="63"/>
      <c r="M86" s="63"/>
      <c r="N86" s="59"/>
      <c r="O86" s="1" t="s">
        <v>27</v>
      </c>
      <c r="P86" s="15">
        <v>0.1</v>
      </c>
      <c r="Q86" s="63"/>
      <c r="R86" s="63"/>
    </row>
    <row r="87" ht="15.75" customHeight="1">
      <c r="E87" s="65" t="s">
        <v>24</v>
      </c>
      <c r="F87" s="66">
        <f>SUM(F79:F86)</f>
        <v>4.277560976</v>
      </c>
      <c r="G87" s="66"/>
      <c r="H87" s="66">
        <f>+F87*2.2046</f>
        <v>9.430310927</v>
      </c>
      <c r="I87" s="59"/>
      <c r="J87" s="65" t="s">
        <v>24</v>
      </c>
      <c r="K87" s="67">
        <f>SUM(K79:K86)</f>
        <v>4.447560976</v>
      </c>
      <c r="L87" s="68"/>
      <c r="M87" s="67">
        <f>+K87*2.2046</f>
        <v>9.805092927</v>
      </c>
      <c r="N87" s="59"/>
      <c r="O87" s="65" t="s">
        <v>24</v>
      </c>
      <c r="P87" s="66">
        <f>SUM(P79:P86)</f>
        <v>4.377560976</v>
      </c>
      <c r="Q87" s="66"/>
      <c r="R87" s="66">
        <f>+P87*2.2046</f>
        <v>9.650770927</v>
      </c>
    </row>
    <row r="88" ht="15.75" customHeight="1">
      <c r="E88" s="59"/>
      <c r="F88" s="59"/>
      <c r="G88" s="59"/>
      <c r="H88" s="59"/>
      <c r="I88" s="59"/>
      <c r="J88" s="70">
        <v>0.0378</v>
      </c>
      <c r="K88" s="71">
        <f>K87*J88</f>
        <v>0.1681178049</v>
      </c>
      <c r="L88" s="71">
        <f>+K87+K88</f>
        <v>4.61567878</v>
      </c>
      <c r="M88" s="71">
        <f t="shared" ref="M88:M89" si="5">+L88*2.2046</f>
        <v>10.17572544</v>
      </c>
      <c r="N88" s="59"/>
      <c r="O88" s="59"/>
      <c r="P88" s="59"/>
      <c r="Q88" s="59"/>
      <c r="R88" s="59"/>
    </row>
    <row r="89" ht="15.75" customHeight="1">
      <c r="E89" s="59"/>
      <c r="F89" s="59"/>
      <c r="G89" s="59"/>
      <c r="H89" s="59"/>
      <c r="I89" s="59"/>
      <c r="J89" s="72">
        <v>0.15</v>
      </c>
      <c r="K89" s="73">
        <f>+K87*J89</f>
        <v>0.6671341463</v>
      </c>
      <c r="L89" s="73">
        <f>+K87+K89+K88</f>
        <v>5.282812927</v>
      </c>
      <c r="M89" s="73">
        <f t="shared" si="5"/>
        <v>11.64648938</v>
      </c>
      <c r="N89" s="59"/>
      <c r="O89" s="59"/>
      <c r="P89" s="59"/>
      <c r="Q89" s="59"/>
      <c r="R89" s="59"/>
    </row>
    <row r="90" ht="15.75" customHeight="1">
      <c r="E90" s="59"/>
      <c r="F90" s="59"/>
      <c r="G90" s="59"/>
      <c r="H90" s="59"/>
      <c r="I90" s="59"/>
      <c r="J90" s="75"/>
      <c r="K90" s="63"/>
      <c r="L90" s="63"/>
      <c r="M90" s="63"/>
      <c r="N90" s="59"/>
      <c r="O90" s="59"/>
      <c r="P90" s="59"/>
      <c r="Q90" s="59"/>
      <c r="R90" s="59"/>
    </row>
    <row r="91" ht="15.75" customHeight="1">
      <c r="E91" s="61" t="s">
        <v>5</v>
      </c>
      <c r="F91" s="61" t="s">
        <v>53</v>
      </c>
      <c r="G91" s="61"/>
      <c r="H91" s="61"/>
      <c r="I91" s="59"/>
      <c r="J91" s="61" t="s">
        <v>5</v>
      </c>
      <c r="K91" s="61" t="s">
        <v>53</v>
      </c>
      <c r="L91" s="61"/>
      <c r="M91" s="61"/>
      <c r="N91" s="59"/>
      <c r="O91" s="61" t="s">
        <v>5</v>
      </c>
      <c r="P91" s="61" t="s">
        <v>53</v>
      </c>
      <c r="Q91" s="61"/>
      <c r="R91" s="61"/>
    </row>
    <row r="92" ht="15.75" customHeight="1">
      <c r="E92" s="59" t="s">
        <v>4</v>
      </c>
      <c r="F92" s="62">
        <f>+C13</f>
        <v>2.3</v>
      </c>
      <c r="G92" s="62"/>
      <c r="H92" s="62"/>
      <c r="I92" s="59"/>
      <c r="J92" s="59" t="s">
        <v>4</v>
      </c>
      <c r="K92" s="62">
        <f>+C13</f>
        <v>2.3</v>
      </c>
      <c r="L92" s="62"/>
      <c r="M92" s="62"/>
      <c r="N92" s="59"/>
      <c r="O92" s="59" t="s">
        <v>4</v>
      </c>
      <c r="P92" s="62">
        <f>+C13</f>
        <v>2.3</v>
      </c>
      <c r="Q92" s="62"/>
      <c r="R92" s="62"/>
    </row>
    <row r="93" ht="15.75" customHeight="1">
      <c r="E93" s="59" t="s">
        <v>46</v>
      </c>
      <c r="F93" s="63">
        <v>0.14</v>
      </c>
      <c r="G93" s="63"/>
      <c r="H93" s="63"/>
      <c r="I93" s="59"/>
      <c r="J93" s="59" t="s">
        <v>46</v>
      </c>
      <c r="K93" s="63">
        <v>0.14</v>
      </c>
      <c r="L93" s="63"/>
      <c r="M93" s="63"/>
      <c r="N93" s="59"/>
      <c r="O93" s="59" t="s">
        <v>46</v>
      </c>
      <c r="P93" s="63">
        <v>0.14</v>
      </c>
      <c r="Q93" s="63"/>
      <c r="R93" s="63"/>
    </row>
    <row r="94" ht="15.75" customHeight="1">
      <c r="E94" s="59" t="s">
        <v>30</v>
      </c>
      <c r="F94" s="63">
        <f>F93+F92</f>
        <v>2.44</v>
      </c>
      <c r="G94" s="63"/>
      <c r="H94" s="63"/>
      <c r="I94" s="59"/>
      <c r="J94" s="59" t="s">
        <v>30</v>
      </c>
      <c r="K94" s="63">
        <f>K93+K92</f>
        <v>2.44</v>
      </c>
      <c r="L94" s="63"/>
      <c r="M94" s="63"/>
      <c r="N94" s="59"/>
      <c r="O94" s="59" t="s">
        <v>30</v>
      </c>
      <c r="P94" s="63">
        <f>P93+P92</f>
        <v>2.44</v>
      </c>
      <c r="Q94" s="63"/>
      <c r="R94" s="63"/>
    </row>
    <row r="95" ht="15.75" customHeight="1">
      <c r="E95" s="59" t="s">
        <v>49</v>
      </c>
      <c r="F95" s="63">
        <v>0.82</v>
      </c>
      <c r="G95" s="63"/>
      <c r="H95" s="63"/>
      <c r="I95" s="59"/>
      <c r="J95" s="59" t="s">
        <v>49</v>
      </c>
      <c r="K95" s="63">
        <v>0.82</v>
      </c>
      <c r="L95" s="63"/>
      <c r="M95" s="63"/>
      <c r="N95" s="59"/>
      <c r="O95" s="59" t="s">
        <v>49</v>
      </c>
      <c r="P95" s="63">
        <v>0.82</v>
      </c>
      <c r="Q95" s="63"/>
      <c r="R95" s="63"/>
    </row>
    <row r="96" ht="15.75" customHeight="1">
      <c r="E96" s="59" t="s">
        <v>51</v>
      </c>
      <c r="F96" s="63">
        <f>F94/F95</f>
        <v>2.975609756</v>
      </c>
      <c r="G96" s="63"/>
      <c r="H96" s="63"/>
      <c r="I96" s="59"/>
      <c r="J96" s="59" t="s">
        <v>51</v>
      </c>
      <c r="K96" s="63">
        <f>K94/K95</f>
        <v>2.975609756</v>
      </c>
      <c r="L96" s="63"/>
      <c r="M96" s="63"/>
      <c r="N96" s="59"/>
      <c r="O96" s="59" t="s">
        <v>51</v>
      </c>
      <c r="P96" s="63">
        <f>P94/P95</f>
        <v>2.975609756</v>
      </c>
      <c r="Q96" s="63"/>
      <c r="R96" s="63"/>
    </row>
    <row r="97" ht="15.75" customHeight="1">
      <c r="E97" s="59"/>
      <c r="F97" s="63"/>
      <c r="G97" s="63"/>
      <c r="H97" s="63"/>
      <c r="I97" s="59"/>
      <c r="J97" s="59"/>
      <c r="K97" s="63"/>
      <c r="L97" s="63"/>
      <c r="M97" s="63"/>
      <c r="N97" s="59"/>
      <c r="O97" s="59"/>
      <c r="P97" s="63"/>
      <c r="Q97" s="63"/>
      <c r="R97" s="63"/>
    </row>
    <row r="98" ht="15.75" customHeight="1">
      <c r="E98" s="59" t="s">
        <v>68</v>
      </c>
      <c r="F98" s="63">
        <v>0.95</v>
      </c>
      <c r="G98" s="63"/>
      <c r="H98" s="63"/>
      <c r="I98" s="59"/>
      <c r="J98" s="59" t="s">
        <v>68</v>
      </c>
      <c r="K98" s="63">
        <v>0.95</v>
      </c>
      <c r="L98" s="63"/>
      <c r="M98" s="63"/>
      <c r="N98" s="59"/>
      <c r="O98" s="59" t="s">
        <v>68</v>
      </c>
      <c r="P98" s="63">
        <v>0.95</v>
      </c>
      <c r="Q98" s="63"/>
      <c r="R98" s="63"/>
    </row>
    <row r="99" ht="15.75" customHeight="1">
      <c r="E99" s="59" t="s">
        <v>16</v>
      </c>
      <c r="F99" s="63">
        <v>0.06</v>
      </c>
      <c r="G99" s="63"/>
      <c r="H99" s="63"/>
      <c r="I99" s="59"/>
      <c r="J99" s="59" t="s">
        <v>16</v>
      </c>
      <c r="K99" s="63">
        <v>0.06</v>
      </c>
      <c r="L99" s="63"/>
      <c r="M99" s="63"/>
      <c r="N99" s="59"/>
      <c r="O99" s="59" t="s">
        <v>16</v>
      </c>
      <c r="P99" s="63">
        <v>0.06</v>
      </c>
      <c r="Q99" s="63"/>
      <c r="R99" s="63"/>
    </row>
    <row r="100" ht="15.75" customHeight="1">
      <c r="E100" s="59" t="s">
        <v>18</v>
      </c>
      <c r="F100" s="63">
        <v>0.07</v>
      </c>
      <c r="G100" s="63"/>
      <c r="H100" s="63"/>
      <c r="I100" s="59"/>
      <c r="J100" s="59" t="s">
        <v>18</v>
      </c>
      <c r="K100" s="63">
        <v>0.07</v>
      </c>
      <c r="L100" s="63"/>
      <c r="M100" s="63"/>
      <c r="N100" s="59"/>
      <c r="O100" s="59" t="s">
        <v>18</v>
      </c>
      <c r="P100" s="63">
        <v>0.07</v>
      </c>
      <c r="Q100" s="63"/>
      <c r="R100" s="63"/>
    </row>
    <row r="101" ht="15.75" customHeight="1">
      <c r="E101" s="59" t="s">
        <v>58</v>
      </c>
      <c r="F101" s="63">
        <v>0.0</v>
      </c>
      <c r="G101" s="63"/>
      <c r="H101" s="63"/>
      <c r="I101" s="59"/>
      <c r="J101" s="59" t="s">
        <v>58</v>
      </c>
      <c r="K101" s="63">
        <f>+C21</f>
        <v>0.14</v>
      </c>
      <c r="L101" s="63"/>
      <c r="M101" s="63"/>
      <c r="N101" s="59"/>
      <c r="O101" s="59" t="s">
        <v>58</v>
      </c>
      <c r="P101" s="63">
        <f>+C22+C23+C24+C25+C26+C2+C27</f>
        <v>0.1</v>
      </c>
      <c r="Q101" s="63"/>
      <c r="R101" s="63"/>
    </row>
    <row r="102" ht="15.75" customHeight="1">
      <c r="E102" s="59" t="s">
        <v>22</v>
      </c>
      <c r="F102" s="63">
        <v>0.0</v>
      </c>
      <c r="G102" s="63"/>
      <c r="H102" s="63"/>
      <c r="I102" s="59"/>
      <c r="J102" s="59" t="s">
        <v>22</v>
      </c>
      <c r="K102" s="63">
        <v>0.03</v>
      </c>
      <c r="L102" s="63"/>
      <c r="M102" s="63"/>
      <c r="N102" s="59"/>
      <c r="O102" s="59" t="s">
        <v>22</v>
      </c>
      <c r="P102" s="63">
        <v>0.0</v>
      </c>
      <c r="Q102" s="63"/>
      <c r="R102" s="63"/>
    </row>
    <row r="103" ht="15.75" customHeight="1">
      <c r="E103" s="1" t="s">
        <v>27</v>
      </c>
      <c r="F103" s="15">
        <v>0.1</v>
      </c>
      <c r="G103" s="63"/>
      <c r="H103" s="63"/>
      <c r="I103" s="59"/>
      <c r="J103" s="1" t="s">
        <v>27</v>
      </c>
      <c r="K103" s="15">
        <v>0.1</v>
      </c>
      <c r="L103" s="63"/>
      <c r="M103" s="63"/>
      <c r="N103" s="59"/>
      <c r="O103" s="1" t="s">
        <v>27</v>
      </c>
      <c r="P103" s="15">
        <v>0.1</v>
      </c>
      <c r="Q103" s="63"/>
      <c r="R103" s="63"/>
    </row>
    <row r="104" ht="15.75" customHeight="1">
      <c r="E104" s="65" t="s">
        <v>24</v>
      </c>
      <c r="F104" s="66">
        <f>SUM(F96:F103)</f>
        <v>4.155609756</v>
      </c>
      <c r="G104" s="66"/>
      <c r="H104" s="66">
        <f>+F104*2.2046</f>
        <v>9.161457268</v>
      </c>
      <c r="I104" s="59"/>
      <c r="J104" s="65" t="s">
        <v>24</v>
      </c>
      <c r="K104" s="67">
        <f>SUM(K96:K103)</f>
        <v>4.325609756</v>
      </c>
      <c r="L104" s="68"/>
      <c r="M104" s="67">
        <f>+K104*2.2046</f>
        <v>9.536239268</v>
      </c>
      <c r="N104" s="59"/>
      <c r="O104" s="65" t="s">
        <v>24</v>
      </c>
      <c r="P104" s="66">
        <f>SUM(P96:P103)</f>
        <v>4.255609756</v>
      </c>
      <c r="Q104" s="66"/>
      <c r="R104" s="66">
        <f>+P104*2.2046</f>
        <v>9.381917268</v>
      </c>
    </row>
    <row r="105" ht="15.75" customHeight="1">
      <c r="E105" s="59"/>
      <c r="F105" s="59"/>
      <c r="G105" s="59"/>
      <c r="H105" s="59"/>
      <c r="I105" s="59"/>
      <c r="J105" s="70">
        <v>0.0378</v>
      </c>
      <c r="K105" s="71">
        <f>K104*J105</f>
        <v>0.1635080488</v>
      </c>
      <c r="L105" s="71">
        <f>+K104+K105</f>
        <v>4.489117805</v>
      </c>
      <c r="M105" s="71">
        <f t="shared" ref="M105:M106" si="6">+L105*2.2046</f>
        <v>9.896709113</v>
      </c>
      <c r="N105" s="59"/>
      <c r="O105" s="59"/>
      <c r="P105" s="59"/>
      <c r="Q105" s="59"/>
      <c r="R105" s="59"/>
    </row>
    <row r="106" ht="15.75" customHeight="1">
      <c r="E106" s="59"/>
      <c r="F106" s="59"/>
      <c r="G106" s="59"/>
      <c r="H106" s="59"/>
      <c r="I106" s="59"/>
      <c r="J106" s="72">
        <v>0.15</v>
      </c>
      <c r="K106" s="73">
        <f>+K104*J106</f>
        <v>0.6488414634</v>
      </c>
      <c r="L106" s="73">
        <f>+K104+K106+K105</f>
        <v>5.137959268</v>
      </c>
      <c r="M106" s="73">
        <f t="shared" si="6"/>
        <v>11.327145</v>
      </c>
      <c r="N106" s="59"/>
      <c r="O106" s="59"/>
      <c r="P106" s="59"/>
      <c r="Q106" s="59"/>
      <c r="R106" s="59"/>
    </row>
    <row r="107" ht="15.75" customHeight="1">
      <c r="E107" s="59"/>
      <c r="F107" s="59"/>
      <c r="G107" s="59"/>
      <c r="H107" s="59"/>
      <c r="I107" s="59"/>
      <c r="J107" s="59"/>
      <c r="K107" s="63"/>
      <c r="L107" s="63"/>
      <c r="M107" s="63"/>
      <c r="N107" s="59"/>
      <c r="O107" s="59"/>
      <c r="P107" s="59"/>
      <c r="Q107" s="59"/>
      <c r="R107" s="59"/>
    </row>
    <row r="108" ht="15.75" customHeight="1">
      <c r="E108" s="61" t="s">
        <v>5</v>
      </c>
      <c r="F108" s="61" t="s">
        <v>55</v>
      </c>
      <c r="G108" s="61"/>
      <c r="H108" s="61"/>
      <c r="I108" s="59"/>
      <c r="J108" s="61" t="s">
        <v>5</v>
      </c>
      <c r="K108" s="61" t="s">
        <v>55</v>
      </c>
      <c r="L108" s="61"/>
      <c r="M108" s="61"/>
      <c r="N108" s="59"/>
      <c r="O108" s="61" t="s">
        <v>5</v>
      </c>
      <c r="P108" s="61" t="s">
        <v>55</v>
      </c>
      <c r="Q108" s="61"/>
      <c r="R108" s="61"/>
    </row>
    <row r="109" ht="15.75" customHeight="1">
      <c r="E109" s="59" t="s">
        <v>4</v>
      </c>
      <c r="F109" s="62">
        <f>+C14</f>
        <v>2.05</v>
      </c>
      <c r="G109" s="62"/>
      <c r="H109" s="62"/>
      <c r="I109" s="59"/>
      <c r="J109" s="59" t="s">
        <v>4</v>
      </c>
      <c r="K109" s="62">
        <f>+C14</f>
        <v>2.05</v>
      </c>
      <c r="L109" s="62"/>
      <c r="M109" s="62"/>
      <c r="N109" s="59"/>
      <c r="O109" s="59" t="s">
        <v>4</v>
      </c>
      <c r="P109" s="62">
        <f>+C14</f>
        <v>2.05</v>
      </c>
      <c r="Q109" s="62"/>
      <c r="R109" s="62"/>
    </row>
    <row r="110" ht="15.75" customHeight="1">
      <c r="E110" s="59" t="s">
        <v>46</v>
      </c>
      <c r="F110" s="63">
        <v>0.14</v>
      </c>
      <c r="G110" s="63"/>
      <c r="H110" s="63"/>
      <c r="I110" s="59"/>
      <c r="J110" s="59" t="s">
        <v>46</v>
      </c>
      <c r="K110" s="63">
        <v>0.14</v>
      </c>
      <c r="L110" s="63"/>
      <c r="M110" s="63"/>
      <c r="N110" s="59"/>
      <c r="O110" s="59" t="s">
        <v>46</v>
      </c>
      <c r="P110" s="63">
        <v>0.14</v>
      </c>
      <c r="Q110" s="63"/>
      <c r="R110" s="63"/>
    </row>
    <row r="111" ht="15.75" customHeight="1">
      <c r="E111" s="59" t="s">
        <v>30</v>
      </c>
      <c r="F111" s="63">
        <f>F110+F109</f>
        <v>2.19</v>
      </c>
      <c r="G111" s="63"/>
      <c r="H111" s="63"/>
      <c r="I111" s="59"/>
      <c r="J111" s="59" t="s">
        <v>30</v>
      </c>
      <c r="K111" s="63">
        <f>K110+K109</f>
        <v>2.19</v>
      </c>
      <c r="L111" s="63"/>
      <c r="M111" s="63"/>
      <c r="N111" s="59"/>
      <c r="O111" s="59" t="s">
        <v>30</v>
      </c>
      <c r="P111" s="63">
        <f>P110+P109</f>
        <v>2.19</v>
      </c>
      <c r="Q111" s="63"/>
      <c r="R111" s="63"/>
    </row>
    <row r="112" ht="15.75" customHeight="1">
      <c r="E112" s="59" t="s">
        <v>49</v>
      </c>
      <c r="F112" s="63">
        <v>0.82</v>
      </c>
      <c r="G112" s="63"/>
      <c r="H112" s="63"/>
      <c r="I112" s="59"/>
      <c r="J112" s="59" t="s">
        <v>49</v>
      </c>
      <c r="K112" s="63">
        <v>0.82</v>
      </c>
      <c r="L112" s="63"/>
      <c r="M112" s="63"/>
      <c r="N112" s="59"/>
      <c r="O112" s="59" t="s">
        <v>49</v>
      </c>
      <c r="P112" s="63">
        <v>0.82</v>
      </c>
      <c r="Q112" s="63"/>
      <c r="R112" s="63"/>
    </row>
    <row r="113" ht="15.75" customHeight="1">
      <c r="E113" s="59" t="s">
        <v>51</v>
      </c>
      <c r="F113" s="63">
        <f>F111/F112</f>
        <v>2.670731707</v>
      </c>
      <c r="G113" s="63"/>
      <c r="H113" s="63"/>
      <c r="I113" s="59"/>
      <c r="J113" s="59" t="s">
        <v>51</v>
      </c>
      <c r="K113" s="63">
        <f>K111/K112</f>
        <v>2.670731707</v>
      </c>
      <c r="L113" s="63"/>
      <c r="M113" s="63"/>
      <c r="N113" s="59"/>
      <c r="O113" s="59" t="s">
        <v>51</v>
      </c>
      <c r="P113" s="63">
        <f>P111/P112</f>
        <v>2.670731707</v>
      </c>
      <c r="Q113" s="63"/>
      <c r="R113" s="63"/>
    </row>
    <row r="114" ht="15.75" customHeight="1">
      <c r="E114" s="59"/>
      <c r="F114" s="63"/>
      <c r="G114" s="63"/>
      <c r="H114" s="63"/>
      <c r="I114" s="59"/>
      <c r="J114" s="59"/>
      <c r="K114" s="63"/>
      <c r="L114" s="63"/>
      <c r="M114" s="63"/>
      <c r="N114" s="59"/>
      <c r="O114" s="59"/>
      <c r="P114" s="63"/>
      <c r="Q114" s="63"/>
      <c r="R114" s="63"/>
    </row>
    <row r="115" ht="15.75" customHeight="1">
      <c r="E115" s="59" t="s">
        <v>68</v>
      </c>
      <c r="F115" s="63">
        <v>0.95</v>
      </c>
      <c r="G115" s="63"/>
      <c r="H115" s="63"/>
      <c r="I115" s="59"/>
      <c r="J115" s="59" t="s">
        <v>68</v>
      </c>
      <c r="K115" s="63">
        <v>0.95</v>
      </c>
      <c r="L115" s="63"/>
      <c r="M115" s="63"/>
      <c r="N115" s="59"/>
      <c r="O115" s="59" t="s">
        <v>68</v>
      </c>
      <c r="P115" s="63">
        <v>0.95</v>
      </c>
      <c r="Q115" s="63"/>
      <c r="R115" s="63"/>
    </row>
    <row r="116" ht="15.75" customHeight="1">
      <c r="E116" s="59" t="s">
        <v>16</v>
      </c>
      <c r="F116" s="63">
        <v>0.06</v>
      </c>
      <c r="G116" s="63"/>
      <c r="H116" s="63"/>
      <c r="I116" s="59"/>
      <c r="J116" s="59" t="s">
        <v>16</v>
      </c>
      <c r="K116" s="63">
        <v>0.06</v>
      </c>
      <c r="L116" s="63"/>
      <c r="M116" s="63"/>
      <c r="N116" s="59"/>
      <c r="O116" s="59" t="s">
        <v>16</v>
      </c>
      <c r="P116" s="63">
        <v>0.06</v>
      </c>
      <c r="Q116" s="63"/>
      <c r="R116" s="63"/>
    </row>
    <row r="117" ht="15.75" customHeight="1">
      <c r="E117" s="59" t="s">
        <v>18</v>
      </c>
      <c r="F117" s="63">
        <v>0.07</v>
      </c>
      <c r="G117" s="63"/>
      <c r="H117" s="63"/>
      <c r="I117" s="59"/>
      <c r="J117" s="59" t="s">
        <v>18</v>
      </c>
      <c r="K117" s="63">
        <v>0.07</v>
      </c>
      <c r="L117" s="63"/>
      <c r="M117" s="63"/>
      <c r="N117" s="59"/>
      <c r="O117" s="59" t="s">
        <v>18</v>
      </c>
      <c r="P117" s="63">
        <v>0.07</v>
      </c>
      <c r="Q117" s="63"/>
      <c r="R117" s="63"/>
    </row>
    <row r="118" ht="15.75" customHeight="1">
      <c r="E118" s="59" t="s">
        <v>58</v>
      </c>
      <c r="F118" s="63">
        <v>0.0</v>
      </c>
      <c r="G118" s="63"/>
      <c r="H118" s="63"/>
      <c r="I118" s="59"/>
      <c r="J118" s="59" t="s">
        <v>58</v>
      </c>
      <c r="K118" s="63">
        <f>+C21</f>
        <v>0.14</v>
      </c>
      <c r="L118" s="63"/>
      <c r="M118" s="63"/>
      <c r="N118" s="59"/>
      <c r="O118" s="59" t="s">
        <v>58</v>
      </c>
      <c r="P118" s="63">
        <f>+C22+C23+C24+C25+C26+C2+C27</f>
        <v>0.1</v>
      </c>
      <c r="Q118" s="63"/>
      <c r="R118" s="63"/>
    </row>
    <row r="119" ht="15.75" customHeight="1">
      <c r="E119" s="59" t="s">
        <v>22</v>
      </c>
      <c r="F119" s="63">
        <v>0.0</v>
      </c>
      <c r="G119" s="63"/>
      <c r="H119" s="63"/>
      <c r="I119" s="59"/>
      <c r="J119" s="59" t="s">
        <v>22</v>
      </c>
      <c r="K119" s="63">
        <v>0.03</v>
      </c>
      <c r="L119" s="63"/>
      <c r="M119" s="63"/>
      <c r="N119" s="59"/>
      <c r="O119" s="59" t="s">
        <v>22</v>
      </c>
      <c r="P119" s="63">
        <v>0.0</v>
      </c>
      <c r="Q119" s="63"/>
      <c r="R119" s="63"/>
    </row>
    <row r="120" ht="15.75" customHeight="1">
      <c r="E120" s="1" t="s">
        <v>27</v>
      </c>
      <c r="F120" s="15">
        <v>0.1</v>
      </c>
      <c r="G120" s="63"/>
      <c r="H120" s="63"/>
      <c r="I120" s="59"/>
      <c r="J120" s="1" t="s">
        <v>27</v>
      </c>
      <c r="K120" s="15">
        <v>0.1</v>
      </c>
      <c r="L120" s="63"/>
      <c r="M120" s="63"/>
      <c r="N120" s="59"/>
      <c r="O120" s="1" t="s">
        <v>27</v>
      </c>
      <c r="P120" s="15">
        <v>0.1</v>
      </c>
      <c r="Q120" s="63"/>
      <c r="R120" s="63"/>
    </row>
    <row r="121" ht="15.75" customHeight="1">
      <c r="E121" s="65" t="s">
        <v>24</v>
      </c>
      <c r="F121" s="66">
        <f>SUM(F113:F120)</f>
        <v>3.850731707</v>
      </c>
      <c r="G121" s="66"/>
      <c r="H121" s="66">
        <f>+F121*2.2046</f>
        <v>8.489323122</v>
      </c>
      <c r="I121" s="59"/>
      <c r="J121" s="65" t="s">
        <v>24</v>
      </c>
      <c r="K121" s="67">
        <f>SUM(K113:K120)</f>
        <v>4.020731707</v>
      </c>
      <c r="L121" s="68"/>
      <c r="M121" s="67">
        <f>+K121*2.2046</f>
        <v>8.864105122</v>
      </c>
      <c r="N121" s="59"/>
      <c r="O121" s="65" t="s">
        <v>24</v>
      </c>
      <c r="P121" s="66">
        <f>SUM(P113:P120)</f>
        <v>3.950731707</v>
      </c>
      <c r="Q121" s="66"/>
      <c r="R121" s="66">
        <f>+P121*2.2046</f>
        <v>8.709783122</v>
      </c>
    </row>
    <row r="122" ht="15.75" customHeight="1">
      <c r="E122" s="59"/>
      <c r="F122" s="59"/>
      <c r="G122" s="59"/>
      <c r="H122" s="59"/>
      <c r="I122" s="59"/>
      <c r="J122" s="70">
        <v>0.0378</v>
      </c>
      <c r="K122" s="71">
        <f>K121*J122</f>
        <v>0.1519836585</v>
      </c>
      <c r="L122" s="71">
        <f>+K121+K122</f>
        <v>4.172715366</v>
      </c>
      <c r="M122" s="71">
        <f t="shared" ref="M122:M123" si="7">+L122*2.2046</f>
        <v>9.199168296</v>
      </c>
      <c r="N122" s="59"/>
      <c r="O122" s="59"/>
      <c r="P122" s="59"/>
      <c r="Q122" s="59"/>
      <c r="R122" s="59"/>
    </row>
    <row r="123" ht="15.75" customHeight="1">
      <c r="E123" s="59"/>
      <c r="F123" s="59"/>
      <c r="G123" s="59"/>
      <c r="H123" s="59"/>
      <c r="I123" s="59"/>
      <c r="J123" s="72">
        <v>0.15</v>
      </c>
      <c r="K123" s="73">
        <f>+K121*J123</f>
        <v>0.6031097561</v>
      </c>
      <c r="L123" s="73">
        <f>+K121+K123+K122</f>
        <v>4.775825122</v>
      </c>
      <c r="M123" s="73">
        <f t="shared" si="7"/>
        <v>10.52878406</v>
      </c>
      <c r="N123" s="59"/>
      <c r="O123" s="59"/>
      <c r="P123" s="59"/>
      <c r="Q123" s="59"/>
      <c r="R123" s="59"/>
    </row>
    <row r="124" ht="15.75" customHeight="1"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</row>
    <row r="125" ht="15.75" customHeight="1">
      <c r="E125" s="61" t="s">
        <v>5</v>
      </c>
      <c r="F125" s="61" t="s">
        <v>56</v>
      </c>
      <c r="G125" s="61"/>
      <c r="H125" s="61"/>
      <c r="I125" s="59"/>
      <c r="J125" s="61" t="s">
        <v>5</v>
      </c>
      <c r="K125" s="61" t="s">
        <v>56</v>
      </c>
      <c r="L125" s="61"/>
      <c r="M125" s="61"/>
      <c r="N125" s="59"/>
      <c r="O125" s="61" t="s">
        <v>5</v>
      </c>
      <c r="P125" s="61" t="s">
        <v>56</v>
      </c>
      <c r="Q125" s="61"/>
      <c r="R125" s="61"/>
    </row>
    <row r="126" ht="15.75" customHeight="1">
      <c r="E126" s="59" t="s">
        <v>4</v>
      </c>
      <c r="F126" s="62">
        <f>+C15</f>
        <v>1.8</v>
      </c>
      <c r="G126" s="62"/>
      <c r="H126" s="62"/>
      <c r="I126" s="59"/>
      <c r="J126" s="59" t="s">
        <v>4</v>
      </c>
      <c r="K126" s="62">
        <f>+C15</f>
        <v>1.8</v>
      </c>
      <c r="L126" s="62"/>
      <c r="M126" s="62"/>
      <c r="N126" s="59"/>
      <c r="O126" s="59" t="s">
        <v>4</v>
      </c>
      <c r="P126" s="62">
        <f>+C15</f>
        <v>1.8</v>
      </c>
      <c r="Q126" s="62"/>
      <c r="R126" s="62"/>
    </row>
    <row r="127" ht="15.75" customHeight="1">
      <c r="E127" s="59" t="s">
        <v>46</v>
      </c>
      <c r="F127" s="63">
        <v>0.14</v>
      </c>
      <c r="G127" s="63"/>
      <c r="H127" s="63"/>
      <c r="I127" s="59"/>
      <c r="J127" s="59" t="s">
        <v>46</v>
      </c>
      <c r="K127" s="63">
        <v>0.14</v>
      </c>
      <c r="L127" s="63"/>
      <c r="M127" s="63"/>
      <c r="N127" s="59"/>
      <c r="O127" s="59" t="s">
        <v>46</v>
      </c>
      <c r="P127" s="63">
        <v>0.14</v>
      </c>
      <c r="Q127" s="63"/>
      <c r="R127" s="63"/>
    </row>
    <row r="128" ht="15.75" customHeight="1">
      <c r="E128" s="59" t="s">
        <v>30</v>
      </c>
      <c r="F128" s="63">
        <f>F127+F126</f>
        <v>1.94</v>
      </c>
      <c r="G128" s="63"/>
      <c r="H128" s="63"/>
      <c r="I128" s="59"/>
      <c r="J128" s="59" t="s">
        <v>30</v>
      </c>
      <c r="K128" s="63">
        <f>K127+K126</f>
        <v>1.94</v>
      </c>
      <c r="L128" s="63"/>
      <c r="M128" s="63"/>
      <c r="N128" s="59"/>
      <c r="O128" s="59" t="s">
        <v>30</v>
      </c>
      <c r="P128" s="63">
        <f>P127+P126</f>
        <v>1.94</v>
      </c>
      <c r="Q128" s="63"/>
      <c r="R128" s="63"/>
    </row>
    <row r="129" ht="15.75" customHeight="1">
      <c r="E129" s="59" t="s">
        <v>49</v>
      </c>
      <c r="F129" s="63">
        <v>0.82</v>
      </c>
      <c r="G129" s="63"/>
      <c r="H129" s="63"/>
      <c r="I129" s="59"/>
      <c r="J129" s="59" t="s">
        <v>49</v>
      </c>
      <c r="K129" s="63">
        <v>0.82</v>
      </c>
      <c r="L129" s="63"/>
      <c r="M129" s="63"/>
      <c r="N129" s="59"/>
      <c r="O129" s="59" t="s">
        <v>49</v>
      </c>
      <c r="P129" s="63">
        <v>0.82</v>
      </c>
      <c r="Q129" s="63"/>
      <c r="R129" s="63"/>
    </row>
    <row r="130" ht="15.75" customHeight="1">
      <c r="E130" s="59" t="s">
        <v>51</v>
      </c>
      <c r="F130" s="63">
        <f>F128/F129</f>
        <v>2.365853659</v>
      </c>
      <c r="G130" s="63"/>
      <c r="H130" s="63"/>
      <c r="I130" s="59"/>
      <c r="J130" s="59" t="s">
        <v>51</v>
      </c>
      <c r="K130" s="63">
        <f>K128/K129</f>
        <v>2.365853659</v>
      </c>
      <c r="L130" s="63"/>
      <c r="M130" s="63"/>
      <c r="N130" s="59"/>
      <c r="O130" s="59" t="s">
        <v>51</v>
      </c>
      <c r="P130" s="63">
        <f>P128/P129</f>
        <v>2.365853659</v>
      </c>
      <c r="Q130" s="63"/>
      <c r="R130" s="63"/>
    </row>
    <row r="131" ht="15.75" customHeight="1">
      <c r="E131" s="59"/>
      <c r="F131" s="63"/>
      <c r="G131" s="63"/>
      <c r="H131" s="63"/>
      <c r="I131" s="59"/>
      <c r="J131" s="59"/>
      <c r="K131" s="63"/>
      <c r="L131" s="63"/>
      <c r="M131" s="63"/>
      <c r="N131" s="59"/>
      <c r="O131" s="59"/>
      <c r="P131" s="63"/>
      <c r="Q131" s="63"/>
      <c r="R131" s="63"/>
    </row>
    <row r="132" ht="15.75" customHeight="1">
      <c r="E132" s="59" t="s">
        <v>68</v>
      </c>
      <c r="F132" s="63">
        <v>0.95</v>
      </c>
      <c r="G132" s="63"/>
      <c r="H132" s="63"/>
      <c r="I132" s="59"/>
      <c r="J132" s="59" t="s">
        <v>68</v>
      </c>
      <c r="K132" s="63">
        <v>0.95</v>
      </c>
      <c r="L132" s="63"/>
      <c r="M132" s="63"/>
      <c r="N132" s="59"/>
      <c r="O132" s="59" t="s">
        <v>68</v>
      </c>
      <c r="P132" s="63">
        <v>0.95</v>
      </c>
      <c r="Q132" s="63"/>
      <c r="R132" s="63"/>
    </row>
    <row r="133" ht="15.75" customHeight="1">
      <c r="E133" s="59" t="s">
        <v>16</v>
      </c>
      <c r="F133" s="63">
        <v>0.06</v>
      </c>
      <c r="G133" s="63"/>
      <c r="H133" s="63"/>
      <c r="I133" s="59"/>
      <c r="J133" s="59" t="s">
        <v>16</v>
      </c>
      <c r="K133" s="63">
        <v>0.06</v>
      </c>
      <c r="L133" s="63"/>
      <c r="M133" s="63"/>
      <c r="N133" s="59"/>
      <c r="O133" s="59" t="s">
        <v>16</v>
      </c>
      <c r="P133" s="63">
        <v>0.06</v>
      </c>
      <c r="Q133" s="63"/>
      <c r="R133" s="63"/>
    </row>
    <row r="134" ht="15.75" customHeight="1">
      <c r="E134" s="59" t="s">
        <v>18</v>
      </c>
      <c r="F134" s="63">
        <v>0.07</v>
      </c>
      <c r="G134" s="63"/>
      <c r="H134" s="63"/>
      <c r="I134" s="59"/>
      <c r="J134" s="59" t="s">
        <v>18</v>
      </c>
      <c r="K134" s="63">
        <v>0.07</v>
      </c>
      <c r="L134" s="63"/>
      <c r="M134" s="63"/>
      <c r="N134" s="59"/>
      <c r="O134" s="59" t="s">
        <v>18</v>
      </c>
      <c r="P134" s="63">
        <v>0.07</v>
      </c>
      <c r="Q134" s="63"/>
      <c r="R134" s="63"/>
    </row>
    <row r="135" ht="15.75" customHeight="1">
      <c r="E135" s="59" t="s">
        <v>58</v>
      </c>
      <c r="F135" s="63">
        <v>0.0</v>
      </c>
      <c r="G135" s="63"/>
      <c r="H135" s="63"/>
      <c r="I135" s="59"/>
      <c r="J135" s="59" t="s">
        <v>58</v>
      </c>
      <c r="K135" s="63">
        <f>+C21</f>
        <v>0.14</v>
      </c>
      <c r="L135" s="63"/>
      <c r="M135" s="63"/>
      <c r="N135" s="59"/>
      <c r="O135" s="59" t="s">
        <v>58</v>
      </c>
      <c r="P135" s="63">
        <f>+C22+C23+C24+C25+C26+C2+C27</f>
        <v>0.1</v>
      </c>
      <c r="Q135" s="63"/>
      <c r="R135" s="63"/>
    </row>
    <row r="136" ht="15.75" customHeight="1">
      <c r="E136" s="59" t="s">
        <v>22</v>
      </c>
      <c r="F136" s="63">
        <v>0.0</v>
      </c>
      <c r="G136" s="63"/>
      <c r="H136" s="63"/>
      <c r="I136" s="59"/>
      <c r="J136" s="59" t="s">
        <v>22</v>
      </c>
      <c r="K136" s="63">
        <v>0.03</v>
      </c>
      <c r="L136" s="63"/>
      <c r="M136" s="63"/>
      <c r="N136" s="59"/>
      <c r="O136" s="59" t="s">
        <v>22</v>
      </c>
      <c r="P136" s="63">
        <v>0.0</v>
      </c>
      <c r="Q136" s="63"/>
      <c r="R136" s="63"/>
    </row>
    <row r="137" ht="15.75" customHeight="1">
      <c r="E137" s="1" t="s">
        <v>27</v>
      </c>
      <c r="F137" s="15">
        <v>0.1</v>
      </c>
      <c r="G137" s="63"/>
      <c r="H137" s="63"/>
      <c r="I137" s="59"/>
      <c r="J137" s="1" t="s">
        <v>27</v>
      </c>
      <c r="K137" s="15">
        <v>0.1</v>
      </c>
      <c r="L137" s="63"/>
      <c r="M137" s="63"/>
      <c r="N137" s="59"/>
      <c r="O137" s="1" t="s">
        <v>27</v>
      </c>
      <c r="P137" s="15">
        <v>0.1</v>
      </c>
      <c r="Q137" s="63"/>
      <c r="R137" s="63"/>
    </row>
    <row r="138" ht="15.75" customHeight="1">
      <c r="E138" s="65" t="s">
        <v>24</v>
      </c>
      <c r="F138" s="66">
        <f>SUM(F130:F137)</f>
        <v>3.545853659</v>
      </c>
      <c r="G138" s="66"/>
      <c r="H138" s="66">
        <f>+F138*2.2046</f>
        <v>7.817188976</v>
      </c>
      <c r="I138" s="59"/>
      <c r="J138" s="65" t="s">
        <v>24</v>
      </c>
      <c r="K138" s="67">
        <f>SUM(K130:K137)</f>
        <v>3.715853659</v>
      </c>
      <c r="L138" s="68"/>
      <c r="M138" s="67">
        <f>+K138*2.2046</f>
        <v>8.191970976</v>
      </c>
      <c r="N138" s="59"/>
      <c r="O138" s="65" t="s">
        <v>24</v>
      </c>
      <c r="P138" s="66">
        <f>SUM(P130:P137)</f>
        <v>3.645853659</v>
      </c>
      <c r="Q138" s="66"/>
      <c r="R138" s="66">
        <f>+P138*2.2046</f>
        <v>8.037648976</v>
      </c>
    </row>
    <row r="139" ht="15.75" customHeight="1">
      <c r="E139" s="59"/>
      <c r="F139" s="59"/>
      <c r="G139" s="59"/>
      <c r="H139" s="59"/>
      <c r="I139" s="59"/>
      <c r="J139" s="70">
        <v>0.0378</v>
      </c>
      <c r="K139" s="71">
        <f>K138*J139</f>
        <v>0.1404592683</v>
      </c>
      <c r="L139" s="71">
        <f>+K138+K139</f>
        <v>3.856312927</v>
      </c>
      <c r="M139" s="71">
        <f t="shared" ref="M139:M140" si="8">+L139*2.2046</f>
        <v>8.501627478</v>
      </c>
      <c r="N139" s="59"/>
      <c r="O139" s="59"/>
      <c r="P139" s="59"/>
      <c r="Q139" s="59"/>
      <c r="R139" s="59"/>
    </row>
    <row r="140" ht="15.75" customHeight="1">
      <c r="E140" s="59"/>
      <c r="F140" s="59"/>
      <c r="G140" s="59"/>
      <c r="H140" s="59"/>
      <c r="I140" s="59"/>
      <c r="J140" s="72">
        <v>0.15</v>
      </c>
      <c r="K140" s="73">
        <f>+K138*J140</f>
        <v>0.5573780488</v>
      </c>
      <c r="L140" s="73">
        <f>+K138+K140+K139</f>
        <v>4.413690976</v>
      </c>
      <c r="M140" s="73">
        <f t="shared" si="8"/>
        <v>9.730423125</v>
      </c>
      <c r="N140" s="59"/>
      <c r="O140" s="59"/>
      <c r="P140" s="59"/>
      <c r="Q140" s="59"/>
      <c r="R140" s="59"/>
    </row>
    <row r="141" ht="15.75" customHeight="1"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</row>
    <row r="142" ht="15.75" customHeight="1">
      <c r="E142" s="61" t="s">
        <v>5</v>
      </c>
      <c r="F142" s="61" t="s">
        <v>57</v>
      </c>
      <c r="G142" s="61"/>
      <c r="H142" s="61"/>
      <c r="I142" s="59"/>
      <c r="J142" s="61" t="s">
        <v>5</v>
      </c>
      <c r="K142" s="61" t="s">
        <v>57</v>
      </c>
      <c r="L142" s="61"/>
      <c r="M142" s="61"/>
      <c r="N142" s="59"/>
      <c r="O142" s="61" t="s">
        <v>5</v>
      </c>
      <c r="P142" s="61" t="s">
        <v>57</v>
      </c>
      <c r="Q142" s="61"/>
      <c r="R142" s="61"/>
    </row>
    <row r="143" ht="15.75" customHeight="1">
      <c r="E143" s="59" t="s">
        <v>4</v>
      </c>
      <c r="F143" s="62">
        <f>+C16</f>
        <v>1.7</v>
      </c>
      <c r="G143" s="62"/>
      <c r="H143" s="62"/>
      <c r="I143" s="59"/>
      <c r="J143" s="59" t="s">
        <v>4</v>
      </c>
      <c r="K143" s="62">
        <f>+C16</f>
        <v>1.7</v>
      </c>
      <c r="L143" s="62"/>
      <c r="M143" s="62"/>
      <c r="N143" s="59"/>
      <c r="O143" s="59" t="s">
        <v>4</v>
      </c>
      <c r="P143" s="62">
        <f>+C16</f>
        <v>1.7</v>
      </c>
      <c r="Q143" s="62"/>
      <c r="R143" s="62"/>
    </row>
    <row r="144" ht="15.75" customHeight="1">
      <c r="E144" s="59" t="s">
        <v>46</v>
      </c>
      <c r="F144" s="63">
        <v>0.14</v>
      </c>
      <c r="G144" s="63"/>
      <c r="H144" s="63"/>
      <c r="I144" s="59"/>
      <c r="J144" s="59" t="s">
        <v>46</v>
      </c>
      <c r="K144" s="63">
        <v>0.14</v>
      </c>
      <c r="L144" s="63"/>
      <c r="M144" s="63"/>
      <c r="N144" s="59"/>
      <c r="O144" s="59" t="s">
        <v>46</v>
      </c>
      <c r="P144" s="63">
        <v>0.14</v>
      </c>
      <c r="Q144" s="63"/>
      <c r="R144" s="63"/>
    </row>
    <row r="145" ht="15.75" customHeight="1">
      <c r="E145" s="59" t="s">
        <v>30</v>
      </c>
      <c r="F145" s="63">
        <f>F144+F143</f>
        <v>1.84</v>
      </c>
      <c r="G145" s="63"/>
      <c r="H145" s="63"/>
      <c r="I145" s="59"/>
      <c r="J145" s="59" t="s">
        <v>30</v>
      </c>
      <c r="K145" s="63">
        <f>K144+K143</f>
        <v>1.84</v>
      </c>
      <c r="L145" s="63"/>
      <c r="M145" s="63"/>
      <c r="N145" s="59"/>
      <c r="O145" s="59" t="s">
        <v>30</v>
      </c>
      <c r="P145" s="63">
        <f>P144+P143</f>
        <v>1.84</v>
      </c>
      <c r="Q145" s="63"/>
      <c r="R145" s="63"/>
    </row>
    <row r="146" ht="15.75" customHeight="1">
      <c r="E146" s="59" t="s">
        <v>49</v>
      </c>
      <c r="F146" s="63">
        <v>0.82</v>
      </c>
      <c r="G146" s="63"/>
      <c r="H146" s="63"/>
      <c r="I146" s="59"/>
      <c r="J146" s="59" t="s">
        <v>49</v>
      </c>
      <c r="K146" s="63">
        <v>0.82</v>
      </c>
      <c r="L146" s="63"/>
      <c r="M146" s="63"/>
      <c r="N146" s="59"/>
      <c r="O146" s="59" t="s">
        <v>49</v>
      </c>
      <c r="P146" s="63">
        <v>0.82</v>
      </c>
      <c r="Q146" s="63"/>
      <c r="R146" s="63"/>
    </row>
    <row r="147" ht="15.75" customHeight="1">
      <c r="E147" s="59" t="s">
        <v>51</v>
      </c>
      <c r="F147" s="63">
        <f>F145/F146</f>
        <v>2.243902439</v>
      </c>
      <c r="G147" s="63"/>
      <c r="H147" s="63"/>
      <c r="I147" s="59"/>
      <c r="J147" s="59" t="s">
        <v>51</v>
      </c>
      <c r="K147" s="63">
        <f>K145/K146</f>
        <v>2.243902439</v>
      </c>
      <c r="L147" s="63"/>
      <c r="M147" s="63"/>
      <c r="N147" s="59"/>
      <c r="O147" s="59" t="s">
        <v>51</v>
      </c>
      <c r="P147" s="63">
        <f>P145/P146</f>
        <v>2.243902439</v>
      </c>
      <c r="Q147" s="63"/>
      <c r="R147" s="63"/>
    </row>
    <row r="148" ht="15.75" customHeight="1">
      <c r="E148" s="59"/>
      <c r="F148" s="63"/>
      <c r="G148" s="63"/>
      <c r="H148" s="63"/>
      <c r="I148" s="59"/>
      <c r="J148" s="59"/>
      <c r="K148" s="63"/>
      <c r="L148" s="63"/>
      <c r="M148" s="63"/>
      <c r="N148" s="59"/>
      <c r="O148" s="59"/>
      <c r="P148" s="63"/>
      <c r="Q148" s="63"/>
      <c r="R148" s="63"/>
    </row>
    <row r="149" ht="15.75" customHeight="1">
      <c r="E149" s="59" t="s">
        <v>68</v>
      </c>
      <c r="F149" s="63">
        <v>0.95</v>
      </c>
      <c r="G149" s="63"/>
      <c r="H149" s="63"/>
      <c r="I149" s="59"/>
      <c r="J149" s="59" t="s">
        <v>68</v>
      </c>
      <c r="K149" s="63">
        <v>0.95</v>
      </c>
      <c r="L149" s="63"/>
      <c r="M149" s="63"/>
      <c r="N149" s="59"/>
      <c r="O149" s="59" t="s">
        <v>68</v>
      </c>
      <c r="P149" s="63">
        <v>0.95</v>
      </c>
      <c r="Q149" s="63"/>
      <c r="R149" s="63"/>
    </row>
    <row r="150" ht="15.75" customHeight="1">
      <c r="E150" s="59" t="s">
        <v>16</v>
      </c>
      <c r="F150" s="63">
        <v>0.06</v>
      </c>
      <c r="G150" s="63"/>
      <c r="H150" s="63"/>
      <c r="I150" s="59"/>
      <c r="J150" s="59" t="s">
        <v>16</v>
      </c>
      <c r="K150" s="63">
        <v>0.06</v>
      </c>
      <c r="L150" s="63"/>
      <c r="M150" s="63"/>
      <c r="N150" s="59"/>
      <c r="O150" s="59" t="s">
        <v>16</v>
      </c>
      <c r="P150" s="63">
        <v>0.06</v>
      </c>
      <c r="Q150" s="63"/>
      <c r="R150" s="63"/>
    </row>
    <row r="151" ht="15.75" customHeight="1">
      <c r="E151" s="59" t="s">
        <v>18</v>
      </c>
      <c r="F151" s="63">
        <v>0.07</v>
      </c>
      <c r="G151" s="63"/>
      <c r="H151" s="63"/>
      <c r="I151" s="59"/>
      <c r="J151" s="59" t="s">
        <v>18</v>
      </c>
      <c r="K151" s="63">
        <v>0.07</v>
      </c>
      <c r="L151" s="63"/>
      <c r="M151" s="63"/>
      <c r="N151" s="59"/>
      <c r="O151" s="59" t="s">
        <v>18</v>
      </c>
      <c r="P151" s="63">
        <v>0.07</v>
      </c>
      <c r="Q151" s="63"/>
      <c r="R151" s="63"/>
    </row>
    <row r="152" ht="15.75" customHeight="1">
      <c r="E152" s="59" t="s">
        <v>58</v>
      </c>
      <c r="F152" s="63">
        <v>0.0</v>
      </c>
      <c r="G152" s="63"/>
      <c r="H152" s="63"/>
      <c r="I152" s="59"/>
      <c r="J152" s="59" t="s">
        <v>58</v>
      </c>
      <c r="K152" s="63">
        <f>+C21</f>
        <v>0.14</v>
      </c>
      <c r="L152" s="63"/>
      <c r="M152" s="63"/>
      <c r="N152" s="59"/>
      <c r="O152" s="59" t="s">
        <v>58</v>
      </c>
      <c r="P152" s="63">
        <f>+C22+C23+C24+C25+C26+C2+C27</f>
        <v>0.1</v>
      </c>
      <c r="Q152" s="63"/>
      <c r="R152" s="63"/>
    </row>
    <row r="153" ht="15.75" customHeight="1">
      <c r="E153" s="59" t="s">
        <v>22</v>
      </c>
      <c r="F153" s="63">
        <v>0.0</v>
      </c>
      <c r="G153" s="63"/>
      <c r="H153" s="63"/>
      <c r="I153" s="59"/>
      <c r="J153" s="59" t="s">
        <v>22</v>
      </c>
      <c r="K153" s="63">
        <v>0.03</v>
      </c>
      <c r="L153" s="63"/>
      <c r="M153" s="63"/>
      <c r="N153" s="59"/>
      <c r="O153" s="59" t="s">
        <v>22</v>
      </c>
      <c r="P153" s="63">
        <v>0.0</v>
      </c>
      <c r="Q153" s="63"/>
      <c r="R153" s="63"/>
    </row>
    <row r="154" ht="15.75" customHeight="1">
      <c r="E154" s="1" t="s">
        <v>27</v>
      </c>
      <c r="F154" s="15">
        <v>0.1</v>
      </c>
      <c r="G154" s="63"/>
      <c r="H154" s="63"/>
      <c r="I154" s="59"/>
      <c r="J154" s="1" t="s">
        <v>27</v>
      </c>
      <c r="K154" s="15">
        <v>0.1</v>
      </c>
      <c r="L154" s="63"/>
      <c r="M154" s="63"/>
      <c r="N154" s="59"/>
      <c r="O154" s="1" t="s">
        <v>27</v>
      </c>
      <c r="P154" s="15">
        <v>0.1</v>
      </c>
      <c r="Q154" s="63"/>
      <c r="R154" s="63"/>
    </row>
    <row r="155" ht="15.75" customHeight="1">
      <c r="E155" s="65" t="s">
        <v>24</v>
      </c>
      <c r="F155" s="66">
        <f>SUM(F147:F154)</f>
        <v>3.423902439</v>
      </c>
      <c r="G155" s="66"/>
      <c r="H155" s="66">
        <f>+F155*2.2046</f>
        <v>7.548335317</v>
      </c>
      <c r="I155" s="59"/>
      <c r="J155" s="65" t="s">
        <v>24</v>
      </c>
      <c r="K155" s="67">
        <f>SUM(K147:K154)</f>
        <v>3.593902439</v>
      </c>
      <c r="L155" s="68"/>
      <c r="M155" s="67">
        <f>+K155*2.2046</f>
        <v>7.923117317</v>
      </c>
      <c r="N155" s="59"/>
      <c r="O155" s="65" t="s">
        <v>34</v>
      </c>
      <c r="P155" s="66">
        <f>SUM(P147:P154)</f>
        <v>3.523902439</v>
      </c>
      <c r="Q155" s="66"/>
      <c r="R155" s="66">
        <f>+P155*2.2046</f>
        <v>7.768795317</v>
      </c>
    </row>
    <row r="156" ht="15.75" customHeight="1">
      <c r="E156" s="59"/>
      <c r="F156" s="59"/>
      <c r="G156" s="59"/>
      <c r="H156" s="59"/>
      <c r="I156" s="59"/>
      <c r="J156" s="70">
        <v>0.0378</v>
      </c>
      <c r="K156" s="71">
        <f>K155*J156</f>
        <v>0.1358495122</v>
      </c>
      <c r="L156" s="71">
        <f>+K155+K156</f>
        <v>3.729751951</v>
      </c>
      <c r="M156" s="71">
        <f t="shared" ref="M156:M157" si="9">+L156*2.2046</f>
        <v>8.222611152</v>
      </c>
      <c r="N156" s="59"/>
      <c r="O156" s="59"/>
      <c r="P156" s="59"/>
      <c r="Q156" s="59"/>
      <c r="R156" s="59"/>
    </row>
    <row r="157" ht="15.75" customHeight="1">
      <c r="E157" s="59"/>
      <c r="F157" s="59"/>
      <c r="G157" s="59"/>
      <c r="H157" s="59"/>
      <c r="I157" s="59"/>
      <c r="J157" s="72">
        <v>0.15</v>
      </c>
      <c r="K157" s="73">
        <f>+K155*J157</f>
        <v>0.5390853659</v>
      </c>
      <c r="L157" s="73">
        <f>+K155+K157+K156</f>
        <v>4.268837317</v>
      </c>
      <c r="M157" s="73">
        <f t="shared" si="9"/>
        <v>9.411078749</v>
      </c>
      <c r="N157" s="59"/>
      <c r="O157" s="59"/>
      <c r="P157" s="59"/>
      <c r="Q157" s="59"/>
      <c r="R157" s="59"/>
    </row>
    <row r="158" ht="15.75" customHeight="1"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</row>
    <row r="159" ht="15.75" customHeight="1">
      <c r="E159" s="59"/>
      <c r="F159" s="59"/>
      <c r="G159" s="59"/>
      <c r="H159" s="59"/>
      <c r="I159" s="59"/>
      <c r="J159" s="77" t="s">
        <v>70</v>
      </c>
      <c r="K159" s="3"/>
      <c r="L159" s="3"/>
      <c r="M159" s="4"/>
      <c r="N159" s="59"/>
      <c r="O159" s="59"/>
      <c r="P159" s="59"/>
      <c r="Q159" s="59"/>
      <c r="R159" s="59"/>
    </row>
    <row r="160" ht="15.75" customHeight="1">
      <c r="E160" s="59"/>
      <c r="F160" s="59"/>
      <c r="G160" s="59"/>
      <c r="H160" s="59"/>
      <c r="I160" s="59"/>
      <c r="J160" s="61"/>
      <c r="K160" s="61"/>
      <c r="L160" s="61"/>
      <c r="M160" s="61"/>
      <c r="N160" s="59"/>
      <c r="O160" s="59"/>
      <c r="P160" s="59"/>
      <c r="Q160" s="59"/>
      <c r="R160" s="59"/>
    </row>
    <row r="161" ht="15.75" customHeight="1">
      <c r="E161" s="59"/>
      <c r="F161" s="59"/>
      <c r="G161" s="59"/>
      <c r="H161" s="59"/>
      <c r="I161" s="59"/>
      <c r="J161" s="59" t="s">
        <v>4</v>
      </c>
      <c r="K161" s="62">
        <f>+C7</f>
        <v>3.35</v>
      </c>
      <c r="L161" s="62"/>
      <c r="M161" s="62"/>
      <c r="N161" s="59"/>
      <c r="O161" s="59"/>
      <c r="P161" s="59"/>
      <c r="Q161" s="59"/>
      <c r="R161" s="59"/>
    </row>
    <row r="162" ht="15.75" customHeight="1">
      <c r="E162" s="59"/>
      <c r="F162" s="59"/>
      <c r="G162" s="59"/>
      <c r="H162" s="59"/>
      <c r="I162" s="59"/>
      <c r="J162" s="59" t="s">
        <v>46</v>
      </c>
      <c r="K162" s="63">
        <v>0.14</v>
      </c>
      <c r="L162" s="63"/>
      <c r="M162" s="63"/>
      <c r="N162" s="59"/>
      <c r="O162" s="59"/>
      <c r="P162" s="59"/>
      <c r="Q162" s="59"/>
      <c r="R162" s="59"/>
    </row>
    <row r="163" ht="15.75" customHeight="1">
      <c r="E163" s="59"/>
      <c r="F163" s="59"/>
      <c r="G163" s="59"/>
      <c r="H163" s="59"/>
      <c r="I163" s="59"/>
      <c r="J163" s="59" t="s">
        <v>30</v>
      </c>
      <c r="K163" s="63">
        <f>K162+K161</f>
        <v>3.49</v>
      </c>
      <c r="L163" s="63"/>
      <c r="M163" s="63"/>
      <c r="N163" s="59"/>
      <c r="O163" s="59"/>
      <c r="P163" s="59"/>
      <c r="Q163" s="59"/>
      <c r="R163" s="59"/>
    </row>
    <row r="164" ht="15.75" customHeight="1">
      <c r="E164" s="59"/>
      <c r="F164" s="59"/>
      <c r="G164" s="59"/>
      <c r="H164" s="59"/>
      <c r="I164" s="59"/>
      <c r="J164" s="59" t="s">
        <v>49</v>
      </c>
      <c r="K164" s="63">
        <v>0.82</v>
      </c>
      <c r="L164" s="63"/>
      <c r="M164" s="63"/>
      <c r="N164" s="59"/>
      <c r="O164" s="59"/>
      <c r="P164" s="59"/>
      <c r="Q164" s="59"/>
      <c r="R164" s="59"/>
    </row>
    <row r="165" ht="15.75" customHeight="1">
      <c r="E165" s="59"/>
      <c r="F165" s="59"/>
      <c r="G165" s="59"/>
      <c r="H165" s="59"/>
      <c r="I165" s="59"/>
      <c r="J165" s="59" t="s">
        <v>51</v>
      </c>
      <c r="K165" s="63">
        <f>K163/K164</f>
        <v>4.256097561</v>
      </c>
      <c r="L165" s="63"/>
      <c r="M165" s="63"/>
      <c r="N165" s="59"/>
      <c r="O165" s="59"/>
      <c r="P165" s="59"/>
      <c r="Q165" s="59"/>
      <c r="R165" s="59"/>
    </row>
    <row r="166" ht="15.75" customHeight="1">
      <c r="E166" s="59"/>
      <c r="F166" s="59"/>
      <c r="G166" s="59"/>
      <c r="H166" s="59"/>
      <c r="I166" s="59"/>
      <c r="J166" s="59"/>
      <c r="K166" s="63"/>
      <c r="L166" s="63"/>
      <c r="M166" s="63"/>
      <c r="N166" s="59"/>
      <c r="O166" s="59"/>
      <c r="P166" s="59"/>
      <c r="Q166" s="59"/>
      <c r="R166" s="59"/>
    </row>
    <row r="167" ht="15.75" customHeight="1">
      <c r="E167" s="59"/>
      <c r="F167" s="59"/>
      <c r="G167" s="59"/>
      <c r="H167" s="59"/>
      <c r="I167" s="59"/>
      <c r="J167" s="59" t="s">
        <v>68</v>
      </c>
      <c r="K167" s="63">
        <v>0.95</v>
      </c>
      <c r="L167" s="63"/>
      <c r="M167" s="63"/>
      <c r="N167" s="59"/>
      <c r="O167" s="59"/>
      <c r="P167" s="59"/>
      <c r="Q167" s="59"/>
      <c r="R167" s="59"/>
    </row>
    <row r="168" ht="15.75" customHeight="1">
      <c r="E168" s="59"/>
      <c r="F168" s="59"/>
      <c r="G168" s="59"/>
      <c r="H168" s="59"/>
      <c r="I168" s="59"/>
      <c r="J168" s="59" t="s">
        <v>16</v>
      </c>
      <c r="K168" s="63">
        <v>0.06</v>
      </c>
      <c r="L168" s="63"/>
      <c r="M168" s="63"/>
      <c r="N168" s="59"/>
      <c r="O168" s="59"/>
      <c r="P168" s="59"/>
      <c r="Q168" s="59"/>
      <c r="R168" s="59"/>
    </row>
    <row r="169" ht="15.75" customHeight="1">
      <c r="E169" s="59"/>
      <c r="F169" s="59"/>
      <c r="G169" s="59"/>
      <c r="H169" s="59"/>
      <c r="I169" s="59"/>
      <c r="J169" s="59" t="s">
        <v>18</v>
      </c>
      <c r="K169" s="63">
        <v>0.07</v>
      </c>
      <c r="L169" s="63"/>
      <c r="M169" s="63"/>
      <c r="N169" s="59"/>
      <c r="O169" s="59"/>
      <c r="P169" s="59"/>
      <c r="Q169" s="59"/>
      <c r="R169" s="59"/>
    </row>
    <row r="170" ht="15.75" customHeight="1">
      <c r="E170" s="59"/>
      <c r="F170" s="59"/>
      <c r="G170" s="59"/>
      <c r="H170" s="59"/>
      <c r="I170" s="59"/>
      <c r="J170" s="59" t="s">
        <v>58</v>
      </c>
      <c r="K170" s="63">
        <f>+K152</f>
        <v>0.14</v>
      </c>
      <c r="L170" s="63"/>
      <c r="M170" s="63"/>
      <c r="N170" s="59"/>
      <c r="O170" s="59"/>
      <c r="P170" s="59"/>
      <c r="Q170" s="59"/>
      <c r="R170" s="59"/>
    </row>
    <row r="171" ht="15.75" customHeight="1">
      <c r="E171" s="59"/>
      <c r="F171" s="59"/>
      <c r="G171" s="59"/>
      <c r="H171" s="59"/>
      <c r="I171" s="59"/>
      <c r="J171" s="59" t="s">
        <v>22</v>
      </c>
      <c r="K171" s="63">
        <v>0.03</v>
      </c>
      <c r="L171" s="63"/>
      <c r="M171" s="63"/>
      <c r="N171" s="59"/>
      <c r="O171" s="59"/>
      <c r="P171" s="59"/>
      <c r="Q171" s="59"/>
      <c r="R171" s="59"/>
    </row>
    <row r="172" ht="15.75" customHeight="1">
      <c r="E172" s="59"/>
      <c r="F172" s="59"/>
      <c r="G172" s="59"/>
      <c r="H172" s="59"/>
      <c r="I172" s="59"/>
      <c r="J172" s="1" t="s">
        <v>27</v>
      </c>
      <c r="K172" s="15">
        <v>0.1</v>
      </c>
      <c r="L172" s="63"/>
      <c r="M172" s="63"/>
      <c r="N172" s="59"/>
      <c r="O172" s="59"/>
      <c r="P172" s="59"/>
      <c r="Q172" s="59"/>
      <c r="R172" s="59"/>
    </row>
    <row r="173" ht="15.75" customHeight="1">
      <c r="E173" s="59"/>
      <c r="F173" s="59"/>
      <c r="G173" s="59"/>
      <c r="H173" s="59"/>
      <c r="I173" s="59"/>
      <c r="J173" s="65" t="s">
        <v>24</v>
      </c>
      <c r="K173" s="67">
        <f>SUM(K165:K172)</f>
        <v>5.606097561</v>
      </c>
      <c r="L173" s="68"/>
      <c r="M173" s="67">
        <f>+K173*2.2046</f>
        <v>12.35920268</v>
      </c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70">
        <v>0.0378</v>
      </c>
      <c r="K174" s="71">
        <f>K173*J174</f>
        <v>0.2119104878</v>
      </c>
      <c r="L174" s="71">
        <f>+K173+K174</f>
        <v>5.818008049</v>
      </c>
      <c r="M174" s="71">
        <f t="shared" ref="M174:M175" si="10">+L174*2.2046</f>
        <v>12.82638054</v>
      </c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72">
        <v>0.15</v>
      </c>
      <c r="K175" s="73">
        <f>+K173*J175</f>
        <v>0.8409146341</v>
      </c>
      <c r="L175" s="73">
        <f>+K173+K175+K174</f>
        <v>6.658922683</v>
      </c>
      <c r="M175" s="73">
        <f t="shared" si="10"/>
        <v>14.68026095</v>
      </c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7">
    <mergeCell ref="E3:H3"/>
    <mergeCell ref="J3:M3"/>
    <mergeCell ref="O3:R3"/>
    <mergeCell ref="J4:M4"/>
    <mergeCell ref="B5:C5"/>
    <mergeCell ref="B20:C20"/>
    <mergeCell ref="J159:M15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61" t="s">
        <v>5</v>
      </c>
      <c r="F4" s="61" t="s">
        <v>44</v>
      </c>
      <c r="G4" s="61"/>
      <c r="H4" s="61"/>
      <c r="I4" s="59"/>
      <c r="J4" s="61" t="s">
        <v>5</v>
      </c>
      <c r="K4" s="61" t="s">
        <v>44</v>
      </c>
      <c r="L4" s="61"/>
      <c r="M4" s="61"/>
      <c r="N4" s="59"/>
      <c r="O4" s="61" t="s">
        <v>5</v>
      </c>
      <c r="P4" s="61" t="s">
        <v>44</v>
      </c>
      <c r="Q4" s="61"/>
      <c r="R4" s="61"/>
    </row>
    <row r="5" ht="15.75" customHeight="1">
      <c r="B5" s="38" t="s">
        <v>8</v>
      </c>
      <c r="C5" s="48"/>
      <c r="E5" s="61"/>
      <c r="F5" s="61"/>
      <c r="G5" s="61"/>
      <c r="H5" s="61"/>
      <c r="I5" s="59"/>
      <c r="J5" s="61"/>
      <c r="K5" s="61"/>
      <c r="L5" s="61"/>
      <c r="M5" s="61"/>
      <c r="N5" s="59"/>
      <c r="O5" s="61"/>
      <c r="P5" s="61"/>
      <c r="Q5" s="61"/>
      <c r="R5" s="61"/>
    </row>
    <row r="6" ht="15.75" customHeight="1">
      <c r="B6" s="78" t="s">
        <v>5</v>
      </c>
      <c r="C6" s="78" t="s">
        <v>43</v>
      </c>
      <c r="E6" s="59" t="s">
        <v>4</v>
      </c>
      <c r="F6" s="62">
        <f>+C8</f>
        <v>3.15</v>
      </c>
      <c r="G6" s="62"/>
      <c r="H6" s="62"/>
      <c r="I6" s="59"/>
      <c r="J6" s="59" t="s">
        <v>4</v>
      </c>
      <c r="K6" s="62">
        <f>+C8</f>
        <v>3.15</v>
      </c>
      <c r="L6" s="62"/>
      <c r="M6" s="62"/>
      <c r="N6" s="59"/>
      <c r="O6" s="59" t="s">
        <v>4</v>
      </c>
      <c r="P6" s="62">
        <f>+C8</f>
        <v>3.15</v>
      </c>
      <c r="Q6" s="62"/>
      <c r="R6" s="62"/>
    </row>
    <row r="7" ht="15.75" customHeight="1">
      <c r="B7" s="10" t="s">
        <v>67</v>
      </c>
      <c r="C7" s="50">
        <f>+'PuD-EEUU'!C7</f>
        <v>3.35</v>
      </c>
      <c r="E7" s="59" t="s">
        <v>46</v>
      </c>
      <c r="F7" s="63">
        <v>0.14</v>
      </c>
      <c r="G7" s="63"/>
      <c r="H7" s="63"/>
      <c r="I7" s="59"/>
      <c r="J7" s="59" t="s">
        <v>46</v>
      </c>
      <c r="K7" s="63">
        <v>0.14</v>
      </c>
      <c r="L7" s="63"/>
      <c r="M7" s="63"/>
      <c r="N7" s="59"/>
      <c r="O7" s="59" t="s">
        <v>46</v>
      </c>
      <c r="P7" s="63">
        <v>0.14</v>
      </c>
      <c r="Q7" s="63"/>
      <c r="R7" s="63"/>
    </row>
    <row r="8" ht="15.75" customHeight="1">
      <c r="B8" s="10" t="s">
        <v>44</v>
      </c>
      <c r="C8" s="50">
        <f>+'PuD-EEUU'!C8</f>
        <v>3.15</v>
      </c>
      <c r="E8" s="59" t="s">
        <v>30</v>
      </c>
      <c r="F8" s="63">
        <f>F7+F6</f>
        <v>3.29</v>
      </c>
      <c r="G8" s="63"/>
      <c r="H8" s="63"/>
      <c r="I8" s="59"/>
      <c r="J8" s="59" t="s">
        <v>30</v>
      </c>
      <c r="K8" s="63">
        <f>K7+K6</f>
        <v>3.29</v>
      </c>
      <c r="L8" s="63"/>
      <c r="M8" s="63"/>
      <c r="N8" s="59"/>
      <c r="O8" s="59" t="s">
        <v>30</v>
      </c>
      <c r="P8" s="63">
        <f>P7+P6</f>
        <v>3.29</v>
      </c>
      <c r="Q8" s="63"/>
      <c r="R8" s="63"/>
    </row>
    <row r="9" ht="15.75" customHeight="1">
      <c r="B9" s="10" t="s">
        <v>47</v>
      </c>
      <c r="C9" s="50">
        <f>+'PuD-EEUU'!C9</f>
        <v>2.7</v>
      </c>
      <c r="E9" s="59" t="s">
        <v>49</v>
      </c>
      <c r="F9" s="63">
        <v>0.82</v>
      </c>
      <c r="G9" s="63"/>
      <c r="H9" s="63"/>
      <c r="I9" s="59"/>
      <c r="J9" s="59" t="s">
        <v>49</v>
      </c>
      <c r="K9" s="63">
        <v>0.82</v>
      </c>
      <c r="L9" s="63"/>
      <c r="M9" s="63"/>
      <c r="N9" s="59"/>
      <c r="O9" s="59" t="s">
        <v>49</v>
      </c>
      <c r="P9" s="63">
        <v>0.82</v>
      </c>
      <c r="Q9" s="63"/>
      <c r="R9" s="63"/>
    </row>
    <row r="10" ht="15.75" customHeight="1">
      <c r="B10" s="10" t="s">
        <v>48</v>
      </c>
      <c r="C10" s="50">
        <f>+'PuD-EEUU'!C10</f>
        <v>2.55</v>
      </c>
      <c r="E10" s="59" t="s">
        <v>51</v>
      </c>
      <c r="F10" s="63">
        <f>F8/F9</f>
        <v>4.012195122</v>
      </c>
      <c r="G10" s="63"/>
      <c r="H10" s="63"/>
      <c r="I10" s="59"/>
      <c r="J10" s="59" t="s">
        <v>51</v>
      </c>
      <c r="K10" s="63">
        <f>K8/K9</f>
        <v>4.012195122</v>
      </c>
      <c r="L10" s="63"/>
      <c r="M10" s="63"/>
      <c r="N10" s="59"/>
      <c r="O10" s="59" t="s">
        <v>51</v>
      </c>
      <c r="P10" s="63">
        <f>P8/P9</f>
        <v>4.012195122</v>
      </c>
      <c r="Q10" s="63"/>
      <c r="R10" s="63"/>
    </row>
    <row r="11" ht="15.75" customHeight="1">
      <c r="B11" s="10" t="s">
        <v>50</v>
      </c>
      <c r="C11" s="50">
        <f>+'PuD-EEUU'!C11</f>
        <v>2.45</v>
      </c>
      <c r="E11" s="59"/>
      <c r="F11" s="63"/>
      <c r="G11" s="63"/>
      <c r="H11" s="63"/>
      <c r="I11" s="59"/>
      <c r="J11" s="59"/>
      <c r="K11" s="63"/>
      <c r="L11" s="63"/>
      <c r="M11" s="63"/>
      <c r="N11" s="59"/>
      <c r="O11" s="59"/>
      <c r="P11" s="63"/>
      <c r="Q11" s="63"/>
      <c r="R11" s="63"/>
    </row>
    <row r="12" ht="15.75" customHeight="1">
      <c r="B12" s="10" t="s">
        <v>52</v>
      </c>
      <c r="C12" s="50">
        <f>+'PuD-EEUU'!C12</f>
        <v>2.4</v>
      </c>
      <c r="E12" s="59" t="s">
        <v>68</v>
      </c>
      <c r="F12" s="63">
        <v>0.95</v>
      </c>
      <c r="G12" s="63"/>
      <c r="H12" s="63"/>
      <c r="I12" s="59"/>
      <c r="J12" s="59" t="s">
        <v>68</v>
      </c>
      <c r="K12" s="63">
        <v>0.95</v>
      </c>
      <c r="L12" s="63"/>
      <c r="M12" s="63"/>
      <c r="N12" s="59"/>
      <c r="O12" s="59" t="s">
        <v>68</v>
      </c>
      <c r="P12" s="63">
        <v>0.95</v>
      </c>
      <c r="Q12" s="63"/>
      <c r="R12" s="63"/>
    </row>
    <row r="13" ht="15.75" customHeight="1">
      <c r="B13" s="10" t="s">
        <v>53</v>
      </c>
      <c r="C13" s="50">
        <f>+'PuD-EEUU'!C13</f>
        <v>2.3</v>
      </c>
      <c r="E13" s="59" t="s">
        <v>16</v>
      </c>
      <c r="F13" s="63">
        <v>0.06</v>
      </c>
      <c r="G13" s="63"/>
      <c r="H13" s="63"/>
      <c r="I13" s="59"/>
      <c r="J13" s="59" t="s">
        <v>16</v>
      </c>
      <c r="K13" s="63">
        <v>0.06</v>
      </c>
      <c r="L13" s="63"/>
      <c r="M13" s="63"/>
      <c r="N13" s="59"/>
      <c r="O13" s="59" t="s">
        <v>16</v>
      </c>
      <c r="P13" s="63">
        <v>0.06</v>
      </c>
      <c r="Q13" s="63"/>
      <c r="R13" s="63"/>
    </row>
    <row r="14" ht="15.75" customHeight="1">
      <c r="B14" s="10" t="s">
        <v>55</v>
      </c>
      <c r="C14" s="50">
        <f>+'PuD-EEUU'!C14</f>
        <v>2.05</v>
      </c>
      <c r="E14" s="59" t="s">
        <v>18</v>
      </c>
      <c r="F14" s="63">
        <v>0.07</v>
      </c>
      <c r="G14" s="63"/>
      <c r="H14" s="63"/>
      <c r="I14" s="59"/>
      <c r="J14" s="59" t="s">
        <v>18</v>
      </c>
      <c r="K14" s="63">
        <v>0.07</v>
      </c>
      <c r="L14" s="63"/>
      <c r="M14" s="63"/>
      <c r="N14" s="59"/>
      <c r="O14" s="59" t="s">
        <v>18</v>
      </c>
      <c r="P14" s="63">
        <v>0.07</v>
      </c>
      <c r="Q14" s="63"/>
      <c r="R14" s="63"/>
    </row>
    <row r="15" ht="15.75" customHeight="1">
      <c r="B15" s="10" t="s">
        <v>56</v>
      </c>
      <c r="C15" s="50">
        <f>+'PuD-EEUU'!C15</f>
        <v>1.8</v>
      </c>
      <c r="E15" s="59" t="s">
        <v>58</v>
      </c>
      <c r="F15" s="63">
        <v>0.0</v>
      </c>
      <c r="G15" s="63"/>
      <c r="H15" s="63"/>
      <c r="I15" s="59"/>
      <c r="J15" s="59" t="s">
        <v>58</v>
      </c>
      <c r="K15" s="63">
        <f>+C21</f>
        <v>0.12</v>
      </c>
      <c r="L15" s="63"/>
      <c r="M15" s="63"/>
      <c r="N15" s="59"/>
      <c r="O15" s="59" t="s">
        <v>58</v>
      </c>
      <c r="P15" s="63">
        <f>+C22+C23+C24+C25+C26+C2+C27</f>
        <v>0.12</v>
      </c>
      <c r="Q15" s="63"/>
      <c r="R15" s="63"/>
    </row>
    <row r="16" ht="15.75" customHeight="1">
      <c r="B16" s="10" t="s">
        <v>57</v>
      </c>
      <c r="C16" s="50">
        <f>+'PuD-EEUU'!C16</f>
        <v>1.7</v>
      </c>
      <c r="E16" s="59" t="s">
        <v>22</v>
      </c>
      <c r="F16" s="63">
        <v>0.0</v>
      </c>
      <c r="G16" s="63"/>
      <c r="H16" s="63"/>
      <c r="I16" s="59"/>
      <c r="J16" s="59" t="s">
        <v>22</v>
      </c>
      <c r="K16" s="63">
        <v>0.03</v>
      </c>
      <c r="L16" s="63"/>
      <c r="M16" s="63"/>
      <c r="N16" s="59"/>
      <c r="O16" s="59" t="s">
        <v>22</v>
      </c>
      <c r="P16" s="63">
        <v>0.0</v>
      </c>
      <c r="Q16" s="63"/>
      <c r="R16" s="63"/>
    </row>
    <row r="17" ht="15.75" customHeight="1">
      <c r="B17" s="10" t="s">
        <v>69</v>
      </c>
      <c r="C17" s="50">
        <f>+'PuD-EEUU'!C17</f>
        <v>1.15</v>
      </c>
      <c r="E17" s="1" t="s">
        <v>27</v>
      </c>
      <c r="F17" s="15">
        <v>0.1</v>
      </c>
      <c r="G17" s="63"/>
      <c r="H17" s="63"/>
      <c r="I17" s="59"/>
      <c r="J17" s="1" t="s">
        <v>27</v>
      </c>
      <c r="K17" s="15">
        <v>0.1</v>
      </c>
      <c r="L17" s="63"/>
      <c r="M17" s="63"/>
      <c r="N17" s="59"/>
      <c r="O17" s="1" t="s">
        <v>27</v>
      </c>
      <c r="P17" s="15">
        <v>0.1</v>
      </c>
      <c r="Q17" s="63"/>
      <c r="R17" s="63"/>
    </row>
    <row r="18" ht="15.75" customHeight="1">
      <c r="E18" s="65" t="s">
        <v>24</v>
      </c>
      <c r="F18" s="66">
        <f>SUM(F10:F17)</f>
        <v>5.192195122</v>
      </c>
      <c r="G18" s="66"/>
      <c r="H18" s="66">
        <f>+F18*2.2046</f>
        <v>11.44671337</v>
      </c>
      <c r="I18" s="59"/>
      <c r="J18" s="65" t="s">
        <v>24</v>
      </c>
      <c r="K18" s="67">
        <f>SUM(K10:K17)</f>
        <v>5.342195122</v>
      </c>
      <c r="L18" s="68"/>
      <c r="M18" s="67">
        <f>+K18*2.2046</f>
        <v>11.77740337</v>
      </c>
      <c r="N18" s="59"/>
      <c r="O18" s="65" t="s">
        <v>24</v>
      </c>
      <c r="P18" s="66">
        <f>SUM(P10:P17)</f>
        <v>5.312195122</v>
      </c>
      <c r="Q18" s="66"/>
      <c r="R18" s="66">
        <f>+P18*2.2046</f>
        <v>11.71126537</v>
      </c>
    </row>
    <row r="19" ht="15.75" customHeight="1">
      <c r="E19" s="59"/>
      <c r="F19" s="69"/>
      <c r="G19" s="69"/>
      <c r="H19" s="69"/>
      <c r="I19" s="59"/>
      <c r="J19" s="70">
        <v>0.0378</v>
      </c>
      <c r="K19" s="71">
        <f>K18*J19</f>
        <v>0.2019349756</v>
      </c>
      <c r="L19" s="71">
        <f>+K18+K19</f>
        <v>5.544130098</v>
      </c>
      <c r="M19" s="71">
        <f t="shared" ref="M19:M20" si="1">+L19*2.2046</f>
        <v>12.22258921</v>
      </c>
      <c r="N19" s="59"/>
      <c r="O19" s="59"/>
      <c r="P19" s="69"/>
      <c r="Q19" s="69"/>
      <c r="R19" s="69"/>
    </row>
    <row r="20" ht="15.75" customHeight="1">
      <c r="B20" s="18" t="s">
        <v>29</v>
      </c>
      <c r="E20" s="59"/>
      <c r="F20" s="59"/>
      <c r="G20" s="59"/>
      <c r="H20" s="59"/>
      <c r="I20" s="59"/>
      <c r="J20" s="72">
        <v>0.15</v>
      </c>
      <c r="K20" s="73">
        <f>+K18*J20</f>
        <v>0.8013292683</v>
      </c>
      <c r="L20" s="73">
        <f>+K18+K20+K19</f>
        <v>6.345459366</v>
      </c>
      <c r="M20" s="73">
        <f t="shared" si="1"/>
        <v>13.98919972</v>
      </c>
      <c r="N20" s="59"/>
      <c r="O20" s="59"/>
      <c r="P20" s="59"/>
      <c r="Q20" s="59"/>
      <c r="R20" s="59"/>
    </row>
    <row r="21" ht="15.75" customHeight="1">
      <c r="B21" s="38" t="s">
        <v>32</v>
      </c>
      <c r="C21" s="23">
        <v>0.12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</row>
    <row r="22" ht="15.75" customHeight="1">
      <c r="B22" s="18" t="s">
        <v>33</v>
      </c>
      <c r="C22" s="25">
        <v>0.12</v>
      </c>
      <c r="E22" s="61" t="s">
        <v>5</v>
      </c>
      <c r="F22" s="61" t="s">
        <v>47</v>
      </c>
      <c r="G22" s="61"/>
      <c r="H22" s="61"/>
      <c r="I22" s="59"/>
      <c r="J22" s="61" t="s">
        <v>5</v>
      </c>
      <c r="K22" s="61" t="s">
        <v>47</v>
      </c>
      <c r="L22" s="61"/>
      <c r="M22" s="61"/>
      <c r="N22" s="59"/>
      <c r="O22" s="61" t="s">
        <v>5</v>
      </c>
      <c r="P22" s="61" t="s">
        <v>47</v>
      </c>
      <c r="Q22" s="61"/>
      <c r="R22" s="61"/>
    </row>
    <row r="23" ht="15.75" customHeight="1">
      <c r="B23" s="18" t="s">
        <v>35</v>
      </c>
      <c r="C23" s="1">
        <v>0.0</v>
      </c>
      <c r="E23" s="59" t="s">
        <v>4</v>
      </c>
      <c r="F23" s="62">
        <f>+C9</f>
        <v>2.7</v>
      </c>
      <c r="G23" s="62"/>
      <c r="H23" s="62"/>
      <c r="I23" s="59"/>
      <c r="J23" s="59" t="s">
        <v>4</v>
      </c>
      <c r="K23" s="62">
        <f>+C9</f>
        <v>2.7</v>
      </c>
      <c r="L23" s="62"/>
      <c r="M23" s="62"/>
      <c r="N23" s="59"/>
      <c r="O23" s="59" t="s">
        <v>4</v>
      </c>
      <c r="P23" s="62">
        <f>+C9</f>
        <v>2.7</v>
      </c>
      <c r="Q23" s="62"/>
      <c r="R23" s="62"/>
    </row>
    <row r="24" ht="15.75" customHeight="1">
      <c r="B24" s="18" t="s">
        <v>36</v>
      </c>
      <c r="C24" s="1">
        <v>0.0</v>
      </c>
      <c r="E24" s="59" t="s">
        <v>46</v>
      </c>
      <c r="F24" s="63">
        <v>0.14</v>
      </c>
      <c r="G24" s="63"/>
      <c r="H24" s="63"/>
      <c r="I24" s="59"/>
      <c r="J24" s="59" t="s">
        <v>46</v>
      </c>
      <c r="K24" s="63">
        <v>0.14</v>
      </c>
      <c r="L24" s="63"/>
      <c r="M24" s="63"/>
      <c r="N24" s="59"/>
      <c r="O24" s="59" t="s">
        <v>46</v>
      </c>
      <c r="P24" s="63">
        <v>0.14</v>
      </c>
      <c r="Q24" s="63"/>
      <c r="R24" s="63"/>
    </row>
    <row r="25" ht="15.75" customHeight="1">
      <c r="B25" s="18" t="s">
        <v>37</v>
      </c>
      <c r="C25" s="1">
        <v>0.0</v>
      </c>
      <c r="E25" s="59" t="s">
        <v>30</v>
      </c>
      <c r="F25" s="63">
        <f>F24+F23</f>
        <v>2.84</v>
      </c>
      <c r="G25" s="63"/>
      <c r="H25" s="63"/>
      <c r="I25" s="59"/>
      <c r="J25" s="59" t="s">
        <v>30</v>
      </c>
      <c r="K25" s="63">
        <f>K24+K23</f>
        <v>2.84</v>
      </c>
      <c r="L25" s="63"/>
      <c r="M25" s="63"/>
      <c r="N25" s="59"/>
      <c r="O25" s="59" t="s">
        <v>30</v>
      </c>
      <c r="P25" s="63">
        <f>P24+P23</f>
        <v>2.84</v>
      </c>
      <c r="Q25" s="63"/>
      <c r="R25" s="63"/>
    </row>
    <row r="26" ht="15.75" customHeight="1">
      <c r="B26" s="18" t="s">
        <v>38</v>
      </c>
      <c r="C26" s="1">
        <v>0.0</v>
      </c>
      <c r="E26" s="59" t="s">
        <v>49</v>
      </c>
      <c r="F26" s="63">
        <v>0.82</v>
      </c>
      <c r="G26" s="63"/>
      <c r="H26" s="63"/>
      <c r="I26" s="59"/>
      <c r="J26" s="59" t="s">
        <v>49</v>
      </c>
      <c r="K26" s="63">
        <v>0.82</v>
      </c>
      <c r="L26" s="63"/>
      <c r="M26" s="63"/>
      <c r="N26" s="59"/>
      <c r="O26" s="59" t="s">
        <v>49</v>
      </c>
      <c r="P26" s="63">
        <v>0.82</v>
      </c>
      <c r="Q26" s="63"/>
      <c r="R26" s="63"/>
    </row>
    <row r="27" ht="15.75" customHeight="1">
      <c r="B27" s="18" t="s">
        <v>39</v>
      </c>
      <c r="C27" s="1">
        <v>0.0</v>
      </c>
      <c r="E27" s="59" t="s">
        <v>51</v>
      </c>
      <c r="F27" s="63">
        <f>F25/F26</f>
        <v>3.463414634</v>
      </c>
      <c r="G27" s="63"/>
      <c r="H27" s="63"/>
      <c r="I27" s="59"/>
      <c r="J27" s="59" t="s">
        <v>51</v>
      </c>
      <c r="K27" s="63">
        <f>K25/K26</f>
        <v>3.463414634</v>
      </c>
      <c r="L27" s="63"/>
      <c r="M27" s="63"/>
      <c r="N27" s="59"/>
      <c r="O27" s="59" t="s">
        <v>51</v>
      </c>
      <c r="P27" s="63">
        <f>P25/P26</f>
        <v>3.463414634</v>
      </c>
      <c r="Q27" s="63"/>
      <c r="R27" s="63"/>
    </row>
    <row r="28" ht="15.75" customHeight="1">
      <c r="E28" s="59"/>
      <c r="F28" s="63"/>
      <c r="G28" s="63"/>
      <c r="H28" s="63"/>
      <c r="I28" s="59"/>
      <c r="J28" s="59"/>
      <c r="K28" s="63"/>
      <c r="L28" s="63"/>
      <c r="M28" s="63"/>
      <c r="N28" s="59"/>
      <c r="O28" s="59"/>
      <c r="P28" s="63"/>
      <c r="Q28" s="63"/>
      <c r="R28" s="63"/>
    </row>
    <row r="29" ht="15.75" customHeight="1">
      <c r="E29" s="59" t="s">
        <v>68</v>
      </c>
      <c r="F29" s="63">
        <v>0.95</v>
      </c>
      <c r="G29" s="63"/>
      <c r="H29" s="63"/>
      <c r="I29" s="59"/>
      <c r="J29" s="59" t="s">
        <v>68</v>
      </c>
      <c r="K29" s="63">
        <v>0.95</v>
      </c>
      <c r="L29" s="63"/>
      <c r="M29" s="63"/>
      <c r="N29" s="59"/>
      <c r="O29" s="59" t="s">
        <v>68</v>
      </c>
      <c r="P29" s="63">
        <v>0.95</v>
      </c>
      <c r="Q29" s="63"/>
      <c r="R29" s="63"/>
    </row>
    <row r="30" ht="15.75" customHeight="1">
      <c r="E30" s="59" t="s">
        <v>16</v>
      </c>
      <c r="F30" s="63">
        <v>0.06</v>
      </c>
      <c r="G30" s="63"/>
      <c r="H30" s="63"/>
      <c r="I30" s="59"/>
      <c r="J30" s="59" t="s">
        <v>16</v>
      </c>
      <c r="K30" s="63">
        <v>0.06</v>
      </c>
      <c r="L30" s="63"/>
      <c r="M30" s="63"/>
      <c r="N30" s="59"/>
      <c r="O30" s="59" t="s">
        <v>16</v>
      </c>
      <c r="P30" s="63">
        <v>0.06</v>
      </c>
      <c r="Q30" s="63"/>
      <c r="R30" s="63"/>
    </row>
    <row r="31" ht="15.75" customHeight="1">
      <c r="E31" s="59" t="s">
        <v>18</v>
      </c>
      <c r="F31" s="63">
        <v>0.07</v>
      </c>
      <c r="G31" s="63"/>
      <c r="H31" s="63"/>
      <c r="I31" s="59"/>
      <c r="J31" s="59" t="s">
        <v>18</v>
      </c>
      <c r="K31" s="63">
        <v>0.07</v>
      </c>
      <c r="L31" s="63"/>
      <c r="M31" s="63"/>
      <c r="N31" s="59"/>
      <c r="O31" s="59" t="s">
        <v>18</v>
      </c>
      <c r="P31" s="63">
        <v>0.07</v>
      </c>
      <c r="Q31" s="63"/>
      <c r="R31" s="63"/>
    </row>
    <row r="32" ht="15.75" customHeight="1">
      <c r="E32" s="59" t="s">
        <v>58</v>
      </c>
      <c r="F32" s="63">
        <v>0.0</v>
      </c>
      <c r="G32" s="63"/>
      <c r="H32" s="63"/>
      <c r="I32" s="59"/>
      <c r="J32" s="59" t="s">
        <v>58</v>
      </c>
      <c r="K32" s="63">
        <f>+C21</f>
        <v>0.12</v>
      </c>
      <c r="L32" s="63"/>
      <c r="M32" s="63"/>
      <c r="N32" s="59"/>
      <c r="O32" s="59" t="s">
        <v>58</v>
      </c>
      <c r="P32" s="63">
        <f>+C22+C23+C24+C25+C26+C2+C27</f>
        <v>0.12</v>
      </c>
      <c r="Q32" s="63"/>
      <c r="R32" s="63"/>
    </row>
    <row r="33" ht="15.75" customHeight="1">
      <c r="E33" s="59" t="s">
        <v>22</v>
      </c>
      <c r="F33" s="63">
        <v>0.0</v>
      </c>
      <c r="G33" s="63"/>
      <c r="H33" s="63"/>
      <c r="I33" s="59"/>
      <c r="J33" s="59" t="s">
        <v>22</v>
      </c>
      <c r="K33" s="63">
        <v>0.03</v>
      </c>
      <c r="L33" s="63"/>
      <c r="M33" s="63"/>
      <c r="N33" s="59"/>
      <c r="O33" s="59" t="s">
        <v>22</v>
      </c>
      <c r="P33" s="63">
        <v>0.0</v>
      </c>
      <c r="Q33" s="63"/>
      <c r="R33" s="63"/>
    </row>
    <row r="34" ht="15.75" customHeight="1">
      <c r="E34" s="1" t="s">
        <v>27</v>
      </c>
      <c r="F34" s="17">
        <v>0.11</v>
      </c>
      <c r="G34" s="63"/>
      <c r="H34" s="63"/>
      <c r="I34" s="59"/>
      <c r="J34" s="1" t="s">
        <v>27</v>
      </c>
      <c r="K34" s="15">
        <v>0.1</v>
      </c>
      <c r="L34" s="63"/>
      <c r="M34" s="63"/>
      <c r="N34" s="59"/>
      <c r="O34" s="1" t="s">
        <v>27</v>
      </c>
      <c r="P34" s="15">
        <v>0.1</v>
      </c>
      <c r="Q34" s="63"/>
      <c r="R34" s="63"/>
    </row>
    <row r="35" ht="15.75" customHeight="1">
      <c r="E35" s="65" t="s">
        <v>24</v>
      </c>
      <c r="F35" s="66">
        <f>SUM(F27:F34)</f>
        <v>4.653414634</v>
      </c>
      <c r="G35" s="66"/>
      <c r="H35" s="66">
        <f>+F35*2.2046</f>
        <v>10.2589179</v>
      </c>
      <c r="I35" s="59"/>
      <c r="J35" s="65" t="s">
        <v>24</v>
      </c>
      <c r="K35" s="67">
        <f>SUM(K27:K34)</f>
        <v>4.793414634</v>
      </c>
      <c r="L35" s="68"/>
      <c r="M35" s="67">
        <f>+K35*2.2046</f>
        <v>10.5675619</v>
      </c>
      <c r="N35" s="59"/>
      <c r="O35" s="65" t="s">
        <v>24</v>
      </c>
      <c r="P35" s="66">
        <f>SUM(P27:P34)</f>
        <v>4.763414634</v>
      </c>
      <c r="Q35" s="66"/>
      <c r="R35" s="66">
        <f>+P35*2.2046</f>
        <v>10.5014239</v>
      </c>
    </row>
    <row r="36" ht="15.75" customHeight="1">
      <c r="E36" s="59"/>
      <c r="F36" s="80">
        <v>0.05</v>
      </c>
      <c r="G36" s="59"/>
      <c r="H36" s="59"/>
      <c r="I36" s="59"/>
      <c r="J36" s="70">
        <v>0.0378</v>
      </c>
      <c r="K36" s="71">
        <f>K35*J36</f>
        <v>0.1811910732</v>
      </c>
      <c r="L36" s="71">
        <f>+K35+K36</f>
        <v>4.974605707</v>
      </c>
      <c r="M36" s="71">
        <f t="shared" ref="M36:M37" si="2">+L36*2.2046</f>
        <v>10.96701574</v>
      </c>
      <c r="N36" s="59"/>
      <c r="O36" s="59"/>
      <c r="P36" s="59"/>
      <c r="Q36" s="59"/>
      <c r="R36" s="59"/>
    </row>
    <row r="37" ht="15.75" customHeight="1">
      <c r="E37" s="59"/>
      <c r="F37" s="63">
        <f>F35+F36</f>
        <v>4.703414634</v>
      </c>
      <c r="G37" s="59"/>
      <c r="H37" s="66">
        <f>+F37*2.2046</f>
        <v>10.3691479</v>
      </c>
      <c r="I37" s="59"/>
      <c r="J37" s="72">
        <v>0.15</v>
      </c>
      <c r="K37" s="73">
        <f>+K35*J37</f>
        <v>0.7190121951</v>
      </c>
      <c r="L37" s="73">
        <f>+K35+K37+K36</f>
        <v>5.693617902</v>
      </c>
      <c r="M37" s="73">
        <f t="shared" si="2"/>
        <v>12.55215003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59"/>
      <c r="K38" s="59"/>
      <c r="L38" s="63"/>
      <c r="M38" s="63"/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</row>
    <row r="40" ht="15.75" customHeight="1">
      <c r="E40" s="61" t="s">
        <v>5</v>
      </c>
      <c r="F40" s="61" t="s">
        <v>48</v>
      </c>
      <c r="G40" s="61"/>
      <c r="H40" s="61"/>
      <c r="I40" s="59"/>
      <c r="J40" s="61" t="s">
        <v>5</v>
      </c>
      <c r="K40" s="61" t="s">
        <v>48</v>
      </c>
      <c r="L40" s="61"/>
      <c r="M40" s="61"/>
      <c r="N40" s="59"/>
      <c r="O40" s="61" t="s">
        <v>5</v>
      </c>
      <c r="P40" s="61" t="s">
        <v>48</v>
      </c>
      <c r="Q40" s="61"/>
      <c r="R40" s="61"/>
    </row>
    <row r="41" ht="15.75" customHeight="1">
      <c r="E41" s="59" t="s">
        <v>4</v>
      </c>
      <c r="F41" s="62">
        <f>+C10</f>
        <v>2.55</v>
      </c>
      <c r="G41" s="62"/>
      <c r="H41" s="62"/>
      <c r="I41" s="59"/>
      <c r="J41" s="59" t="s">
        <v>4</v>
      </c>
      <c r="K41" s="62">
        <f>+C10</f>
        <v>2.55</v>
      </c>
      <c r="L41" s="62"/>
      <c r="M41" s="62"/>
      <c r="N41" s="59"/>
      <c r="O41" s="59" t="s">
        <v>4</v>
      </c>
      <c r="P41" s="62">
        <f>+C10</f>
        <v>2.55</v>
      </c>
      <c r="Q41" s="62"/>
      <c r="R41" s="62"/>
    </row>
    <row r="42" ht="15.75" customHeight="1">
      <c r="E42" s="59" t="s">
        <v>46</v>
      </c>
      <c r="F42" s="63">
        <v>0.14</v>
      </c>
      <c r="G42" s="63"/>
      <c r="H42" s="63"/>
      <c r="I42" s="59"/>
      <c r="J42" s="59" t="s">
        <v>46</v>
      </c>
      <c r="K42" s="63">
        <v>0.14</v>
      </c>
      <c r="L42" s="63"/>
      <c r="M42" s="63"/>
      <c r="N42" s="59"/>
      <c r="O42" s="59" t="s">
        <v>46</v>
      </c>
      <c r="P42" s="63">
        <v>0.14</v>
      </c>
      <c r="Q42" s="63"/>
      <c r="R42" s="63"/>
    </row>
    <row r="43" ht="15.75" customHeight="1">
      <c r="E43" s="59" t="s">
        <v>30</v>
      </c>
      <c r="F43" s="63">
        <f>F42+F41</f>
        <v>2.69</v>
      </c>
      <c r="G43" s="63"/>
      <c r="H43" s="63"/>
      <c r="I43" s="59"/>
      <c r="J43" s="59" t="s">
        <v>30</v>
      </c>
      <c r="K43" s="63">
        <f>K42+K41</f>
        <v>2.69</v>
      </c>
      <c r="L43" s="63"/>
      <c r="M43" s="63"/>
      <c r="N43" s="59"/>
      <c r="O43" s="59" t="s">
        <v>30</v>
      </c>
      <c r="P43" s="63">
        <f>P42+P41</f>
        <v>2.69</v>
      </c>
      <c r="Q43" s="63"/>
      <c r="R43" s="63"/>
    </row>
    <row r="44" ht="15.75" customHeight="1">
      <c r="E44" s="59" t="s">
        <v>49</v>
      </c>
      <c r="F44" s="63">
        <v>0.82</v>
      </c>
      <c r="G44" s="63"/>
      <c r="H44" s="63"/>
      <c r="I44" s="59"/>
      <c r="J44" s="59" t="s">
        <v>49</v>
      </c>
      <c r="K44" s="63">
        <v>0.82</v>
      </c>
      <c r="L44" s="63"/>
      <c r="M44" s="63"/>
      <c r="N44" s="59"/>
      <c r="O44" s="59" t="s">
        <v>49</v>
      </c>
      <c r="P44" s="63">
        <v>0.82</v>
      </c>
      <c r="Q44" s="63"/>
      <c r="R44" s="63"/>
    </row>
    <row r="45" ht="15.75" customHeight="1">
      <c r="E45" s="59" t="s">
        <v>51</v>
      </c>
      <c r="F45" s="63">
        <f>F43/F44</f>
        <v>3.280487805</v>
      </c>
      <c r="G45" s="63"/>
      <c r="H45" s="63"/>
      <c r="I45" s="59"/>
      <c r="J45" s="59" t="s">
        <v>51</v>
      </c>
      <c r="K45" s="63">
        <f>K43/K44</f>
        <v>3.280487805</v>
      </c>
      <c r="L45" s="63"/>
      <c r="M45" s="63"/>
      <c r="N45" s="59"/>
      <c r="O45" s="59" t="s">
        <v>51</v>
      </c>
      <c r="P45" s="63">
        <f>P43/P44</f>
        <v>3.280487805</v>
      </c>
      <c r="Q45" s="63"/>
      <c r="R45" s="63"/>
    </row>
    <row r="46" ht="15.75" customHeight="1">
      <c r="E46" s="59"/>
      <c r="F46" s="63"/>
      <c r="G46" s="63"/>
      <c r="H46" s="63"/>
      <c r="I46" s="59"/>
      <c r="J46" s="59"/>
      <c r="K46" s="63"/>
      <c r="L46" s="63"/>
      <c r="M46" s="63"/>
      <c r="N46" s="59"/>
      <c r="O46" s="59"/>
      <c r="P46" s="63"/>
      <c r="Q46" s="63"/>
      <c r="R46" s="63"/>
    </row>
    <row r="47" ht="15.75" customHeight="1">
      <c r="E47" s="59" t="s">
        <v>68</v>
      </c>
      <c r="F47" s="63">
        <v>0.95</v>
      </c>
      <c r="G47" s="63"/>
      <c r="H47" s="63"/>
      <c r="I47" s="59"/>
      <c r="J47" s="59" t="s">
        <v>68</v>
      </c>
      <c r="K47" s="63">
        <v>0.95</v>
      </c>
      <c r="L47" s="63"/>
      <c r="M47" s="63"/>
      <c r="N47" s="59"/>
      <c r="O47" s="59" t="s">
        <v>68</v>
      </c>
      <c r="P47" s="63">
        <v>0.95</v>
      </c>
      <c r="Q47" s="63"/>
      <c r="R47" s="63"/>
    </row>
    <row r="48" ht="15.75" customHeight="1">
      <c r="E48" s="59" t="s">
        <v>16</v>
      </c>
      <c r="F48" s="63">
        <v>0.06</v>
      </c>
      <c r="G48" s="63"/>
      <c r="H48" s="63"/>
      <c r="I48" s="59"/>
      <c r="J48" s="59" t="s">
        <v>16</v>
      </c>
      <c r="K48" s="63">
        <v>0.06</v>
      </c>
      <c r="L48" s="63"/>
      <c r="M48" s="63"/>
      <c r="N48" s="59"/>
      <c r="O48" s="59" t="s">
        <v>16</v>
      </c>
      <c r="P48" s="63">
        <v>0.06</v>
      </c>
      <c r="Q48" s="63"/>
      <c r="R48" s="63"/>
    </row>
    <row r="49" ht="15.75" customHeight="1">
      <c r="E49" s="59" t="s">
        <v>18</v>
      </c>
      <c r="F49" s="63">
        <v>0.07</v>
      </c>
      <c r="G49" s="63"/>
      <c r="H49" s="63"/>
      <c r="I49" s="59"/>
      <c r="J49" s="59" t="s">
        <v>18</v>
      </c>
      <c r="K49" s="63">
        <v>0.07</v>
      </c>
      <c r="L49" s="63"/>
      <c r="M49" s="63"/>
      <c r="N49" s="59"/>
      <c r="O49" s="59" t="s">
        <v>18</v>
      </c>
      <c r="P49" s="63">
        <v>0.07</v>
      </c>
      <c r="Q49" s="63"/>
      <c r="R49" s="63"/>
    </row>
    <row r="50" ht="15.75" customHeight="1">
      <c r="E50" s="59" t="s">
        <v>58</v>
      </c>
      <c r="F50" s="63">
        <v>0.0</v>
      </c>
      <c r="G50" s="63"/>
      <c r="H50" s="63"/>
      <c r="I50" s="59"/>
      <c r="J50" s="59" t="s">
        <v>58</v>
      </c>
      <c r="K50" s="63">
        <f>+C21</f>
        <v>0.12</v>
      </c>
      <c r="L50" s="63"/>
      <c r="M50" s="63"/>
      <c r="N50" s="59"/>
      <c r="O50" s="59" t="s">
        <v>58</v>
      </c>
      <c r="P50" s="63">
        <f>+C22+C23+C24+C25+C26+C2+C27</f>
        <v>0.12</v>
      </c>
      <c r="Q50" s="63"/>
      <c r="R50" s="63"/>
    </row>
    <row r="51" ht="15.75" customHeight="1">
      <c r="E51" s="59" t="s">
        <v>22</v>
      </c>
      <c r="F51" s="63">
        <v>0.0</v>
      </c>
      <c r="G51" s="63"/>
      <c r="H51" s="63"/>
      <c r="I51" s="59"/>
      <c r="J51" s="59" t="s">
        <v>22</v>
      </c>
      <c r="K51" s="63">
        <v>0.03</v>
      </c>
      <c r="L51" s="63"/>
      <c r="M51" s="63"/>
      <c r="N51" s="59"/>
      <c r="O51" s="59" t="s">
        <v>22</v>
      </c>
      <c r="P51" s="63">
        <v>0.0</v>
      </c>
      <c r="Q51" s="63"/>
      <c r="R51" s="63"/>
    </row>
    <row r="52" ht="15.75" customHeight="1">
      <c r="E52" s="1" t="s">
        <v>27</v>
      </c>
      <c r="F52" s="15">
        <v>0.1</v>
      </c>
      <c r="G52" s="63"/>
      <c r="H52" s="63"/>
      <c r="I52" s="59"/>
      <c r="J52" s="1" t="s">
        <v>27</v>
      </c>
      <c r="K52" s="15">
        <v>0.1</v>
      </c>
      <c r="L52" s="63"/>
      <c r="M52" s="63"/>
      <c r="N52" s="59"/>
      <c r="O52" s="1" t="s">
        <v>27</v>
      </c>
      <c r="P52" s="15">
        <v>0.1</v>
      </c>
      <c r="Q52" s="63"/>
      <c r="R52" s="63"/>
    </row>
    <row r="53" ht="15.75" customHeight="1">
      <c r="E53" s="65" t="s">
        <v>24</v>
      </c>
      <c r="F53" s="66">
        <f>SUM(F45:F52)</f>
        <v>4.460487805</v>
      </c>
      <c r="G53" s="66"/>
      <c r="H53" s="66">
        <f>+F53*2.2046</f>
        <v>9.833591415</v>
      </c>
      <c r="I53" s="59"/>
      <c r="J53" s="65" t="s">
        <v>24</v>
      </c>
      <c r="K53" s="67">
        <f>SUM(K45:K52)</f>
        <v>4.610487805</v>
      </c>
      <c r="L53" s="68"/>
      <c r="M53" s="67">
        <f>+K53*2.2046</f>
        <v>10.16428141</v>
      </c>
      <c r="N53" s="59"/>
      <c r="O53" s="65" t="s">
        <v>24</v>
      </c>
      <c r="P53" s="66">
        <f>SUM(P45:P52)</f>
        <v>4.580487805</v>
      </c>
      <c r="Q53" s="66"/>
      <c r="R53" s="66">
        <f>+P53*2.2046</f>
        <v>10.09814341</v>
      </c>
    </row>
    <row r="54" ht="15.75" customHeight="1">
      <c r="E54" s="59"/>
      <c r="F54" s="59"/>
      <c r="G54" s="59"/>
      <c r="H54" s="59"/>
      <c r="I54" s="59"/>
      <c r="J54" s="70">
        <v>0.0378</v>
      </c>
      <c r="K54" s="71">
        <f>K53*J54</f>
        <v>0.174276439</v>
      </c>
      <c r="L54" s="71">
        <f>+K53+K54</f>
        <v>4.784764244</v>
      </c>
      <c r="M54" s="71">
        <f t="shared" ref="M54:M55" si="3">+L54*2.2046</f>
        <v>10.54849125</v>
      </c>
      <c r="N54" s="59"/>
      <c r="O54" s="59"/>
      <c r="P54" s="59"/>
      <c r="Q54" s="59"/>
      <c r="R54" s="59"/>
    </row>
    <row r="55" ht="15.75" customHeight="1">
      <c r="E55" s="59"/>
      <c r="F55" s="59"/>
      <c r="G55" s="59"/>
      <c r="H55" s="59"/>
      <c r="I55" s="59"/>
      <c r="J55" s="72">
        <v>0.15</v>
      </c>
      <c r="K55" s="73">
        <f>+K53*J55</f>
        <v>0.6915731707</v>
      </c>
      <c r="L55" s="73">
        <f>+K53+K55+K54</f>
        <v>5.476337415</v>
      </c>
      <c r="M55" s="73">
        <f t="shared" si="3"/>
        <v>12.07313346</v>
      </c>
      <c r="N55" s="59"/>
      <c r="O55" s="59"/>
      <c r="P55" s="59"/>
      <c r="Q55" s="59"/>
      <c r="R55" s="59"/>
    </row>
    <row r="56" ht="15.75" customHeight="1">
      <c r="E56" s="59"/>
      <c r="F56" s="59"/>
      <c r="G56" s="59"/>
      <c r="H56" s="59"/>
      <c r="I56" s="59"/>
      <c r="J56" s="59"/>
      <c r="K56" s="74"/>
      <c r="L56" s="74"/>
      <c r="M56" s="74"/>
      <c r="N56" s="59"/>
      <c r="O56" s="59"/>
      <c r="P56" s="59"/>
      <c r="Q56" s="59"/>
      <c r="R56" s="59"/>
    </row>
    <row r="57" ht="15.75" customHeight="1">
      <c r="E57" s="61" t="s">
        <v>5</v>
      </c>
      <c r="F57" s="61" t="s">
        <v>50</v>
      </c>
      <c r="G57" s="61"/>
      <c r="H57" s="61"/>
      <c r="I57" s="59"/>
      <c r="J57" s="61" t="s">
        <v>5</v>
      </c>
      <c r="K57" s="61" t="s">
        <v>50</v>
      </c>
      <c r="L57" s="61"/>
      <c r="M57" s="61"/>
      <c r="N57" s="59"/>
      <c r="O57" s="61" t="s">
        <v>5</v>
      </c>
      <c r="P57" s="61" t="s">
        <v>50</v>
      </c>
      <c r="Q57" s="61"/>
      <c r="R57" s="61"/>
    </row>
    <row r="58" ht="15.75" customHeight="1">
      <c r="E58" s="59" t="s">
        <v>4</v>
      </c>
      <c r="F58" s="62">
        <f>C11</f>
        <v>2.45</v>
      </c>
      <c r="G58" s="62"/>
      <c r="H58" s="62"/>
      <c r="I58" s="59"/>
      <c r="J58" s="59" t="s">
        <v>4</v>
      </c>
      <c r="K58" s="62">
        <f>+C11</f>
        <v>2.45</v>
      </c>
      <c r="L58" s="62"/>
      <c r="M58" s="62"/>
      <c r="N58" s="59"/>
      <c r="O58" s="59" t="s">
        <v>4</v>
      </c>
      <c r="P58" s="62">
        <f>+C11</f>
        <v>2.45</v>
      </c>
      <c r="Q58" s="62"/>
      <c r="R58" s="62"/>
    </row>
    <row r="59" ht="15.75" customHeight="1">
      <c r="E59" s="59" t="s">
        <v>46</v>
      </c>
      <c r="F59" s="63">
        <v>0.14</v>
      </c>
      <c r="G59" s="63"/>
      <c r="H59" s="63"/>
      <c r="I59" s="59"/>
      <c r="J59" s="59" t="s">
        <v>46</v>
      </c>
      <c r="K59" s="63">
        <v>0.14</v>
      </c>
      <c r="L59" s="63"/>
      <c r="M59" s="63"/>
      <c r="N59" s="59"/>
      <c r="O59" s="59" t="s">
        <v>46</v>
      </c>
      <c r="P59" s="63">
        <v>0.14</v>
      </c>
      <c r="Q59" s="63"/>
      <c r="R59" s="63"/>
    </row>
    <row r="60" ht="15.75" customHeight="1">
      <c r="E60" s="59" t="s">
        <v>30</v>
      </c>
      <c r="F60" s="63">
        <f>F59+F58</f>
        <v>2.59</v>
      </c>
      <c r="G60" s="63"/>
      <c r="H60" s="63"/>
      <c r="I60" s="59"/>
      <c r="J60" s="59" t="s">
        <v>30</v>
      </c>
      <c r="K60" s="63">
        <f>K59+K58</f>
        <v>2.59</v>
      </c>
      <c r="L60" s="63"/>
      <c r="M60" s="63"/>
      <c r="N60" s="59"/>
      <c r="O60" s="59" t="s">
        <v>30</v>
      </c>
      <c r="P60" s="63">
        <f>P59+P58</f>
        <v>2.59</v>
      </c>
      <c r="Q60" s="63"/>
      <c r="R60" s="63"/>
    </row>
    <row r="61" ht="15.75" customHeight="1">
      <c r="E61" s="59" t="s">
        <v>49</v>
      </c>
      <c r="F61" s="63">
        <v>0.82</v>
      </c>
      <c r="G61" s="63"/>
      <c r="H61" s="63"/>
      <c r="I61" s="59"/>
      <c r="J61" s="59" t="s">
        <v>49</v>
      </c>
      <c r="K61" s="63">
        <v>0.82</v>
      </c>
      <c r="L61" s="63"/>
      <c r="M61" s="63"/>
      <c r="N61" s="59"/>
      <c r="O61" s="59" t="s">
        <v>49</v>
      </c>
      <c r="P61" s="63">
        <v>0.82</v>
      </c>
      <c r="Q61" s="63"/>
      <c r="R61" s="63"/>
    </row>
    <row r="62" ht="15.75" customHeight="1">
      <c r="E62" s="59" t="s">
        <v>51</v>
      </c>
      <c r="F62" s="63">
        <f>F60/F61</f>
        <v>3.158536585</v>
      </c>
      <c r="G62" s="63"/>
      <c r="H62" s="63"/>
      <c r="I62" s="59"/>
      <c r="J62" s="59" t="s">
        <v>51</v>
      </c>
      <c r="K62" s="63">
        <f>K60/K61</f>
        <v>3.158536585</v>
      </c>
      <c r="L62" s="63"/>
      <c r="M62" s="63"/>
      <c r="N62" s="59"/>
      <c r="O62" s="59" t="s">
        <v>51</v>
      </c>
      <c r="P62" s="63">
        <f>P60/P61</f>
        <v>3.158536585</v>
      </c>
      <c r="Q62" s="63"/>
      <c r="R62" s="63"/>
    </row>
    <row r="63" ht="15.75" customHeight="1">
      <c r="E63" s="59"/>
      <c r="F63" s="63"/>
      <c r="G63" s="63"/>
      <c r="H63" s="63"/>
      <c r="I63" s="59"/>
      <c r="J63" s="59"/>
      <c r="K63" s="63"/>
      <c r="L63" s="63"/>
      <c r="M63" s="63"/>
      <c r="N63" s="59"/>
      <c r="O63" s="59"/>
      <c r="P63" s="63"/>
      <c r="Q63" s="63"/>
      <c r="R63" s="63"/>
    </row>
    <row r="64" ht="15.75" customHeight="1">
      <c r="E64" s="59" t="s">
        <v>68</v>
      </c>
      <c r="F64" s="63">
        <v>0.95</v>
      </c>
      <c r="G64" s="63"/>
      <c r="H64" s="63"/>
      <c r="I64" s="59"/>
      <c r="J64" s="59" t="s">
        <v>68</v>
      </c>
      <c r="K64" s="63">
        <v>0.95</v>
      </c>
      <c r="L64" s="63"/>
      <c r="M64" s="63"/>
      <c r="N64" s="59"/>
      <c r="O64" s="59" t="s">
        <v>68</v>
      </c>
      <c r="P64" s="63">
        <v>0.95</v>
      </c>
      <c r="Q64" s="63"/>
      <c r="R64" s="63"/>
    </row>
    <row r="65" ht="15.75" customHeight="1">
      <c r="E65" s="59" t="s">
        <v>16</v>
      </c>
      <c r="F65" s="63">
        <v>0.06</v>
      </c>
      <c r="G65" s="63"/>
      <c r="H65" s="63"/>
      <c r="I65" s="59"/>
      <c r="J65" s="59" t="s">
        <v>16</v>
      </c>
      <c r="K65" s="63">
        <v>0.06</v>
      </c>
      <c r="L65" s="63"/>
      <c r="M65" s="63"/>
      <c r="N65" s="59"/>
      <c r="O65" s="59" t="s">
        <v>16</v>
      </c>
      <c r="P65" s="63">
        <v>0.06</v>
      </c>
      <c r="Q65" s="63"/>
      <c r="R65" s="63"/>
    </row>
    <row r="66" ht="15.75" customHeight="1">
      <c r="E66" s="59" t="s">
        <v>18</v>
      </c>
      <c r="F66" s="63">
        <v>0.07</v>
      </c>
      <c r="G66" s="63"/>
      <c r="H66" s="63"/>
      <c r="I66" s="59"/>
      <c r="J66" s="59" t="s">
        <v>18</v>
      </c>
      <c r="K66" s="63">
        <v>0.07</v>
      </c>
      <c r="L66" s="63"/>
      <c r="M66" s="63"/>
      <c r="N66" s="59"/>
      <c r="O66" s="59" t="s">
        <v>18</v>
      </c>
      <c r="P66" s="63">
        <v>0.07</v>
      </c>
      <c r="Q66" s="63"/>
      <c r="R66" s="63"/>
    </row>
    <row r="67" ht="15.75" customHeight="1">
      <c r="E67" s="59" t="s">
        <v>58</v>
      </c>
      <c r="F67" s="63">
        <v>0.0</v>
      </c>
      <c r="G67" s="63"/>
      <c r="H67" s="63"/>
      <c r="I67" s="59"/>
      <c r="J67" s="59" t="s">
        <v>58</v>
      </c>
      <c r="K67" s="63">
        <f>+C21</f>
        <v>0.12</v>
      </c>
      <c r="L67" s="63"/>
      <c r="M67" s="63"/>
      <c r="N67" s="59"/>
      <c r="O67" s="59" t="s">
        <v>58</v>
      </c>
      <c r="P67" s="63">
        <f>+C22+C23+C24+C25+C26+C2+C27</f>
        <v>0.12</v>
      </c>
      <c r="Q67" s="63"/>
      <c r="R67" s="63"/>
    </row>
    <row r="68" ht="15.75" customHeight="1">
      <c r="E68" s="59" t="s">
        <v>22</v>
      </c>
      <c r="F68" s="63">
        <v>0.0</v>
      </c>
      <c r="G68" s="63"/>
      <c r="H68" s="63"/>
      <c r="I68" s="59"/>
      <c r="J68" s="59" t="s">
        <v>22</v>
      </c>
      <c r="K68" s="63">
        <v>0.03</v>
      </c>
      <c r="L68" s="63"/>
      <c r="M68" s="63"/>
      <c r="N68" s="59"/>
      <c r="O68" s="59" t="s">
        <v>22</v>
      </c>
      <c r="P68" s="63">
        <v>0.0</v>
      </c>
      <c r="Q68" s="63"/>
      <c r="R68" s="63"/>
    </row>
    <row r="69" ht="15.75" customHeight="1">
      <c r="E69" s="1" t="s">
        <v>27</v>
      </c>
      <c r="F69" s="15">
        <v>0.1</v>
      </c>
      <c r="G69" s="63"/>
      <c r="H69" s="63"/>
      <c r="I69" s="59"/>
      <c r="J69" s="1" t="s">
        <v>27</v>
      </c>
      <c r="K69" s="15">
        <v>0.1</v>
      </c>
      <c r="L69" s="63"/>
      <c r="M69" s="63"/>
      <c r="N69" s="59"/>
      <c r="O69" s="1" t="s">
        <v>27</v>
      </c>
      <c r="P69" s="15">
        <v>0.1</v>
      </c>
      <c r="Q69" s="63"/>
      <c r="R69" s="63"/>
    </row>
    <row r="70" ht="15.75" customHeight="1">
      <c r="E70" s="65" t="s">
        <v>24</v>
      </c>
      <c r="F70" s="66">
        <f>SUM(F62:F69)</f>
        <v>4.338536585</v>
      </c>
      <c r="G70" s="66"/>
      <c r="H70" s="66">
        <f>+F70*2.2046</f>
        <v>9.564737756</v>
      </c>
      <c r="I70" s="59"/>
      <c r="J70" s="65" t="s">
        <v>24</v>
      </c>
      <c r="K70" s="67">
        <f>SUM(K62:K69)</f>
        <v>4.488536585</v>
      </c>
      <c r="L70" s="68"/>
      <c r="M70" s="67">
        <f>+K70*2.2046</f>
        <v>9.895427756</v>
      </c>
      <c r="N70" s="59"/>
      <c r="O70" s="65" t="s">
        <v>24</v>
      </c>
      <c r="P70" s="66">
        <f>SUM(P62:P69)</f>
        <v>4.458536585</v>
      </c>
      <c r="Q70" s="66"/>
      <c r="R70" s="66">
        <f>+P70*2.2046</f>
        <v>9.829289756</v>
      </c>
    </row>
    <row r="71" ht="15.75" customHeight="1">
      <c r="E71" s="59"/>
      <c r="F71" s="59"/>
      <c r="G71" s="59"/>
      <c r="H71" s="59"/>
      <c r="I71" s="59"/>
      <c r="J71" s="70">
        <v>0.0378</v>
      </c>
      <c r="K71" s="71">
        <f>K70*J71</f>
        <v>0.1696666829</v>
      </c>
      <c r="L71" s="71">
        <f>+K70+K71</f>
        <v>4.658203268</v>
      </c>
      <c r="M71" s="71">
        <f t="shared" ref="M71:M72" si="4">+L71*2.2046</f>
        <v>10.26947493</v>
      </c>
      <c r="N71" s="59"/>
      <c r="O71" s="59"/>
      <c r="P71" s="59"/>
      <c r="Q71" s="59"/>
      <c r="R71" s="59"/>
    </row>
    <row r="72" ht="15.75" customHeight="1">
      <c r="E72" s="59"/>
      <c r="F72" s="59"/>
      <c r="G72" s="59"/>
      <c r="H72" s="59"/>
      <c r="I72" s="59"/>
      <c r="J72" s="72">
        <v>0.15</v>
      </c>
      <c r="K72" s="73">
        <f>+K70*J72</f>
        <v>0.6732804878</v>
      </c>
      <c r="L72" s="73">
        <f>+K70+K72+K71</f>
        <v>5.331483756</v>
      </c>
      <c r="M72" s="73">
        <f t="shared" si="4"/>
        <v>11.75378909</v>
      </c>
      <c r="N72" s="59"/>
      <c r="O72" s="59"/>
      <c r="P72" s="59"/>
      <c r="Q72" s="59"/>
      <c r="R72" s="59"/>
    </row>
    <row r="73" ht="15.75" customHeight="1">
      <c r="E73" s="59"/>
      <c r="F73" s="59"/>
      <c r="G73" s="59"/>
      <c r="H73" s="59"/>
      <c r="I73" s="59"/>
      <c r="J73" s="75"/>
      <c r="K73" s="76"/>
      <c r="L73" s="76"/>
      <c r="M73" s="76"/>
      <c r="N73" s="59"/>
      <c r="O73" s="59"/>
      <c r="P73" s="59"/>
      <c r="Q73" s="59"/>
      <c r="R73" s="59"/>
    </row>
    <row r="74" ht="15.75" customHeight="1">
      <c r="E74" s="61" t="s">
        <v>5</v>
      </c>
      <c r="F74" s="61" t="s">
        <v>52</v>
      </c>
      <c r="G74" s="61"/>
      <c r="H74" s="61"/>
      <c r="I74" s="59"/>
      <c r="J74" s="61" t="s">
        <v>5</v>
      </c>
      <c r="K74" s="61" t="s">
        <v>52</v>
      </c>
      <c r="L74" s="61"/>
      <c r="M74" s="61"/>
      <c r="N74" s="59"/>
      <c r="O74" s="61" t="s">
        <v>5</v>
      </c>
      <c r="P74" s="61" t="s">
        <v>52</v>
      </c>
      <c r="Q74" s="61"/>
      <c r="R74" s="61"/>
    </row>
    <row r="75" ht="15.75" customHeight="1">
      <c r="E75" s="59" t="s">
        <v>4</v>
      </c>
      <c r="F75" s="62">
        <f>C12</f>
        <v>2.4</v>
      </c>
      <c r="G75" s="62"/>
      <c r="H75" s="62"/>
      <c r="I75" s="59"/>
      <c r="J75" s="59" t="s">
        <v>4</v>
      </c>
      <c r="K75" s="62">
        <f>+C12</f>
        <v>2.4</v>
      </c>
      <c r="L75" s="62"/>
      <c r="M75" s="62"/>
      <c r="N75" s="59"/>
      <c r="O75" s="59" t="s">
        <v>4</v>
      </c>
      <c r="P75" s="62">
        <f>+C12</f>
        <v>2.4</v>
      </c>
      <c r="Q75" s="62"/>
      <c r="R75" s="62"/>
    </row>
    <row r="76" ht="15.75" customHeight="1">
      <c r="E76" s="59" t="s">
        <v>46</v>
      </c>
      <c r="F76" s="63">
        <v>0.14</v>
      </c>
      <c r="G76" s="63"/>
      <c r="H76" s="63"/>
      <c r="I76" s="59"/>
      <c r="J76" s="59" t="s">
        <v>46</v>
      </c>
      <c r="K76" s="63">
        <v>0.14</v>
      </c>
      <c r="L76" s="63"/>
      <c r="M76" s="63"/>
      <c r="N76" s="59"/>
      <c r="O76" s="59" t="s">
        <v>46</v>
      </c>
      <c r="P76" s="63">
        <v>0.14</v>
      </c>
      <c r="Q76" s="63"/>
      <c r="R76" s="63"/>
    </row>
    <row r="77" ht="15.75" customHeight="1">
      <c r="E77" s="59" t="s">
        <v>30</v>
      </c>
      <c r="F77" s="63">
        <f>F76+F75</f>
        <v>2.54</v>
      </c>
      <c r="G77" s="63"/>
      <c r="H77" s="63"/>
      <c r="I77" s="59"/>
      <c r="J77" s="59" t="s">
        <v>30</v>
      </c>
      <c r="K77" s="63">
        <f>K76+K75</f>
        <v>2.54</v>
      </c>
      <c r="L77" s="63"/>
      <c r="M77" s="63"/>
      <c r="N77" s="59"/>
      <c r="O77" s="59" t="s">
        <v>30</v>
      </c>
      <c r="P77" s="63">
        <f>P76+P75</f>
        <v>2.54</v>
      </c>
      <c r="Q77" s="63"/>
      <c r="R77" s="63"/>
    </row>
    <row r="78" ht="15.75" customHeight="1">
      <c r="E78" s="59" t="s">
        <v>49</v>
      </c>
      <c r="F78" s="63">
        <v>0.82</v>
      </c>
      <c r="G78" s="63"/>
      <c r="H78" s="63"/>
      <c r="I78" s="59"/>
      <c r="J78" s="59" t="s">
        <v>49</v>
      </c>
      <c r="K78" s="63">
        <v>0.82</v>
      </c>
      <c r="L78" s="63"/>
      <c r="M78" s="63"/>
      <c r="N78" s="59"/>
      <c r="O78" s="59" t="s">
        <v>49</v>
      </c>
      <c r="P78" s="63">
        <v>0.82</v>
      </c>
      <c r="Q78" s="63"/>
      <c r="R78" s="63"/>
    </row>
    <row r="79" ht="15.75" customHeight="1">
      <c r="E79" s="59" t="s">
        <v>51</v>
      </c>
      <c r="F79" s="63">
        <f>F77/F78</f>
        <v>3.097560976</v>
      </c>
      <c r="G79" s="63"/>
      <c r="H79" s="63"/>
      <c r="I79" s="59"/>
      <c r="J79" s="59" t="s">
        <v>51</v>
      </c>
      <c r="K79" s="63">
        <f>K77/K78</f>
        <v>3.097560976</v>
      </c>
      <c r="L79" s="63"/>
      <c r="M79" s="63"/>
      <c r="N79" s="59"/>
      <c r="O79" s="59" t="s">
        <v>51</v>
      </c>
      <c r="P79" s="63">
        <f>P77/P78</f>
        <v>3.097560976</v>
      </c>
      <c r="Q79" s="63"/>
      <c r="R79" s="63"/>
    </row>
    <row r="80" ht="15.75" customHeight="1">
      <c r="E80" s="59"/>
      <c r="F80" s="63"/>
      <c r="G80" s="63"/>
      <c r="H80" s="63"/>
      <c r="I80" s="59"/>
      <c r="J80" s="59"/>
      <c r="K80" s="63"/>
      <c r="L80" s="63"/>
      <c r="M80" s="63"/>
      <c r="N80" s="59"/>
      <c r="O80" s="59"/>
      <c r="P80" s="63"/>
      <c r="Q80" s="63"/>
      <c r="R80" s="63"/>
    </row>
    <row r="81" ht="15.75" customHeight="1">
      <c r="E81" s="59" t="s">
        <v>68</v>
      </c>
      <c r="F81" s="63">
        <v>0.95</v>
      </c>
      <c r="G81" s="63"/>
      <c r="H81" s="63"/>
      <c r="I81" s="59"/>
      <c r="J81" s="59" t="s">
        <v>68</v>
      </c>
      <c r="K81" s="63">
        <v>0.95</v>
      </c>
      <c r="L81" s="63"/>
      <c r="M81" s="63"/>
      <c r="N81" s="59"/>
      <c r="O81" s="59" t="s">
        <v>68</v>
      </c>
      <c r="P81" s="63">
        <v>0.95</v>
      </c>
      <c r="Q81" s="63"/>
      <c r="R81" s="63"/>
    </row>
    <row r="82" ht="15.75" customHeight="1">
      <c r="E82" s="59" t="s">
        <v>16</v>
      </c>
      <c r="F82" s="63">
        <v>0.06</v>
      </c>
      <c r="G82" s="63"/>
      <c r="H82" s="63"/>
      <c r="I82" s="59"/>
      <c r="J82" s="59" t="s">
        <v>16</v>
      </c>
      <c r="K82" s="63">
        <v>0.06</v>
      </c>
      <c r="L82" s="63"/>
      <c r="M82" s="63"/>
      <c r="N82" s="59"/>
      <c r="O82" s="59" t="s">
        <v>16</v>
      </c>
      <c r="P82" s="63">
        <v>0.06</v>
      </c>
      <c r="Q82" s="63"/>
      <c r="R82" s="63"/>
    </row>
    <row r="83" ht="15.75" customHeight="1">
      <c r="E83" s="59" t="s">
        <v>18</v>
      </c>
      <c r="F83" s="63">
        <v>0.07</v>
      </c>
      <c r="G83" s="63"/>
      <c r="H83" s="63"/>
      <c r="I83" s="59"/>
      <c r="J83" s="59" t="s">
        <v>18</v>
      </c>
      <c r="K83" s="63">
        <v>0.07</v>
      </c>
      <c r="L83" s="63"/>
      <c r="M83" s="63"/>
      <c r="N83" s="59"/>
      <c r="O83" s="59" t="s">
        <v>18</v>
      </c>
      <c r="P83" s="63">
        <v>0.07</v>
      </c>
      <c r="Q83" s="63"/>
      <c r="R83" s="63"/>
    </row>
    <row r="84" ht="15.75" customHeight="1">
      <c r="E84" s="59" t="s">
        <v>58</v>
      </c>
      <c r="F84" s="63">
        <v>0.0</v>
      </c>
      <c r="G84" s="63"/>
      <c r="H84" s="63"/>
      <c r="I84" s="59"/>
      <c r="J84" s="59" t="s">
        <v>58</v>
      </c>
      <c r="K84" s="63">
        <f>+C21</f>
        <v>0.12</v>
      </c>
      <c r="L84" s="63"/>
      <c r="M84" s="63"/>
      <c r="N84" s="59"/>
      <c r="O84" s="59" t="s">
        <v>58</v>
      </c>
      <c r="P84" s="63">
        <f>+C22+C23+C24+C25+C26+C2+C27</f>
        <v>0.12</v>
      </c>
      <c r="Q84" s="63"/>
      <c r="R84" s="63"/>
    </row>
    <row r="85" ht="15.75" customHeight="1">
      <c r="E85" s="59" t="s">
        <v>22</v>
      </c>
      <c r="F85" s="63">
        <v>0.0</v>
      </c>
      <c r="G85" s="63"/>
      <c r="H85" s="63"/>
      <c r="I85" s="59"/>
      <c r="J85" s="59" t="s">
        <v>22</v>
      </c>
      <c r="K85" s="63">
        <v>0.03</v>
      </c>
      <c r="L85" s="63"/>
      <c r="M85" s="63"/>
      <c r="N85" s="59"/>
      <c r="O85" s="59" t="s">
        <v>22</v>
      </c>
      <c r="P85" s="63">
        <v>0.0</v>
      </c>
      <c r="Q85" s="63"/>
      <c r="R85" s="63"/>
    </row>
    <row r="86" ht="15.75" customHeight="1">
      <c r="E86" s="1" t="s">
        <v>27</v>
      </c>
      <c r="F86" s="15">
        <v>0.1</v>
      </c>
      <c r="G86" s="63"/>
      <c r="H86" s="63"/>
      <c r="I86" s="59"/>
      <c r="J86" s="1" t="s">
        <v>27</v>
      </c>
      <c r="K86" s="15">
        <v>0.1</v>
      </c>
      <c r="L86" s="63"/>
      <c r="M86" s="63"/>
      <c r="N86" s="59"/>
      <c r="O86" s="1" t="s">
        <v>27</v>
      </c>
      <c r="P86" s="15">
        <v>0.1</v>
      </c>
      <c r="Q86" s="63"/>
      <c r="R86" s="63"/>
    </row>
    <row r="87" ht="15.75" customHeight="1">
      <c r="E87" s="65" t="s">
        <v>24</v>
      </c>
      <c r="F87" s="66">
        <f>SUM(F79:F86)</f>
        <v>4.277560976</v>
      </c>
      <c r="G87" s="66"/>
      <c r="H87" s="66">
        <f>+F87*2.2046</f>
        <v>9.430310927</v>
      </c>
      <c r="I87" s="59"/>
      <c r="J87" s="65" t="s">
        <v>24</v>
      </c>
      <c r="K87" s="67">
        <f>SUM(K79:K86)</f>
        <v>4.427560976</v>
      </c>
      <c r="L87" s="68"/>
      <c r="M87" s="67">
        <f>+K87*2.2046</f>
        <v>9.761000927</v>
      </c>
      <c r="N87" s="59"/>
      <c r="O87" s="65" t="s">
        <v>24</v>
      </c>
      <c r="P87" s="66">
        <f>SUM(P79:P86)</f>
        <v>4.397560976</v>
      </c>
      <c r="Q87" s="66"/>
      <c r="R87" s="66">
        <f>+P87*2.2046</f>
        <v>9.694862927</v>
      </c>
    </row>
    <row r="88" ht="15.75" customHeight="1">
      <c r="E88" s="59"/>
      <c r="F88" s="59"/>
      <c r="G88" s="59"/>
      <c r="H88" s="59"/>
      <c r="I88" s="59"/>
      <c r="J88" s="70">
        <v>0.0378</v>
      </c>
      <c r="K88" s="71">
        <f>K87*J88</f>
        <v>0.1673618049</v>
      </c>
      <c r="L88" s="71">
        <f>+K87+K88</f>
        <v>4.59492278</v>
      </c>
      <c r="M88" s="71">
        <f t="shared" ref="M88:M89" si="5">+L88*2.2046</f>
        <v>10.12996676</v>
      </c>
      <c r="N88" s="59"/>
      <c r="O88" s="59"/>
      <c r="P88" s="59"/>
      <c r="Q88" s="59"/>
      <c r="R88" s="59"/>
    </row>
    <row r="89" ht="15.75" customHeight="1">
      <c r="E89" s="59"/>
      <c r="F89" s="59"/>
      <c r="G89" s="59"/>
      <c r="H89" s="59"/>
      <c r="I89" s="59"/>
      <c r="J89" s="72">
        <v>0.15</v>
      </c>
      <c r="K89" s="73">
        <f>+K87*J89</f>
        <v>0.6641341463</v>
      </c>
      <c r="L89" s="73">
        <f>+K87+K89+K88</f>
        <v>5.259056927</v>
      </c>
      <c r="M89" s="73">
        <f t="shared" si="5"/>
        <v>11.5941169</v>
      </c>
      <c r="N89" s="59"/>
      <c r="O89" s="59"/>
      <c r="P89" s="59"/>
      <c r="Q89" s="59"/>
      <c r="R89" s="59"/>
    </row>
    <row r="90" ht="15.75" customHeight="1">
      <c r="E90" s="59"/>
      <c r="F90" s="59"/>
      <c r="G90" s="59"/>
      <c r="H90" s="59"/>
      <c r="I90" s="59"/>
      <c r="J90" s="75"/>
      <c r="K90" s="63"/>
      <c r="L90" s="63"/>
      <c r="M90" s="63"/>
      <c r="N90" s="59"/>
      <c r="O90" s="59"/>
      <c r="P90" s="59"/>
      <c r="Q90" s="59"/>
      <c r="R90" s="59"/>
    </row>
    <row r="91" ht="15.75" customHeight="1">
      <c r="E91" s="61" t="s">
        <v>5</v>
      </c>
      <c r="F91" s="61" t="s">
        <v>53</v>
      </c>
      <c r="G91" s="61"/>
      <c r="H91" s="61"/>
      <c r="I91" s="59"/>
      <c r="J91" s="61" t="s">
        <v>5</v>
      </c>
      <c r="K91" s="61" t="s">
        <v>53</v>
      </c>
      <c r="L91" s="61"/>
      <c r="M91" s="61"/>
      <c r="N91" s="59"/>
      <c r="O91" s="61" t="s">
        <v>5</v>
      </c>
      <c r="P91" s="61" t="s">
        <v>53</v>
      </c>
      <c r="Q91" s="61"/>
      <c r="R91" s="61"/>
    </row>
    <row r="92" ht="15.75" customHeight="1">
      <c r="E92" s="59" t="s">
        <v>4</v>
      </c>
      <c r="F92" s="62">
        <f>+C13</f>
        <v>2.3</v>
      </c>
      <c r="G92" s="62"/>
      <c r="H92" s="62"/>
      <c r="I92" s="59"/>
      <c r="J92" s="59" t="s">
        <v>4</v>
      </c>
      <c r="K92" s="62">
        <f>+C13</f>
        <v>2.3</v>
      </c>
      <c r="L92" s="62"/>
      <c r="M92" s="62"/>
      <c r="N92" s="59"/>
      <c r="O92" s="59" t="s">
        <v>4</v>
      </c>
      <c r="P92" s="62">
        <f>+C13</f>
        <v>2.3</v>
      </c>
      <c r="Q92" s="62"/>
      <c r="R92" s="62"/>
    </row>
    <row r="93" ht="15.75" customHeight="1">
      <c r="E93" s="59" t="s">
        <v>46</v>
      </c>
      <c r="F93" s="63">
        <v>0.14</v>
      </c>
      <c r="G93" s="63"/>
      <c r="H93" s="63"/>
      <c r="I93" s="59"/>
      <c r="J93" s="59" t="s">
        <v>46</v>
      </c>
      <c r="K93" s="63">
        <v>0.14</v>
      </c>
      <c r="L93" s="63"/>
      <c r="M93" s="63"/>
      <c r="N93" s="59"/>
      <c r="O93" s="59" t="s">
        <v>46</v>
      </c>
      <c r="P93" s="63">
        <v>0.14</v>
      </c>
      <c r="Q93" s="63"/>
      <c r="R93" s="63"/>
    </row>
    <row r="94" ht="15.75" customHeight="1">
      <c r="E94" s="59" t="s">
        <v>30</v>
      </c>
      <c r="F94" s="63">
        <f>F93+F92</f>
        <v>2.44</v>
      </c>
      <c r="G94" s="63"/>
      <c r="H94" s="63"/>
      <c r="I94" s="59"/>
      <c r="J94" s="59" t="s">
        <v>30</v>
      </c>
      <c r="K94" s="63">
        <f>K93+K92</f>
        <v>2.44</v>
      </c>
      <c r="L94" s="63"/>
      <c r="M94" s="63"/>
      <c r="N94" s="59"/>
      <c r="O94" s="59" t="s">
        <v>30</v>
      </c>
      <c r="P94" s="63">
        <f>P93+P92</f>
        <v>2.44</v>
      </c>
      <c r="Q94" s="63"/>
      <c r="R94" s="63"/>
    </row>
    <row r="95" ht="15.75" customHeight="1">
      <c r="E95" s="59" t="s">
        <v>49</v>
      </c>
      <c r="F95" s="63">
        <v>0.82</v>
      </c>
      <c r="G95" s="63"/>
      <c r="H95" s="63"/>
      <c r="I95" s="59"/>
      <c r="J95" s="59" t="s">
        <v>49</v>
      </c>
      <c r="K95" s="63">
        <v>0.82</v>
      </c>
      <c r="L95" s="63"/>
      <c r="M95" s="63"/>
      <c r="N95" s="59"/>
      <c r="O95" s="59" t="s">
        <v>49</v>
      </c>
      <c r="P95" s="63">
        <v>0.82</v>
      </c>
      <c r="Q95" s="63"/>
      <c r="R95" s="63"/>
    </row>
    <row r="96" ht="15.75" customHeight="1">
      <c r="E96" s="59" t="s">
        <v>51</v>
      </c>
      <c r="F96" s="63">
        <f>F94/F95</f>
        <v>2.975609756</v>
      </c>
      <c r="G96" s="63"/>
      <c r="H96" s="63"/>
      <c r="I96" s="59"/>
      <c r="J96" s="59" t="s">
        <v>51</v>
      </c>
      <c r="K96" s="63">
        <f>K94/K95</f>
        <v>2.975609756</v>
      </c>
      <c r="L96" s="63"/>
      <c r="M96" s="63"/>
      <c r="N96" s="59"/>
      <c r="O96" s="59" t="s">
        <v>51</v>
      </c>
      <c r="P96" s="63">
        <f>P94/P95</f>
        <v>2.975609756</v>
      </c>
      <c r="Q96" s="63"/>
      <c r="R96" s="63"/>
    </row>
    <row r="97" ht="15.75" customHeight="1">
      <c r="E97" s="59"/>
      <c r="F97" s="63"/>
      <c r="G97" s="63"/>
      <c r="H97" s="63"/>
      <c r="I97" s="59"/>
      <c r="J97" s="59"/>
      <c r="K97" s="63"/>
      <c r="L97" s="63"/>
      <c r="M97" s="63"/>
      <c r="N97" s="59"/>
      <c r="O97" s="59"/>
      <c r="P97" s="63"/>
      <c r="Q97" s="63"/>
      <c r="R97" s="63"/>
    </row>
    <row r="98" ht="15.75" customHeight="1">
      <c r="E98" s="59" t="s">
        <v>68</v>
      </c>
      <c r="F98" s="63">
        <v>0.95</v>
      </c>
      <c r="G98" s="63"/>
      <c r="H98" s="63"/>
      <c r="I98" s="59"/>
      <c r="J98" s="59" t="s">
        <v>68</v>
      </c>
      <c r="K98" s="63">
        <v>0.95</v>
      </c>
      <c r="L98" s="63"/>
      <c r="M98" s="63"/>
      <c r="N98" s="59"/>
      <c r="O98" s="59" t="s">
        <v>68</v>
      </c>
      <c r="P98" s="63">
        <v>0.95</v>
      </c>
      <c r="Q98" s="63"/>
      <c r="R98" s="63"/>
    </row>
    <row r="99" ht="15.75" customHeight="1">
      <c r="E99" s="59" t="s">
        <v>16</v>
      </c>
      <c r="F99" s="63">
        <v>0.06</v>
      </c>
      <c r="G99" s="63"/>
      <c r="H99" s="63"/>
      <c r="I99" s="59"/>
      <c r="J99" s="59" t="s">
        <v>16</v>
      </c>
      <c r="K99" s="63">
        <v>0.06</v>
      </c>
      <c r="L99" s="63"/>
      <c r="M99" s="63"/>
      <c r="N99" s="59"/>
      <c r="O99" s="59" t="s">
        <v>16</v>
      </c>
      <c r="P99" s="63">
        <v>0.06</v>
      </c>
      <c r="Q99" s="63"/>
      <c r="R99" s="63"/>
    </row>
    <row r="100" ht="15.75" customHeight="1">
      <c r="E100" s="59" t="s">
        <v>18</v>
      </c>
      <c r="F100" s="63">
        <v>0.07</v>
      </c>
      <c r="G100" s="63"/>
      <c r="H100" s="63"/>
      <c r="I100" s="59"/>
      <c r="J100" s="59" t="s">
        <v>18</v>
      </c>
      <c r="K100" s="63">
        <v>0.07</v>
      </c>
      <c r="L100" s="63"/>
      <c r="M100" s="63"/>
      <c r="N100" s="59"/>
      <c r="O100" s="59" t="s">
        <v>18</v>
      </c>
      <c r="P100" s="63">
        <v>0.07</v>
      </c>
      <c r="Q100" s="63"/>
      <c r="R100" s="63"/>
    </row>
    <row r="101" ht="15.75" customHeight="1">
      <c r="E101" s="59" t="s">
        <v>58</v>
      </c>
      <c r="F101" s="63">
        <v>0.0</v>
      </c>
      <c r="G101" s="63"/>
      <c r="H101" s="63"/>
      <c r="I101" s="59"/>
      <c r="J101" s="59" t="s">
        <v>58</v>
      </c>
      <c r="K101" s="63">
        <f>+C21</f>
        <v>0.12</v>
      </c>
      <c r="L101" s="63"/>
      <c r="M101" s="63"/>
      <c r="N101" s="59"/>
      <c r="O101" s="59" t="s">
        <v>58</v>
      </c>
      <c r="P101" s="63">
        <f>+C22+C23+C24+C25+C26+C2+C27</f>
        <v>0.12</v>
      </c>
      <c r="Q101" s="63"/>
      <c r="R101" s="63"/>
    </row>
    <row r="102" ht="15.75" customHeight="1">
      <c r="E102" s="59" t="s">
        <v>22</v>
      </c>
      <c r="F102" s="63">
        <v>0.0</v>
      </c>
      <c r="G102" s="63"/>
      <c r="H102" s="63"/>
      <c r="I102" s="59"/>
      <c r="J102" s="59" t="s">
        <v>22</v>
      </c>
      <c r="K102" s="63">
        <v>0.03</v>
      </c>
      <c r="L102" s="63"/>
      <c r="M102" s="63"/>
      <c r="N102" s="59"/>
      <c r="O102" s="59" t="s">
        <v>22</v>
      </c>
      <c r="P102" s="63">
        <v>0.0</v>
      </c>
      <c r="Q102" s="63"/>
      <c r="R102" s="63"/>
    </row>
    <row r="103" ht="15.75" customHeight="1">
      <c r="E103" s="1" t="s">
        <v>27</v>
      </c>
      <c r="F103" s="15">
        <v>0.1</v>
      </c>
      <c r="G103" s="63"/>
      <c r="H103" s="63"/>
      <c r="I103" s="59"/>
      <c r="J103" s="1" t="s">
        <v>27</v>
      </c>
      <c r="K103" s="15">
        <v>0.1</v>
      </c>
      <c r="L103" s="63"/>
      <c r="M103" s="63"/>
      <c r="N103" s="59"/>
      <c r="O103" s="1" t="s">
        <v>27</v>
      </c>
      <c r="P103" s="15">
        <v>0.1</v>
      </c>
      <c r="Q103" s="63"/>
      <c r="R103" s="63"/>
    </row>
    <row r="104" ht="15.75" customHeight="1">
      <c r="E104" s="65" t="s">
        <v>24</v>
      </c>
      <c r="F104" s="66">
        <f>SUM(F96:F103)</f>
        <v>4.155609756</v>
      </c>
      <c r="G104" s="66"/>
      <c r="H104" s="66">
        <f>+F104*2.2046</f>
        <v>9.161457268</v>
      </c>
      <c r="I104" s="59"/>
      <c r="J104" s="65" t="s">
        <v>24</v>
      </c>
      <c r="K104" s="67">
        <f>SUM(K96:K103)</f>
        <v>4.305609756</v>
      </c>
      <c r="L104" s="68"/>
      <c r="M104" s="67">
        <f>+K104*2.2046</f>
        <v>9.492147268</v>
      </c>
      <c r="N104" s="59"/>
      <c r="O104" s="65" t="s">
        <v>24</v>
      </c>
      <c r="P104" s="66">
        <f>SUM(P96:P103)</f>
        <v>4.275609756</v>
      </c>
      <c r="Q104" s="66"/>
      <c r="R104" s="66">
        <f>+P104*2.2046</f>
        <v>9.426009268</v>
      </c>
    </row>
    <row r="105" ht="15.75" customHeight="1">
      <c r="E105" s="59"/>
      <c r="F105" s="59"/>
      <c r="G105" s="59"/>
      <c r="H105" s="59"/>
      <c r="I105" s="59"/>
      <c r="J105" s="70">
        <v>0.0378</v>
      </c>
      <c r="K105" s="71">
        <f>K104*J105</f>
        <v>0.1627520488</v>
      </c>
      <c r="L105" s="71">
        <f>+K104+K105</f>
        <v>4.468361805</v>
      </c>
      <c r="M105" s="71">
        <f t="shared" ref="M105:M106" si="6">+L105*2.2046</f>
        <v>9.850950435</v>
      </c>
      <c r="N105" s="59"/>
      <c r="O105" s="59"/>
      <c r="P105" s="59"/>
      <c r="Q105" s="59"/>
      <c r="R105" s="59"/>
    </row>
    <row r="106" ht="15.75" customHeight="1">
      <c r="E106" s="59"/>
      <c r="F106" s="59"/>
      <c r="G106" s="59"/>
      <c r="H106" s="59"/>
      <c r="I106" s="59"/>
      <c r="J106" s="72">
        <v>0.15</v>
      </c>
      <c r="K106" s="73">
        <f>+K104*J106</f>
        <v>0.6458414634</v>
      </c>
      <c r="L106" s="73">
        <f>+K104+K106+K105</f>
        <v>5.114203268</v>
      </c>
      <c r="M106" s="73">
        <f t="shared" si="6"/>
        <v>11.27477253</v>
      </c>
      <c r="N106" s="59"/>
      <c r="O106" s="59"/>
      <c r="P106" s="59"/>
      <c r="Q106" s="59"/>
      <c r="R106" s="59"/>
    </row>
    <row r="107" ht="15.75" customHeight="1">
      <c r="E107" s="59"/>
      <c r="F107" s="59"/>
      <c r="G107" s="59"/>
      <c r="H107" s="59"/>
      <c r="I107" s="59"/>
      <c r="J107" s="59"/>
      <c r="K107" s="63"/>
      <c r="L107" s="63"/>
      <c r="M107" s="63"/>
      <c r="N107" s="59"/>
      <c r="O107" s="59"/>
      <c r="P107" s="59"/>
      <c r="Q107" s="59"/>
      <c r="R107" s="59"/>
    </row>
    <row r="108" ht="15.75" customHeight="1">
      <c r="E108" s="61" t="s">
        <v>5</v>
      </c>
      <c r="F108" s="61" t="s">
        <v>55</v>
      </c>
      <c r="G108" s="61"/>
      <c r="H108" s="61"/>
      <c r="I108" s="59"/>
      <c r="J108" s="61" t="s">
        <v>5</v>
      </c>
      <c r="K108" s="61" t="s">
        <v>55</v>
      </c>
      <c r="L108" s="61"/>
      <c r="M108" s="61"/>
      <c r="N108" s="59"/>
      <c r="O108" s="61" t="s">
        <v>5</v>
      </c>
      <c r="P108" s="61" t="s">
        <v>55</v>
      </c>
      <c r="Q108" s="61"/>
      <c r="R108" s="61"/>
    </row>
    <row r="109" ht="15.75" customHeight="1">
      <c r="E109" s="59" t="s">
        <v>4</v>
      </c>
      <c r="F109" s="62">
        <f>+C14</f>
        <v>2.05</v>
      </c>
      <c r="G109" s="62"/>
      <c r="H109" s="62"/>
      <c r="I109" s="59"/>
      <c r="J109" s="59" t="s">
        <v>4</v>
      </c>
      <c r="K109" s="62">
        <f>+C14</f>
        <v>2.05</v>
      </c>
      <c r="L109" s="62"/>
      <c r="M109" s="62"/>
      <c r="N109" s="59"/>
      <c r="O109" s="59" t="s">
        <v>4</v>
      </c>
      <c r="P109" s="62">
        <f>+C14</f>
        <v>2.05</v>
      </c>
      <c r="Q109" s="62"/>
      <c r="R109" s="62"/>
    </row>
    <row r="110" ht="15.75" customHeight="1">
      <c r="E110" s="59" t="s">
        <v>46</v>
      </c>
      <c r="F110" s="63">
        <v>0.14</v>
      </c>
      <c r="G110" s="63"/>
      <c r="H110" s="63"/>
      <c r="I110" s="59"/>
      <c r="J110" s="59" t="s">
        <v>46</v>
      </c>
      <c r="K110" s="63">
        <v>0.14</v>
      </c>
      <c r="L110" s="63"/>
      <c r="M110" s="63"/>
      <c r="N110" s="59"/>
      <c r="O110" s="59" t="s">
        <v>46</v>
      </c>
      <c r="P110" s="63">
        <v>0.14</v>
      </c>
      <c r="Q110" s="63"/>
      <c r="R110" s="63"/>
    </row>
    <row r="111" ht="15.75" customHeight="1">
      <c r="E111" s="59" t="s">
        <v>30</v>
      </c>
      <c r="F111" s="63">
        <f>F110+F109</f>
        <v>2.19</v>
      </c>
      <c r="G111" s="63"/>
      <c r="H111" s="63"/>
      <c r="I111" s="59"/>
      <c r="J111" s="59" t="s">
        <v>30</v>
      </c>
      <c r="K111" s="63">
        <f>K110+K109</f>
        <v>2.19</v>
      </c>
      <c r="L111" s="63"/>
      <c r="M111" s="63"/>
      <c r="N111" s="59"/>
      <c r="O111" s="59" t="s">
        <v>30</v>
      </c>
      <c r="P111" s="63">
        <f>P110+P109</f>
        <v>2.19</v>
      </c>
      <c r="Q111" s="63"/>
      <c r="R111" s="63"/>
    </row>
    <row r="112" ht="15.75" customHeight="1">
      <c r="E112" s="59" t="s">
        <v>49</v>
      </c>
      <c r="F112" s="63">
        <v>0.82</v>
      </c>
      <c r="G112" s="63"/>
      <c r="H112" s="63"/>
      <c r="I112" s="59"/>
      <c r="J112" s="59" t="s">
        <v>49</v>
      </c>
      <c r="K112" s="63">
        <v>0.82</v>
      </c>
      <c r="L112" s="63"/>
      <c r="M112" s="63"/>
      <c r="N112" s="59"/>
      <c r="O112" s="59" t="s">
        <v>49</v>
      </c>
      <c r="P112" s="63">
        <v>0.82</v>
      </c>
      <c r="Q112" s="63"/>
      <c r="R112" s="63"/>
    </row>
    <row r="113" ht="15.75" customHeight="1">
      <c r="E113" s="59" t="s">
        <v>51</v>
      </c>
      <c r="F113" s="63">
        <f>F111/F112</f>
        <v>2.670731707</v>
      </c>
      <c r="G113" s="63"/>
      <c r="H113" s="63"/>
      <c r="I113" s="59"/>
      <c r="J113" s="59" t="s">
        <v>51</v>
      </c>
      <c r="K113" s="63">
        <f>K111/K112</f>
        <v>2.670731707</v>
      </c>
      <c r="L113" s="63"/>
      <c r="M113" s="63"/>
      <c r="N113" s="59"/>
      <c r="O113" s="59" t="s">
        <v>51</v>
      </c>
      <c r="P113" s="63">
        <f>P111/P112</f>
        <v>2.670731707</v>
      </c>
      <c r="Q113" s="63"/>
      <c r="R113" s="63"/>
    </row>
    <row r="114" ht="15.75" customHeight="1">
      <c r="E114" s="59"/>
      <c r="F114" s="63"/>
      <c r="G114" s="63"/>
      <c r="H114" s="63"/>
      <c r="I114" s="59"/>
      <c r="J114" s="59"/>
      <c r="K114" s="63"/>
      <c r="L114" s="63"/>
      <c r="M114" s="63"/>
      <c r="N114" s="59"/>
      <c r="O114" s="59"/>
      <c r="P114" s="63"/>
      <c r="Q114" s="63"/>
      <c r="R114" s="63"/>
    </row>
    <row r="115" ht="15.75" customHeight="1">
      <c r="E115" s="59" t="s">
        <v>68</v>
      </c>
      <c r="F115" s="63">
        <v>0.95</v>
      </c>
      <c r="G115" s="63"/>
      <c r="H115" s="63"/>
      <c r="I115" s="59"/>
      <c r="J115" s="59" t="s">
        <v>68</v>
      </c>
      <c r="K115" s="63">
        <v>0.95</v>
      </c>
      <c r="L115" s="63"/>
      <c r="M115" s="63"/>
      <c r="N115" s="59"/>
      <c r="O115" s="59" t="s">
        <v>68</v>
      </c>
      <c r="P115" s="63">
        <v>0.95</v>
      </c>
      <c r="Q115" s="63"/>
      <c r="R115" s="63"/>
    </row>
    <row r="116" ht="15.75" customHeight="1">
      <c r="E116" s="59" t="s">
        <v>16</v>
      </c>
      <c r="F116" s="63">
        <v>0.06</v>
      </c>
      <c r="G116" s="63"/>
      <c r="H116" s="63"/>
      <c r="I116" s="59"/>
      <c r="J116" s="59" t="s">
        <v>16</v>
      </c>
      <c r="K116" s="63">
        <v>0.06</v>
      </c>
      <c r="L116" s="63"/>
      <c r="M116" s="63"/>
      <c r="N116" s="59"/>
      <c r="O116" s="59" t="s">
        <v>16</v>
      </c>
      <c r="P116" s="63">
        <v>0.06</v>
      </c>
      <c r="Q116" s="63"/>
      <c r="R116" s="63"/>
    </row>
    <row r="117" ht="15.75" customHeight="1">
      <c r="E117" s="59" t="s">
        <v>18</v>
      </c>
      <c r="F117" s="63">
        <v>0.07</v>
      </c>
      <c r="G117" s="63"/>
      <c r="H117" s="63"/>
      <c r="I117" s="59"/>
      <c r="J117" s="59" t="s">
        <v>18</v>
      </c>
      <c r="K117" s="63">
        <v>0.07</v>
      </c>
      <c r="L117" s="63"/>
      <c r="M117" s="63"/>
      <c r="N117" s="59"/>
      <c r="O117" s="59" t="s">
        <v>18</v>
      </c>
      <c r="P117" s="63">
        <v>0.07</v>
      </c>
      <c r="Q117" s="63"/>
      <c r="R117" s="63"/>
    </row>
    <row r="118" ht="15.75" customHeight="1">
      <c r="E118" s="59" t="s">
        <v>58</v>
      </c>
      <c r="F118" s="63">
        <v>0.0</v>
      </c>
      <c r="G118" s="63"/>
      <c r="H118" s="63"/>
      <c r="I118" s="59"/>
      <c r="J118" s="59" t="s">
        <v>58</v>
      </c>
      <c r="K118" s="63">
        <f>+C21</f>
        <v>0.12</v>
      </c>
      <c r="L118" s="63"/>
      <c r="M118" s="63"/>
      <c r="N118" s="59"/>
      <c r="O118" s="59" t="s">
        <v>58</v>
      </c>
      <c r="P118" s="63">
        <f>+C22+C23+C24+C25+C26+C2+C27</f>
        <v>0.12</v>
      </c>
      <c r="Q118" s="63"/>
      <c r="R118" s="63"/>
    </row>
    <row r="119" ht="15.75" customHeight="1">
      <c r="E119" s="59" t="s">
        <v>22</v>
      </c>
      <c r="F119" s="63">
        <v>0.0</v>
      </c>
      <c r="G119" s="63"/>
      <c r="H119" s="63"/>
      <c r="I119" s="59"/>
      <c r="J119" s="59" t="s">
        <v>22</v>
      </c>
      <c r="K119" s="63">
        <v>0.03</v>
      </c>
      <c r="L119" s="63"/>
      <c r="M119" s="63"/>
      <c r="N119" s="59"/>
      <c r="O119" s="59" t="s">
        <v>22</v>
      </c>
      <c r="P119" s="63">
        <v>0.0</v>
      </c>
      <c r="Q119" s="63"/>
      <c r="R119" s="63"/>
    </row>
    <row r="120" ht="15.75" customHeight="1">
      <c r="E120" s="1" t="s">
        <v>27</v>
      </c>
      <c r="F120" s="15">
        <v>0.1</v>
      </c>
      <c r="G120" s="63"/>
      <c r="H120" s="63"/>
      <c r="I120" s="59"/>
      <c r="J120" s="1" t="s">
        <v>27</v>
      </c>
      <c r="K120" s="15">
        <v>0.1</v>
      </c>
      <c r="L120" s="63"/>
      <c r="M120" s="63"/>
      <c r="N120" s="59"/>
      <c r="O120" s="1" t="s">
        <v>27</v>
      </c>
      <c r="P120" s="15">
        <v>0.1</v>
      </c>
      <c r="Q120" s="63"/>
      <c r="R120" s="63"/>
    </row>
    <row r="121" ht="15.75" customHeight="1">
      <c r="E121" s="65" t="s">
        <v>24</v>
      </c>
      <c r="F121" s="66">
        <f>SUM(F113:F120)</f>
        <v>3.850731707</v>
      </c>
      <c r="G121" s="66"/>
      <c r="H121" s="66">
        <f>+F121*2.2046</f>
        <v>8.489323122</v>
      </c>
      <c r="I121" s="59"/>
      <c r="J121" s="65" t="s">
        <v>24</v>
      </c>
      <c r="K121" s="67">
        <f>SUM(K113:K120)</f>
        <v>4.000731707</v>
      </c>
      <c r="L121" s="68"/>
      <c r="M121" s="67">
        <f>+K121*2.2046</f>
        <v>8.820013122</v>
      </c>
      <c r="N121" s="59"/>
      <c r="O121" s="65" t="s">
        <v>24</v>
      </c>
      <c r="P121" s="66">
        <f>SUM(P113:P120)</f>
        <v>3.970731707</v>
      </c>
      <c r="Q121" s="66"/>
      <c r="R121" s="66">
        <f>+P121*2.2046</f>
        <v>8.753875122</v>
      </c>
    </row>
    <row r="122" ht="15.75" customHeight="1">
      <c r="E122" s="59"/>
      <c r="F122" s="59"/>
      <c r="G122" s="59"/>
      <c r="H122" s="59"/>
      <c r="I122" s="59"/>
      <c r="J122" s="70">
        <v>0.0378</v>
      </c>
      <c r="K122" s="71">
        <f>K121*J122</f>
        <v>0.1512276585</v>
      </c>
      <c r="L122" s="71">
        <f>+K121+K122</f>
        <v>4.151959366</v>
      </c>
      <c r="M122" s="71">
        <f t="shared" ref="M122:M123" si="7">+L122*2.2046</f>
        <v>9.153409618</v>
      </c>
      <c r="N122" s="59"/>
      <c r="O122" s="59"/>
      <c r="P122" s="59"/>
      <c r="Q122" s="59"/>
      <c r="R122" s="59"/>
    </row>
    <row r="123" ht="15.75" customHeight="1">
      <c r="E123" s="59"/>
      <c r="F123" s="59"/>
      <c r="G123" s="59"/>
      <c r="H123" s="59"/>
      <c r="I123" s="59"/>
      <c r="J123" s="72">
        <v>0.15</v>
      </c>
      <c r="K123" s="73">
        <f>+K121*J123</f>
        <v>0.6001097561</v>
      </c>
      <c r="L123" s="73">
        <f>+K121+K123+K122</f>
        <v>4.752069122</v>
      </c>
      <c r="M123" s="73">
        <f t="shared" si="7"/>
        <v>10.47641159</v>
      </c>
      <c r="N123" s="59"/>
      <c r="O123" s="59"/>
      <c r="P123" s="59"/>
      <c r="Q123" s="59"/>
      <c r="R123" s="59"/>
    </row>
    <row r="124" ht="15.75" customHeight="1"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</row>
    <row r="125" ht="15.75" customHeight="1">
      <c r="E125" s="61" t="s">
        <v>5</v>
      </c>
      <c r="F125" s="61" t="s">
        <v>56</v>
      </c>
      <c r="G125" s="61"/>
      <c r="H125" s="61"/>
      <c r="I125" s="59"/>
      <c r="J125" s="61" t="s">
        <v>5</v>
      </c>
      <c r="K125" s="61" t="s">
        <v>56</v>
      </c>
      <c r="L125" s="61"/>
      <c r="M125" s="61"/>
      <c r="N125" s="59"/>
      <c r="O125" s="61" t="s">
        <v>5</v>
      </c>
      <c r="P125" s="61" t="s">
        <v>56</v>
      </c>
      <c r="Q125" s="61"/>
      <c r="R125" s="61"/>
    </row>
    <row r="126" ht="15.75" customHeight="1">
      <c r="E126" s="59" t="s">
        <v>4</v>
      </c>
      <c r="F126" s="62">
        <f>+C15</f>
        <v>1.8</v>
      </c>
      <c r="G126" s="62"/>
      <c r="H126" s="62"/>
      <c r="I126" s="59"/>
      <c r="J126" s="59" t="s">
        <v>4</v>
      </c>
      <c r="K126" s="62">
        <f>+C15</f>
        <v>1.8</v>
      </c>
      <c r="L126" s="62"/>
      <c r="M126" s="62"/>
      <c r="N126" s="59"/>
      <c r="O126" s="59" t="s">
        <v>4</v>
      </c>
      <c r="P126" s="62">
        <f>+C15</f>
        <v>1.8</v>
      </c>
      <c r="Q126" s="62"/>
      <c r="R126" s="62"/>
    </row>
    <row r="127" ht="15.75" customHeight="1">
      <c r="E127" s="59" t="s">
        <v>46</v>
      </c>
      <c r="F127" s="63">
        <v>0.14</v>
      </c>
      <c r="G127" s="63"/>
      <c r="H127" s="63"/>
      <c r="I127" s="59"/>
      <c r="J127" s="59" t="s">
        <v>46</v>
      </c>
      <c r="K127" s="63">
        <v>0.14</v>
      </c>
      <c r="L127" s="63"/>
      <c r="M127" s="63"/>
      <c r="N127" s="59"/>
      <c r="O127" s="59" t="s">
        <v>46</v>
      </c>
      <c r="P127" s="63">
        <v>0.14</v>
      </c>
      <c r="Q127" s="63"/>
      <c r="R127" s="63"/>
    </row>
    <row r="128" ht="15.75" customHeight="1">
      <c r="E128" s="59" t="s">
        <v>30</v>
      </c>
      <c r="F128" s="63">
        <f>F127+F126</f>
        <v>1.94</v>
      </c>
      <c r="G128" s="63"/>
      <c r="H128" s="63"/>
      <c r="I128" s="59"/>
      <c r="J128" s="59" t="s">
        <v>30</v>
      </c>
      <c r="K128" s="63">
        <f>K127+K126</f>
        <v>1.94</v>
      </c>
      <c r="L128" s="63"/>
      <c r="M128" s="63"/>
      <c r="N128" s="59"/>
      <c r="O128" s="59" t="s">
        <v>30</v>
      </c>
      <c r="P128" s="63">
        <f>P127+P126</f>
        <v>1.94</v>
      </c>
      <c r="Q128" s="63"/>
      <c r="R128" s="63"/>
    </row>
    <row r="129" ht="15.75" customHeight="1">
      <c r="E129" s="59" t="s">
        <v>49</v>
      </c>
      <c r="F129" s="63">
        <v>0.82</v>
      </c>
      <c r="G129" s="63"/>
      <c r="H129" s="63"/>
      <c r="I129" s="59"/>
      <c r="J129" s="59" t="s">
        <v>49</v>
      </c>
      <c r="K129" s="63">
        <v>0.82</v>
      </c>
      <c r="L129" s="63"/>
      <c r="M129" s="63"/>
      <c r="N129" s="59"/>
      <c r="O129" s="59" t="s">
        <v>49</v>
      </c>
      <c r="P129" s="63">
        <v>0.82</v>
      </c>
      <c r="Q129" s="63"/>
      <c r="R129" s="63"/>
    </row>
    <row r="130" ht="15.75" customHeight="1">
      <c r="E130" s="59" t="s">
        <v>51</v>
      </c>
      <c r="F130" s="63">
        <f>F128/F129</f>
        <v>2.365853659</v>
      </c>
      <c r="G130" s="63"/>
      <c r="H130" s="63"/>
      <c r="I130" s="59"/>
      <c r="J130" s="59" t="s">
        <v>51</v>
      </c>
      <c r="K130" s="63">
        <f>K128/K129</f>
        <v>2.365853659</v>
      </c>
      <c r="L130" s="63"/>
      <c r="M130" s="63"/>
      <c r="N130" s="59"/>
      <c r="O130" s="59" t="s">
        <v>51</v>
      </c>
      <c r="P130" s="63">
        <f>P128/P129</f>
        <v>2.365853659</v>
      </c>
      <c r="Q130" s="63"/>
      <c r="R130" s="63"/>
    </row>
    <row r="131" ht="15.75" customHeight="1">
      <c r="E131" s="59"/>
      <c r="F131" s="63"/>
      <c r="G131" s="63"/>
      <c r="H131" s="63"/>
      <c r="I131" s="59"/>
      <c r="J131" s="59"/>
      <c r="K131" s="63"/>
      <c r="L131" s="63"/>
      <c r="M131" s="63"/>
      <c r="N131" s="59"/>
      <c r="O131" s="59"/>
      <c r="P131" s="63"/>
      <c r="Q131" s="63"/>
      <c r="R131" s="63"/>
    </row>
    <row r="132" ht="15.75" customHeight="1">
      <c r="E132" s="59" t="s">
        <v>68</v>
      </c>
      <c r="F132" s="63">
        <v>0.95</v>
      </c>
      <c r="G132" s="63"/>
      <c r="H132" s="63"/>
      <c r="I132" s="59"/>
      <c r="J132" s="59" t="s">
        <v>68</v>
      </c>
      <c r="K132" s="63">
        <v>0.95</v>
      </c>
      <c r="L132" s="63"/>
      <c r="M132" s="63"/>
      <c r="N132" s="59"/>
      <c r="O132" s="59" t="s">
        <v>68</v>
      </c>
      <c r="P132" s="63">
        <v>0.95</v>
      </c>
      <c r="Q132" s="63"/>
      <c r="R132" s="63"/>
    </row>
    <row r="133" ht="15.75" customHeight="1">
      <c r="E133" s="59" t="s">
        <v>16</v>
      </c>
      <c r="F133" s="63">
        <v>0.06</v>
      </c>
      <c r="G133" s="63"/>
      <c r="H133" s="63"/>
      <c r="I133" s="59"/>
      <c r="J133" s="59" t="s">
        <v>16</v>
      </c>
      <c r="K133" s="63">
        <v>0.06</v>
      </c>
      <c r="L133" s="63"/>
      <c r="M133" s="63"/>
      <c r="N133" s="59"/>
      <c r="O133" s="59" t="s">
        <v>16</v>
      </c>
      <c r="P133" s="63">
        <v>0.06</v>
      </c>
      <c r="Q133" s="63"/>
      <c r="R133" s="63"/>
    </row>
    <row r="134" ht="15.75" customHeight="1">
      <c r="E134" s="59" t="s">
        <v>18</v>
      </c>
      <c r="F134" s="63">
        <v>0.07</v>
      </c>
      <c r="G134" s="63"/>
      <c r="H134" s="63"/>
      <c r="I134" s="59"/>
      <c r="J134" s="59" t="s">
        <v>18</v>
      </c>
      <c r="K134" s="63">
        <v>0.07</v>
      </c>
      <c r="L134" s="63"/>
      <c r="M134" s="63"/>
      <c r="N134" s="59"/>
      <c r="O134" s="59" t="s">
        <v>18</v>
      </c>
      <c r="P134" s="63">
        <v>0.07</v>
      </c>
      <c r="Q134" s="63"/>
      <c r="R134" s="63"/>
    </row>
    <row r="135" ht="15.75" customHeight="1">
      <c r="E135" s="59" t="s">
        <v>58</v>
      </c>
      <c r="F135" s="63">
        <v>0.0</v>
      </c>
      <c r="G135" s="63"/>
      <c r="H135" s="63"/>
      <c r="I135" s="59"/>
      <c r="J135" s="59" t="s">
        <v>58</v>
      </c>
      <c r="K135" s="63">
        <f>+C21</f>
        <v>0.12</v>
      </c>
      <c r="L135" s="63"/>
      <c r="M135" s="63"/>
      <c r="N135" s="59"/>
      <c r="O135" s="59" t="s">
        <v>58</v>
      </c>
      <c r="P135" s="63">
        <f>+C22+C23+C24+C25+C26+C2+C27</f>
        <v>0.12</v>
      </c>
      <c r="Q135" s="63"/>
      <c r="R135" s="63"/>
    </row>
    <row r="136" ht="15.75" customHeight="1">
      <c r="E136" s="59" t="s">
        <v>22</v>
      </c>
      <c r="F136" s="63">
        <v>0.0</v>
      </c>
      <c r="G136" s="63"/>
      <c r="H136" s="63"/>
      <c r="I136" s="59"/>
      <c r="J136" s="59" t="s">
        <v>22</v>
      </c>
      <c r="K136" s="63">
        <v>0.03</v>
      </c>
      <c r="L136" s="63"/>
      <c r="M136" s="63"/>
      <c r="N136" s="59"/>
      <c r="O136" s="59" t="s">
        <v>22</v>
      </c>
      <c r="P136" s="63">
        <v>0.0</v>
      </c>
      <c r="Q136" s="63"/>
      <c r="R136" s="63"/>
    </row>
    <row r="137" ht="15.75" customHeight="1">
      <c r="E137" s="1" t="s">
        <v>27</v>
      </c>
      <c r="F137" s="15">
        <v>0.1</v>
      </c>
      <c r="G137" s="63"/>
      <c r="H137" s="63"/>
      <c r="I137" s="59"/>
      <c r="J137" s="1" t="s">
        <v>27</v>
      </c>
      <c r="K137" s="15">
        <v>0.1</v>
      </c>
      <c r="L137" s="63"/>
      <c r="M137" s="63"/>
      <c r="N137" s="59"/>
      <c r="O137" s="1" t="s">
        <v>27</v>
      </c>
      <c r="P137" s="15">
        <v>0.1</v>
      </c>
      <c r="Q137" s="63"/>
      <c r="R137" s="63"/>
    </row>
    <row r="138" ht="15.75" customHeight="1">
      <c r="E138" s="65" t="s">
        <v>24</v>
      </c>
      <c r="F138" s="66">
        <f>SUM(F130:F137)</f>
        <v>3.545853659</v>
      </c>
      <c r="G138" s="66"/>
      <c r="H138" s="66">
        <f>+F138*2.2046</f>
        <v>7.817188976</v>
      </c>
      <c r="I138" s="59"/>
      <c r="J138" s="65" t="s">
        <v>24</v>
      </c>
      <c r="K138" s="67">
        <f>SUM(K130:K137)</f>
        <v>3.695853659</v>
      </c>
      <c r="L138" s="68"/>
      <c r="M138" s="67">
        <f>+K138*2.2046</f>
        <v>8.147878976</v>
      </c>
      <c r="N138" s="59"/>
      <c r="O138" s="65" t="s">
        <v>24</v>
      </c>
      <c r="P138" s="66">
        <f>SUM(P130:P137)</f>
        <v>3.665853659</v>
      </c>
      <c r="Q138" s="66"/>
      <c r="R138" s="66">
        <f>+P138*2.2046</f>
        <v>8.081740976</v>
      </c>
    </row>
    <row r="139" ht="15.75" customHeight="1">
      <c r="E139" s="59"/>
      <c r="F139" s="59"/>
      <c r="G139" s="59"/>
      <c r="H139" s="59"/>
      <c r="I139" s="59"/>
      <c r="J139" s="70">
        <v>0.0378</v>
      </c>
      <c r="K139" s="71">
        <f>K138*J139</f>
        <v>0.1397032683</v>
      </c>
      <c r="L139" s="71">
        <f>+K138+K139</f>
        <v>3.835556927</v>
      </c>
      <c r="M139" s="71">
        <f t="shared" ref="M139:M140" si="8">+L139*2.2046</f>
        <v>8.455868801</v>
      </c>
      <c r="N139" s="59"/>
      <c r="O139" s="59"/>
      <c r="P139" s="59"/>
      <c r="Q139" s="59"/>
      <c r="R139" s="59"/>
    </row>
    <row r="140" ht="15.75" customHeight="1">
      <c r="E140" s="59"/>
      <c r="F140" s="59"/>
      <c r="G140" s="59"/>
      <c r="H140" s="59"/>
      <c r="I140" s="59"/>
      <c r="J140" s="72">
        <v>0.15</v>
      </c>
      <c r="K140" s="73">
        <f>+K138*J140</f>
        <v>0.5543780488</v>
      </c>
      <c r="L140" s="73">
        <f>+K138+K140+K139</f>
        <v>4.389934976</v>
      </c>
      <c r="M140" s="73">
        <f t="shared" si="8"/>
        <v>9.678050647</v>
      </c>
      <c r="N140" s="59"/>
      <c r="O140" s="59"/>
      <c r="P140" s="59"/>
      <c r="Q140" s="59"/>
      <c r="R140" s="59"/>
    </row>
    <row r="141" ht="15.75" customHeight="1"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</row>
    <row r="142" ht="15.75" customHeight="1">
      <c r="E142" s="61" t="s">
        <v>5</v>
      </c>
      <c r="F142" s="61" t="s">
        <v>57</v>
      </c>
      <c r="G142" s="61"/>
      <c r="H142" s="61"/>
      <c r="I142" s="59"/>
      <c r="J142" s="61" t="s">
        <v>5</v>
      </c>
      <c r="K142" s="61" t="s">
        <v>57</v>
      </c>
      <c r="L142" s="61"/>
      <c r="M142" s="61"/>
      <c r="N142" s="59"/>
      <c r="O142" s="61" t="s">
        <v>5</v>
      </c>
      <c r="P142" s="61" t="s">
        <v>57</v>
      </c>
      <c r="Q142" s="61"/>
      <c r="R142" s="61"/>
    </row>
    <row r="143" ht="15.75" customHeight="1">
      <c r="E143" s="59" t="s">
        <v>4</v>
      </c>
      <c r="F143" s="62">
        <f>+C16</f>
        <v>1.7</v>
      </c>
      <c r="G143" s="62"/>
      <c r="H143" s="62"/>
      <c r="I143" s="59"/>
      <c r="J143" s="59" t="s">
        <v>4</v>
      </c>
      <c r="K143" s="62">
        <f>+C16</f>
        <v>1.7</v>
      </c>
      <c r="L143" s="62"/>
      <c r="M143" s="62"/>
      <c r="N143" s="59"/>
      <c r="O143" s="59" t="s">
        <v>4</v>
      </c>
      <c r="P143" s="62">
        <f>+C16</f>
        <v>1.7</v>
      </c>
      <c r="Q143" s="62"/>
      <c r="R143" s="62"/>
    </row>
    <row r="144" ht="15.75" customHeight="1">
      <c r="E144" s="59" t="s">
        <v>46</v>
      </c>
      <c r="F144" s="63">
        <v>0.14</v>
      </c>
      <c r="G144" s="63"/>
      <c r="H144" s="63"/>
      <c r="I144" s="59"/>
      <c r="J144" s="59" t="s">
        <v>46</v>
      </c>
      <c r="K144" s="63">
        <v>0.14</v>
      </c>
      <c r="L144" s="63"/>
      <c r="M144" s="63"/>
      <c r="N144" s="59"/>
      <c r="O144" s="59" t="s">
        <v>46</v>
      </c>
      <c r="P144" s="63">
        <v>0.14</v>
      </c>
      <c r="Q144" s="63"/>
      <c r="R144" s="63"/>
    </row>
    <row r="145" ht="15.75" customHeight="1">
      <c r="E145" s="59" t="s">
        <v>30</v>
      </c>
      <c r="F145" s="63">
        <f>F144+F143</f>
        <v>1.84</v>
      </c>
      <c r="G145" s="63"/>
      <c r="H145" s="63"/>
      <c r="I145" s="59"/>
      <c r="J145" s="59" t="s">
        <v>30</v>
      </c>
      <c r="K145" s="63">
        <f>K144+K143</f>
        <v>1.84</v>
      </c>
      <c r="L145" s="63"/>
      <c r="M145" s="63"/>
      <c r="N145" s="59"/>
      <c r="O145" s="59" t="s">
        <v>30</v>
      </c>
      <c r="P145" s="63">
        <f>P144+P143</f>
        <v>1.84</v>
      </c>
      <c r="Q145" s="63"/>
      <c r="R145" s="63"/>
    </row>
    <row r="146" ht="15.75" customHeight="1">
      <c r="E146" s="59" t="s">
        <v>49</v>
      </c>
      <c r="F146" s="63">
        <v>0.82</v>
      </c>
      <c r="G146" s="63"/>
      <c r="H146" s="63"/>
      <c r="I146" s="59"/>
      <c r="J146" s="59" t="s">
        <v>49</v>
      </c>
      <c r="K146" s="63">
        <v>0.82</v>
      </c>
      <c r="L146" s="63"/>
      <c r="M146" s="63"/>
      <c r="N146" s="59"/>
      <c r="O146" s="59" t="s">
        <v>49</v>
      </c>
      <c r="P146" s="63">
        <v>0.82</v>
      </c>
      <c r="Q146" s="63"/>
      <c r="R146" s="63"/>
    </row>
    <row r="147" ht="15.75" customHeight="1">
      <c r="E147" s="59" t="s">
        <v>51</v>
      </c>
      <c r="F147" s="63">
        <f>F145/F146</f>
        <v>2.243902439</v>
      </c>
      <c r="G147" s="63"/>
      <c r="H147" s="63"/>
      <c r="I147" s="59"/>
      <c r="J147" s="59" t="s">
        <v>51</v>
      </c>
      <c r="K147" s="63">
        <f>K145/K146</f>
        <v>2.243902439</v>
      </c>
      <c r="L147" s="63"/>
      <c r="M147" s="63"/>
      <c r="N147" s="59"/>
      <c r="O147" s="59" t="s">
        <v>51</v>
      </c>
      <c r="P147" s="63">
        <f>P145/P146</f>
        <v>2.243902439</v>
      </c>
      <c r="Q147" s="63"/>
      <c r="R147" s="63"/>
    </row>
    <row r="148" ht="15.75" customHeight="1">
      <c r="E148" s="59"/>
      <c r="F148" s="63"/>
      <c r="G148" s="63"/>
      <c r="H148" s="63"/>
      <c r="I148" s="59"/>
      <c r="J148" s="59"/>
      <c r="K148" s="63"/>
      <c r="L148" s="63"/>
      <c r="M148" s="63"/>
      <c r="N148" s="59"/>
      <c r="O148" s="59"/>
      <c r="P148" s="63"/>
      <c r="Q148" s="63"/>
      <c r="R148" s="63"/>
    </row>
    <row r="149" ht="15.75" customHeight="1">
      <c r="E149" s="59" t="s">
        <v>68</v>
      </c>
      <c r="F149" s="63">
        <v>0.95</v>
      </c>
      <c r="G149" s="63"/>
      <c r="H149" s="63"/>
      <c r="I149" s="59"/>
      <c r="J149" s="59" t="s">
        <v>68</v>
      </c>
      <c r="K149" s="63">
        <v>0.95</v>
      </c>
      <c r="L149" s="63"/>
      <c r="M149" s="63"/>
      <c r="N149" s="59"/>
      <c r="O149" s="59" t="s">
        <v>68</v>
      </c>
      <c r="P149" s="63">
        <v>0.95</v>
      </c>
      <c r="Q149" s="63"/>
      <c r="R149" s="63"/>
    </row>
    <row r="150" ht="15.75" customHeight="1">
      <c r="E150" s="59" t="s">
        <v>16</v>
      </c>
      <c r="F150" s="63">
        <v>0.06</v>
      </c>
      <c r="G150" s="63"/>
      <c r="H150" s="63"/>
      <c r="I150" s="59"/>
      <c r="J150" s="59" t="s">
        <v>16</v>
      </c>
      <c r="K150" s="63">
        <v>0.06</v>
      </c>
      <c r="L150" s="63"/>
      <c r="M150" s="63"/>
      <c r="N150" s="59"/>
      <c r="O150" s="59" t="s">
        <v>16</v>
      </c>
      <c r="P150" s="63">
        <v>0.06</v>
      </c>
      <c r="Q150" s="63"/>
      <c r="R150" s="63"/>
    </row>
    <row r="151" ht="15.75" customHeight="1">
      <c r="E151" s="59" t="s">
        <v>18</v>
      </c>
      <c r="F151" s="63">
        <v>0.07</v>
      </c>
      <c r="G151" s="63"/>
      <c r="H151" s="63"/>
      <c r="I151" s="59"/>
      <c r="J151" s="59" t="s">
        <v>18</v>
      </c>
      <c r="K151" s="63">
        <v>0.07</v>
      </c>
      <c r="L151" s="63"/>
      <c r="M151" s="63"/>
      <c r="N151" s="59"/>
      <c r="O151" s="59" t="s">
        <v>18</v>
      </c>
      <c r="P151" s="63">
        <v>0.07</v>
      </c>
      <c r="Q151" s="63"/>
      <c r="R151" s="63"/>
    </row>
    <row r="152" ht="15.75" customHeight="1">
      <c r="E152" s="59" t="s">
        <v>58</v>
      </c>
      <c r="F152" s="63">
        <v>0.0</v>
      </c>
      <c r="G152" s="63"/>
      <c r="H152" s="63"/>
      <c r="I152" s="59"/>
      <c r="J152" s="59" t="s">
        <v>58</v>
      </c>
      <c r="K152" s="63">
        <f>+C21</f>
        <v>0.12</v>
      </c>
      <c r="L152" s="63"/>
      <c r="M152" s="63"/>
      <c r="N152" s="59"/>
      <c r="O152" s="59" t="s">
        <v>58</v>
      </c>
      <c r="P152" s="63">
        <f>+C22+C23+C24+C25+C26+C2+C27</f>
        <v>0.12</v>
      </c>
      <c r="Q152" s="63"/>
      <c r="R152" s="63"/>
    </row>
    <row r="153" ht="15.75" customHeight="1">
      <c r="E153" s="59" t="s">
        <v>22</v>
      </c>
      <c r="F153" s="63">
        <v>0.0</v>
      </c>
      <c r="G153" s="63"/>
      <c r="H153" s="63"/>
      <c r="I153" s="59"/>
      <c r="J153" s="59" t="s">
        <v>22</v>
      </c>
      <c r="K153" s="63">
        <v>0.03</v>
      </c>
      <c r="L153" s="63"/>
      <c r="M153" s="63"/>
      <c r="N153" s="59"/>
      <c r="O153" s="59" t="s">
        <v>22</v>
      </c>
      <c r="P153" s="63">
        <v>0.0</v>
      </c>
      <c r="Q153" s="63"/>
      <c r="R153" s="63"/>
    </row>
    <row r="154" ht="15.75" customHeight="1">
      <c r="E154" s="1" t="s">
        <v>27</v>
      </c>
      <c r="F154" s="15">
        <v>0.1</v>
      </c>
      <c r="G154" s="63"/>
      <c r="H154" s="63"/>
      <c r="I154" s="59"/>
      <c r="J154" s="1" t="s">
        <v>27</v>
      </c>
      <c r="K154" s="15">
        <v>0.1</v>
      </c>
      <c r="L154" s="63"/>
      <c r="M154" s="63"/>
      <c r="N154" s="59"/>
      <c r="O154" s="1" t="s">
        <v>27</v>
      </c>
      <c r="P154" s="15">
        <v>0.1</v>
      </c>
      <c r="Q154" s="63"/>
      <c r="R154" s="63"/>
    </row>
    <row r="155" ht="15.75" customHeight="1">
      <c r="E155" s="65" t="s">
        <v>24</v>
      </c>
      <c r="F155" s="66">
        <f>SUM(F147:F154)</f>
        <v>3.423902439</v>
      </c>
      <c r="G155" s="66"/>
      <c r="H155" s="66">
        <f>+F155*2.2046</f>
        <v>7.548335317</v>
      </c>
      <c r="I155" s="59"/>
      <c r="J155" s="65" t="s">
        <v>24</v>
      </c>
      <c r="K155" s="67">
        <f>SUM(K147:K154)</f>
        <v>3.573902439</v>
      </c>
      <c r="L155" s="68"/>
      <c r="M155" s="67">
        <f>+K155*2.2046</f>
        <v>7.879025317</v>
      </c>
      <c r="N155" s="59"/>
      <c r="O155" s="65" t="s">
        <v>34</v>
      </c>
      <c r="P155" s="66">
        <f>SUM(P147:P154)</f>
        <v>3.543902439</v>
      </c>
      <c r="Q155" s="66"/>
      <c r="R155" s="66">
        <f>+P155*2.2046</f>
        <v>7.812887317</v>
      </c>
    </row>
    <row r="156" ht="15.75" customHeight="1">
      <c r="E156" s="59"/>
      <c r="F156" s="59"/>
      <c r="G156" s="59"/>
      <c r="H156" s="59"/>
      <c r="I156" s="59"/>
      <c r="J156" s="70">
        <v>0.0378</v>
      </c>
      <c r="K156" s="71">
        <f>K155*J156</f>
        <v>0.1350935122</v>
      </c>
      <c r="L156" s="71">
        <f>+K155+K156</f>
        <v>3.708995951</v>
      </c>
      <c r="M156" s="71">
        <f t="shared" ref="M156:M157" si="9">+L156*2.2046</f>
        <v>8.176852474</v>
      </c>
      <c r="N156" s="59"/>
      <c r="O156" s="59"/>
      <c r="P156" s="59"/>
      <c r="Q156" s="59"/>
      <c r="R156" s="59"/>
    </row>
    <row r="157" ht="15.75" customHeight="1">
      <c r="E157" s="59"/>
      <c r="F157" s="59"/>
      <c r="G157" s="59"/>
      <c r="H157" s="59"/>
      <c r="I157" s="59"/>
      <c r="J157" s="72">
        <v>0.15</v>
      </c>
      <c r="K157" s="73">
        <f>+K155*J157</f>
        <v>0.5360853659</v>
      </c>
      <c r="L157" s="73">
        <f>+K155+K157+K156</f>
        <v>4.245081317</v>
      </c>
      <c r="M157" s="73">
        <f t="shared" si="9"/>
        <v>9.358706272</v>
      </c>
      <c r="N157" s="59"/>
      <c r="O157" s="59"/>
      <c r="P157" s="59"/>
      <c r="Q157" s="59"/>
      <c r="R157" s="59"/>
    </row>
    <row r="158" ht="15.75" customHeight="1"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</row>
    <row r="159" ht="15.75" customHeight="1">
      <c r="E159" s="61" t="s">
        <v>5</v>
      </c>
      <c r="F159" s="81" t="s">
        <v>59</v>
      </c>
      <c r="G159" s="61"/>
      <c r="H159" s="61"/>
      <c r="I159" s="59"/>
      <c r="J159" s="59"/>
      <c r="K159" s="59"/>
      <c r="L159" s="59"/>
      <c r="M159" s="59"/>
      <c r="N159" s="59"/>
      <c r="O159" s="82" t="s">
        <v>5</v>
      </c>
      <c r="P159" s="83" t="s">
        <v>59</v>
      </c>
      <c r="Q159" s="84"/>
      <c r="R159" s="84"/>
    </row>
    <row r="160" ht="15.75" customHeight="1">
      <c r="E160" s="59" t="s">
        <v>4</v>
      </c>
      <c r="F160" s="62">
        <f>C17</f>
        <v>1.15</v>
      </c>
      <c r="G160" s="62"/>
      <c r="H160" s="62"/>
      <c r="I160" s="59"/>
      <c r="J160" s="59"/>
      <c r="K160" s="59"/>
      <c r="L160" s="59"/>
      <c r="M160" s="59"/>
      <c r="N160" s="59"/>
      <c r="O160" s="85" t="s">
        <v>4</v>
      </c>
      <c r="P160" s="86">
        <f>C17</f>
        <v>1.15</v>
      </c>
      <c r="Q160" s="87"/>
      <c r="R160" s="87"/>
    </row>
    <row r="161" ht="15.75" customHeight="1">
      <c r="E161" s="59" t="s">
        <v>46</v>
      </c>
      <c r="F161" s="63">
        <v>0.14</v>
      </c>
      <c r="G161" s="63"/>
      <c r="H161" s="63"/>
      <c r="I161" s="59"/>
      <c r="J161" s="59"/>
      <c r="K161" s="59"/>
      <c r="L161" s="59"/>
      <c r="M161" s="59"/>
      <c r="N161" s="59"/>
      <c r="O161" s="85" t="s">
        <v>46</v>
      </c>
      <c r="P161" s="88">
        <v>0.14</v>
      </c>
      <c r="Q161" s="89"/>
      <c r="R161" s="89"/>
    </row>
    <row r="162" ht="15.75" customHeight="1">
      <c r="E162" s="59" t="s">
        <v>30</v>
      </c>
      <c r="F162" s="63">
        <f>F161+F160</f>
        <v>1.29</v>
      </c>
      <c r="G162" s="63"/>
      <c r="H162" s="63"/>
      <c r="I162" s="59"/>
      <c r="J162" s="59"/>
      <c r="K162" s="59"/>
      <c r="L162" s="59"/>
      <c r="M162" s="59"/>
      <c r="N162" s="59"/>
      <c r="O162" s="85" t="s">
        <v>30</v>
      </c>
      <c r="P162" s="88">
        <f>P161+P160</f>
        <v>1.29</v>
      </c>
      <c r="Q162" s="89"/>
      <c r="R162" s="89"/>
    </row>
    <row r="163" ht="15.75" customHeight="1">
      <c r="E163" s="59" t="s">
        <v>49</v>
      </c>
      <c r="F163" s="63">
        <v>0.82</v>
      </c>
      <c r="G163" s="63"/>
      <c r="H163" s="63"/>
      <c r="I163" s="59"/>
      <c r="J163" s="59"/>
      <c r="K163" s="59"/>
      <c r="L163" s="59"/>
      <c r="M163" s="59"/>
      <c r="N163" s="59"/>
      <c r="O163" s="85" t="s">
        <v>49</v>
      </c>
      <c r="P163" s="88">
        <v>0.82</v>
      </c>
      <c r="Q163" s="89"/>
      <c r="R163" s="89"/>
    </row>
    <row r="164" ht="15.75" customHeight="1">
      <c r="E164" s="59" t="s">
        <v>51</v>
      </c>
      <c r="F164" s="63">
        <f>F162/F163</f>
        <v>1.573170732</v>
      </c>
      <c r="G164" s="63"/>
      <c r="H164" s="63"/>
      <c r="I164" s="59"/>
      <c r="J164" s="59"/>
      <c r="K164" s="59"/>
      <c r="L164" s="59"/>
      <c r="M164" s="59"/>
      <c r="N164" s="59"/>
      <c r="O164" s="85" t="s">
        <v>51</v>
      </c>
      <c r="P164" s="88">
        <f>P162/P163</f>
        <v>1.573170732</v>
      </c>
      <c r="Q164" s="89"/>
      <c r="R164" s="89"/>
    </row>
    <row r="165" ht="15.75" customHeight="1">
      <c r="E165" s="59"/>
      <c r="F165" s="63"/>
      <c r="G165" s="63"/>
      <c r="H165" s="63"/>
      <c r="I165" s="59"/>
      <c r="J165" s="59"/>
      <c r="K165" s="59"/>
      <c r="L165" s="59"/>
      <c r="M165" s="59"/>
      <c r="N165" s="59"/>
      <c r="O165" s="90"/>
      <c r="P165" s="89"/>
      <c r="Q165" s="89"/>
      <c r="R165" s="89"/>
    </row>
    <row r="166" ht="15.75" customHeight="1">
      <c r="E166" s="59" t="s">
        <v>68</v>
      </c>
      <c r="F166" s="63">
        <v>0.95</v>
      </c>
      <c r="G166" s="63"/>
      <c r="H166" s="63"/>
      <c r="I166" s="59"/>
      <c r="J166" s="59"/>
      <c r="K166" s="59"/>
      <c r="L166" s="59"/>
      <c r="M166" s="59"/>
      <c r="N166" s="59"/>
      <c r="O166" s="85" t="s">
        <v>68</v>
      </c>
      <c r="P166" s="88">
        <v>0.95</v>
      </c>
      <c r="Q166" s="89"/>
      <c r="R166" s="89"/>
    </row>
    <row r="167" ht="15.75" customHeight="1">
      <c r="E167" s="59" t="s">
        <v>16</v>
      </c>
      <c r="F167" s="63">
        <v>0.06</v>
      </c>
      <c r="G167" s="63"/>
      <c r="H167" s="63"/>
      <c r="I167" s="59"/>
      <c r="J167" s="59"/>
      <c r="K167" s="59"/>
      <c r="L167" s="59"/>
      <c r="M167" s="59"/>
      <c r="N167" s="59"/>
      <c r="O167" s="85" t="s">
        <v>16</v>
      </c>
      <c r="P167" s="88">
        <v>0.06</v>
      </c>
      <c r="Q167" s="89"/>
      <c r="R167" s="89"/>
    </row>
    <row r="168" ht="15.75" customHeight="1">
      <c r="E168" s="59" t="s">
        <v>18</v>
      </c>
      <c r="F168" s="63">
        <v>0.07</v>
      </c>
      <c r="G168" s="63"/>
      <c r="H168" s="63"/>
      <c r="I168" s="59"/>
      <c r="J168" s="59"/>
      <c r="K168" s="59"/>
      <c r="L168" s="59"/>
      <c r="M168" s="59"/>
      <c r="N168" s="59"/>
      <c r="O168" s="85" t="s">
        <v>18</v>
      </c>
      <c r="P168" s="88">
        <v>0.07</v>
      </c>
      <c r="Q168" s="89"/>
      <c r="R168" s="89"/>
    </row>
    <row r="169" ht="15.75" customHeight="1">
      <c r="E169" s="59" t="s">
        <v>58</v>
      </c>
      <c r="F169" s="63">
        <v>0.0</v>
      </c>
      <c r="G169" s="63"/>
      <c r="H169" s="63"/>
      <c r="I169" s="59"/>
      <c r="J169" s="59"/>
      <c r="K169" s="59"/>
      <c r="L169" s="59"/>
      <c r="M169" s="59"/>
      <c r="N169" s="59"/>
      <c r="O169" s="85" t="s">
        <v>58</v>
      </c>
      <c r="P169" s="88">
        <f>P152</f>
        <v>0.12</v>
      </c>
      <c r="Q169" s="89"/>
      <c r="R169" s="89"/>
    </row>
    <row r="170" ht="15.75" customHeight="1">
      <c r="E170" s="59" t="s">
        <v>22</v>
      </c>
      <c r="F170" s="63">
        <v>0.0</v>
      </c>
      <c r="G170" s="63"/>
      <c r="H170" s="63"/>
      <c r="I170" s="59"/>
      <c r="J170" s="59"/>
      <c r="K170" s="59"/>
      <c r="L170" s="59"/>
      <c r="M170" s="59"/>
      <c r="N170" s="59"/>
      <c r="O170" s="85" t="s">
        <v>22</v>
      </c>
      <c r="P170" s="88">
        <v>0.0</v>
      </c>
      <c r="Q170" s="89"/>
      <c r="R170" s="89"/>
    </row>
    <row r="171" ht="15.75" customHeight="1">
      <c r="E171" s="1" t="s">
        <v>27</v>
      </c>
      <c r="F171" s="15">
        <v>0.1</v>
      </c>
      <c r="G171" s="63"/>
      <c r="H171" s="63"/>
      <c r="I171" s="59"/>
      <c r="J171" s="59"/>
      <c r="K171" s="59"/>
      <c r="L171" s="59"/>
      <c r="M171" s="59"/>
      <c r="N171" s="59"/>
      <c r="O171" s="90" t="s">
        <v>27</v>
      </c>
      <c r="P171" s="91">
        <v>0.1</v>
      </c>
      <c r="Q171" s="89"/>
      <c r="R171" s="89"/>
    </row>
    <row r="172" ht="15.75" customHeight="1">
      <c r="E172" s="65" t="s">
        <v>24</v>
      </c>
      <c r="F172" s="66">
        <f>SUM(F164:F171)</f>
        <v>2.753170732</v>
      </c>
      <c r="G172" s="66"/>
      <c r="H172" s="66">
        <f>+F172*2.2046</f>
        <v>6.069640195</v>
      </c>
      <c r="I172" s="59"/>
      <c r="J172" s="59"/>
      <c r="K172" s="59"/>
      <c r="L172" s="59"/>
      <c r="M172" s="59"/>
      <c r="N172" s="59"/>
      <c r="O172" s="92" t="s">
        <v>34</v>
      </c>
      <c r="P172" s="93">
        <f>SUM(P164:P171)</f>
        <v>2.873170732</v>
      </c>
      <c r="Q172" s="94"/>
      <c r="R172" s="93">
        <f>+P172*2.2046</f>
        <v>6.334192195</v>
      </c>
    </row>
    <row r="173" ht="15.75" customHeight="1"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5">
    <mergeCell ref="E3:H3"/>
    <mergeCell ref="J3:M3"/>
    <mergeCell ref="O3:R3"/>
    <mergeCell ref="B5:C5"/>
    <mergeCell ref="B20:C20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61" t="s">
        <v>5</v>
      </c>
      <c r="F4" s="61" t="s">
        <v>44</v>
      </c>
      <c r="G4" s="61"/>
      <c r="H4" s="61"/>
      <c r="I4" s="59"/>
      <c r="J4" s="61" t="s">
        <v>5</v>
      </c>
      <c r="K4" s="61" t="s">
        <v>44</v>
      </c>
      <c r="L4" s="61"/>
      <c r="M4" s="61"/>
      <c r="N4" s="59"/>
      <c r="O4" s="61" t="s">
        <v>5</v>
      </c>
      <c r="P4" s="61" t="s">
        <v>44</v>
      </c>
      <c r="Q4" s="61"/>
      <c r="R4" s="61"/>
    </row>
    <row r="5" ht="15.75" customHeight="1">
      <c r="B5" s="38" t="s">
        <v>8</v>
      </c>
      <c r="C5" s="48"/>
      <c r="E5" s="59" t="s">
        <v>4</v>
      </c>
      <c r="F5" s="62">
        <f>+C8</f>
        <v>3.15</v>
      </c>
      <c r="G5" s="62"/>
      <c r="H5" s="62"/>
      <c r="I5" s="59"/>
      <c r="J5" s="59" t="s">
        <v>4</v>
      </c>
      <c r="K5" s="62">
        <f>C8</f>
        <v>3.15</v>
      </c>
      <c r="L5" s="62"/>
      <c r="M5" s="62"/>
      <c r="N5" s="59"/>
      <c r="O5" s="59" t="s">
        <v>4</v>
      </c>
      <c r="P5" s="62">
        <f>+C8</f>
        <v>3.15</v>
      </c>
      <c r="Q5" s="62"/>
      <c r="R5" s="62"/>
    </row>
    <row r="6" ht="15.75" customHeight="1">
      <c r="B6" s="78" t="s">
        <v>5</v>
      </c>
      <c r="C6" s="78" t="s">
        <v>43</v>
      </c>
      <c r="E6" s="59" t="s">
        <v>46</v>
      </c>
      <c r="F6" s="63">
        <v>0.14</v>
      </c>
      <c r="G6" s="63"/>
      <c r="H6" s="63"/>
      <c r="I6" s="59"/>
      <c r="J6" s="59" t="s">
        <v>46</v>
      </c>
      <c r="K6" s="63">
        <v>0.14</v>
      </c>
      <c r="L6" s="63"/>
      <c r="M6" s="63"/>
      <c r="N6" s="59"/>
      <c r="O6" s="59" t="s">
        <v>46</v>
      </c>
      <c r="P6" s="63">
        <v>0.14</v>
      </c>
      <c r="Q6" s="63"/>
      <c r="R6" s="63"/>
    </row>
    <row r="7" ht="15.75" customHeight="1">
      <c r="B7" s="10" t="s">
        <v>67</v>
      </c>
      <c r="C7" s="50">
        <f>+'PuD-EUROPA'!C7</f>
        <v>3.35</v>
      </c>
      <c r="E7" s="59" t="s">
        <v>30</v>
      </c>
      <c r="F7" s="63">
        <f>F6+F5</f>
        <v>3.29</v>
      </c>
      <c r="G7" s="63"/>
      <c r="H7" s="63"/>
      <c r="I7" s="59"/>
      <c r="J7" s="59" t="s">
        <v>30</v>
      </c>
      <c r="K7" s="63">
        <f>K6+K5</f>
        <v>3.29</v>
      </c>
      <c r="L7" s="63"/>
      <c r="M7" s="63"/>
      <c r="N7" s="59"/>
      <c r="O7" s="59" t="s">
        <v>30</v>
      </c>
      <c r="P7" s="63">
        <f>P6+P5</f>
        <v>3.29</v>
      </c>
      <c r="Q7" s="63"/>
      <c r="R7" s="63"/>
    </row>
    <row r="8" ht="15.75" customHeight="1">
      <c r="B8" s="10" t="s">
        <v>44</v>
      </c>
      <c r="C8" s="50">
        <f>+'PuD-EUROPA'!C8</f>
        <v>3.15</v>
      </c>
      <c r="E8" s="59" t="s">
        <v>49</v>
      </c>
      <c r="F8" s="63">
        <v>0.72</v>
      </c>
      <c r="G8" s="63"/>
      <c r="H8" s="63"/>
      <c r="I8" s="59"/>
      <c r="J8" s="59" t="s">
        <v>49</v>
      </c>
      <c r="K8" s="63">
        <v>0.72</v>
      </c>
      <c r="L8" s="63"/>
      <c r="M8" s="63"/>
      <c r="N8" s="59"/>
      <c r="O8" s="59" t="s">
        <v>49</v>
      </c>
      <c r="P8" s="63">
        <v>0.72</v>
      </c>
      <c r="Q8" s="63"/>
      <c r="R8" s="63"/>
    </row>
    <row r="9" ht="15.75" customHeight="1">
      <c r="B9" s="10" t="s">
        <v>47</v>
      </c>
      <c r="C9" s="50">
        <f>+'PuD-EUROPA'!C9</f>
        <v>2.7</v>
      </c>
      <c r="E9" s="59" t="s">
        <v>51</v>
      </c>
      <c r="F9" s="63">
        <f>F7/F8</f>
        <v>4.569444444</v>
      </c>
      <c r="G9" s="63"/>
      <c r="H9" s="63"/>
      <c r="I9" s="59"/>
      <c r="J9" s="59" t="s">
        <v>51</v>
      </c>
      <c r="K9" s="63">
        <f>K7/K8</f>
        <v>4.569444444</v>
      </c>
      <c r="L9" s="63"/>
      <c r="M9" s="63"/>
      <c r="N9" s="59"/>
      <c r="O9" s="59" t="s">
        <v>51</v>
      </c>
      <c r="P9" s="63">
        <f>P7/P8</f>
        <v>4.569444444</v>
      </c>
      <c r="Q9" s="63"/>
      <c r="R9" s="63"/>
    </row>
    <row r="10" ht="15.75" customHeight="1">
      <c r="B10" s="10" t="s">
        <v>48</v>
      </c>
      <c r="C10" s="50">
        <f>+'PuD-EUROPA'!C10</f>
        <v>2.55</v>
      </c>
      <c r="E10" s="59"/>
      <c r="F10" s="63"/>
      <c r="G10" s="63"/>
      <c r="H10" s="63"/>
      <c r="I10" s="59"/>
      <c r="J10" s="59"/>
      <c r="K10" s="63"/>
      <c r="L10" s="63"/>
      <c r="M10" s="63"/>
      <c r="N10" s="59"/>
      <c r="O10" s="59"/>
      <c r="P10" s="63"/>
      <c r="Q10" s="63"/>
      <c r="R10" s="63"/>
    </row>
    <row r="11" ht="15.75" customHeight="1">
      <c r="B11" s="10" t="s">
        <v>50</v>
      </c>
      <c r="C11" s="50">
        <f>+'PuD-EUROPA'!C11</f>
        <v>2.45</v>
      </c>
      <c r="E11" s="59" t="s">
        <v>60</v>
      </c>
      <c r="F11" s="63">
        <v>0.95</v>
      </c>
      <c r="G11" s="63"/>
      <c r="H11" s="63"/>
      <c r="I11" s="59"/>
      <c r="J11" s="59" t="s">
        <v>60</v>
      </c>
      <c r="K11" s="63">
        <v>0.95</v>
      </c>
      <c r="L11" s="63"/>
      <c r="M11" s="63"/>
      <c r="N11" s="59"/>
      <c r="O11" s="59" t="s">
        <v>60</v>
      </c>
      <c r="P11" s="63">
        <v>0.95</v>
      </c>
      <c r="Q11" s="63"/>
      <c r="R11" s="63"/>
    </row>
    <row r="12" ht="15.75" customHeight="1">
      <c r="B12" s="10" t="s">
        <v>52</v>
      </c>
      <c r="C12" s="50">
        <f>+'PuD-EUROPA'!C12</f>
        <v>2.4</v>
      </c>
      <c r="E12" s="59" t="s">
        <v>41</v>
      </c>
      <c r="F12" s="63">
        <v>0.4</v>
      </c>
      <c r="G12" s="63"/>
      <c r="H12" s="63"/>
      <c r="I12" s="59"/>
      <c r="J12" s="59" t="s">
        <v>41</v>
      </c>
      <c r="K12" s="63">
        <v>0.4</v>
      </c>
      <c r="L12" s="63"/>
      <c r="M12" s="63"/>
      <c r="N12" s="59"/>
      <c r="O12" s="59" t="s">
        <v>41</v>
      </c>
      <c r="P12" s="63">
        <v>0.4</v>
      </c>
      <c r="Q12" s="63"/>
      <c r="R12" s="63"/>
    </row>
    <row r="13" ht="15.75" customHeight="1">
      <c r="B13" s="10" t="s">
        <v>53</v>
      </c>
      <c r="C13" s="50">
        <f>+'PuD-EUROPA'!C13</f>
        <v>2.3</v>
      </c>
      <c r="E13" s="59" t="s">
        <v>16</v>
      </c>
      <c r="F13" s="63">
        <v>0.06</v>
      </c>
      <c r="G13" s="63"/>
      <c r="H13" s="63"/>
      <c r="I13" s="59"/>
      <c r="J13" s="59" t="s">
        <v>16</v>
      </c>
      <c r="K13" s="63">
        <v>0.06</v>
      </c>
      <c r="L13" s="63"/>
      <c r="M13" s="63"/>
      <c r="N13" s="59"/>
      <c r="O13" s="59" t="s">
        <v>16</v>
      </c>
      <c r="P13" s="63">
        <v>0.06</v>
      </c>
      <c r="Q13" s="63"/>
      <c r="R13" s="63"/>
    </row>
    <row r="14" ht="15.75" customHeight="1">
      <c r="B14" s="10" t="s">
        <v>55</v>
      </c>
      <c r="C14" s="50">
        <f>+'PuD-EUROPA'!C14</f>
        <v>2.05</v>
      </c>
      <c r="E14" s="59" t="s">
        <v>18</v>
      </c>
      <c r="F14" s="63">
        <v>0.07</v>
      </c>
      <c r="G14" s="63"/>
      <c r="H14" s="63"/>
      <c r="I14" s="59"/>
      <c r="J14" s="59" t="s">
        <v>18</v>
      </c>
      <c r="K14" s="63">
        <v>0.07</v>
      </c>
      <c r="L14" s="63"/>
      <c r="M14" s="63"/>
      <c r="N14" s="59"/>
      <c r="O14" s="59" t="s">
        <v>18</v>
      </c>
      <c r="P14" s="63">
        <v>0.07</v>
      </c>
      <c r="Q14" s="63"/>
      <c r="R14" s="63"/>
    </row>
    <row r="15" ht="15.75" customHeight="1">
      <c r="B15" s="10" t="s">
        <v>56</v>
      </c>
      <c r="C15" s="50">
        <f>+'PuD-EUROPA'!C15</f>
        <v>1.8</v>
      </c>
      <c r="E15" s="59" t="s">
        <v>58</v>
      </c>
      <c r="F15" s="63">
        <v>0.0</v>
      </c>
      <c r="G15" s="63"/>
      <c r="H15" s="63"/>
      <c r="I15" s="59"/>
      <c r="J15" s="59" t="s">
        <v>58</v>
      </c>
      <c r="K15" s="63">
        <f>+C22</f>
        <v>0.12</v>
      </c>
      <c r="L15" s="63"/>
      <c r="M15" s="63"/>
      <c r="N15" s="59"/>
      <c r="O15" s="59" t="s">
        <v>58</v>
      </c>
      <c r="P15" s="63">
        <f>+C23+C24+C25+C26+C27+C2+C28</f>
        <v>0.15</v>
      </c>
      <c r="Q15" s="63"/>
      <c r="R15" s="63"/>
    </row>
    <row r="16" ht="15.75" customHeight="1">
      <c r="B16" s="10" t="s">
        <v>57</v>
      </c>
      <c r="C16" s="50">
        <f>+'PuD-EUROPA'!C16</f>
        <v>1.7</v>
      </c>
      <c r="E16" s="59" t="s">
        <v>22</v>
      </c>
      <c r="F16" s="63">
        <v>0.0</v>
      </c>
      <c r="G16" s="63"/>
      <c r="H16" s="63"/>
      <c r="I16" s="59"/>
      <c r="J16" s="59" t="s">
        <v>22</v>
      </c>
      <c r="K16" s="63">
        <v>0.03</v>
      </c>
      <c r="L16" s="63"/>
      <c r="M16" s="63"/>
      <c r="N16" s="59"/>
      <c r="O16" s="59" t="s">
        <v>22</v>
      </c>
      <c r="P16" s="63">
        <v>0.0</v>
      </c>
      <c r="Q16" s="63"/>
      <c r="R16" s="63"/>
    </row>
    <row r="17" ht="15.75" customHeight="1">
      <c r="B17" s="10" t="s">
        <v>69</v>
      </c>
      <c r="C17" s="50">
        <f>+'PuD-EUROPA'!C17</f>
        <v>1.15</v>
      </c>
      <c r="E17" s="1" t="s">
        <v>27</v>
      </c>
      <c r="F17" s="15">
        <v>0.1</v>
      </c>
      <c r="G17" s="63"/>
      <c r="H17" s="63"/>
      <c r="I17" s="59"/>
      <c r="J17" s="1" t="s">
        <v>27</v>
      </c>
      <c r="K17" s="15">
        <v>0.1</v>
      </c>
      <c r="L17" s="63"/>
      <c r="M17" s="63"/>
      <c r="N17" s="59"/>
      <c r="O17" s="1" t="s">
        <v>27</v>
      </c>
      <c r="P17" s="15">
        <v>0.1</v>
      </c>
      <c r="Q17" s="63"/>
      <c r="R17" s="63"/>
    </row>
    <row r="18" ht="15.75" customHeight="1">
      <c r="E18" s="65" t="s">
        <v>24</v>
      </c>
      <c r="F18" s="66">
        <f>SUM(F9:F17)</f>
        <v>6.149444444</v>
      </c>
      <c r="G18" s="66"/>
      <c r="H18" s="66">
        <f>+F18*2.2046</f>
        <v>13.55706522</v>
      </c>
      <c r="I18" s="59"/>
      <c r="J18" s="65" t="s">
        <v>24</v>
      </c>
      <c r="K18" s="67">
        <f>SUM(K9:K17)</f>
        <v>6.299444444</v>
      </c>
      <c r="L18" s="68"/>
      <c r="M18" s="67">
        <f>+K18*2.2046</f>
        <v>13.88775522</v>
      </c>
      <c r="N18" s="59"/>
      <c r="O18" s="65" t="s">
        <v>24</v>
      </c>
      <c r="P18" s="66">
        <f>SUM(P9:P17)</f>
        <v>6.299444444</v>
      </c>
      <c r="Q18" s="66"/>
      <c r="R18" s="66">
        <f>+P18*2.2046</f>
        <v>13.88775522</v>
      </c>
    </row>
    <row r="19" ht="15.75" customHeight="1">
      <c r="E19" s="59"/>
      <c r="F19" s="69"/>
      <c r="G19" s="69"/>
      <c r="H19" s="69"/>
      <c r="I19" s="59"/>
      <c r="J19" s="70">
        <v>0.0378</v>
      </c>
      <c r="K19" s="71">
        <f>K18*J19</f>
        <v>0.238119</v>
      </c>
      <c r="L19" s="71">
        <f>+K18+K19</f>
        <v>6.537563444</v>
      </c>
      <c r="M19" s="71">
        <f t="shared" ref="M19:M20" si="1">+L19*2.2046</f>
        <v>14.41271237</v>
      </c>
      <c r="N19" s="59"/>
      <c r="O19" s="59"/>
      <c r="P19" s="69"/>
      <c r="Q19" s="69"/>
      <c r="R19" s="69"/>
    </row>
    <row r="20" ht="15.75" customHeight="1">
      <c r="E20" s="59"/>
      <c r="F20" s="59"/>
      <c r="G20" s="59"/>
      <c r="H20" s="59"/>
      <c r="I20" s="59"/>
      <c r="J20" s="72">
        <v>0.15</v>
      </c>
      <c r="K20" s="73">
        <f>+K18*J20</f>
        <v>0.9449166667</v>
      </c>
      <c r="L20" s="73">
        <f>+K18+K20+K19</f>
        <v>7.482480111</v>
      </c>
      <c r="M20" s="73">
        <f t="shared" si="1"/>
        <v>16.49587565</v>
      </c>
      <c r="N20" s="59"/>
      <c r="O20" s="59"/>
      <c r="P20" s="59"/>
      <c r="Q20" s="59"/>
      <c r="R20" s="59"/>
    </row>
    <row r="21" ht="15.75" customHeight="1">
      <c r="B21" s="18" t="s">
        <v>29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</row>
    <row r="22" ht="15.75" customHeight="1">
      <c r="B22" s="38" t="s">
        <v>32</v>
      </c>
      <c r="C22" s="23">
        <v>0.12</v>
      </c>
      <c r="E22" s="61" t="s">
        <v>5</v>
      </c>
      <c r="F22" s="61" t="s">
        <v>47</v>
      </c>
      <c r="G22" s="61"/>
      <c r="H22" s="61"/>
      <c r="I22" s="59"/>
      <c r="J22" s="61" t="s">
        <v>5</v>
      </c>
      <c r="K22" s="61" t="s">
        <v>47</v>
      </c>
      <c r="L22" s="61"/>
      <c r="M22" s="61"/>
      <c r="N22" s="59"/>
      <c r="O22" s="61" t="s">
        <v>5</v>
      </c>
      <c r="P22" s="61" t="s">
        <v>47</v>
      </c>
      <c r="Q22" s="61"/>
      <c r="R22" s="61"/>
    </row>
    <row r="23" ht="15.75" customHeight="1">
      <c r="B23" s="18" t="s">
        <v>33</v>
      </c>
      <c r="C23" s="25">
        <v>0.15</v>
      </c>
      <c r="E23" s="59" t="s">
        <v>4</v>
      </c>
      <c r="F23" s="62">
        <f>+C9</f>
        <v>2.7</v>
      </c>
      <c r="G23" s="62"/>
      <c r="H23" s="62"/>
      <c r="I23" s="59"/>
      <c r="J23" s="59" t="s">
        <v>4</v>
      </c>
      <c r="K23" s="62">
        <f>+C9</f>
        <v>2.7</v>
      </c>
      <c r="L23" s="62"/>
      <c r="M23" s="62"/>
      <c r="N23" s="59"/>
      <c r="O23" s="59" t="s">
        <v>4</v>
      </c>
      <c r="P23" s="62">
        <f>+C9</f>
        <v>2.7</v>
      </c>
      <c r="Q23" s="62"/>
      <c r="R23" s="62"/>
    </row>
    <row r="24" ht="15.75" customHeight="1">
      <c r="B24" s="18" t="s">
        <v>35</v>
      </c>
      <c r="C24" s="1">
        <v>0.0</v>
      </c>
      <c r="E24" s="59" t="s">
        <v>46</v>
      </c>
      <c r="F24" s="63">
        <v>0.14</v>
      </c>
      <c r="G24" s="63"/>
      <c r="H24" s="63"/>
      <c r="I24" s="59"/>
      <c r="J24" s="59" t="s">
        <v>46</v>
      </c>
      <c r="K24" s="63">
        <v>0.14</v>
      </c>
      <c r="L24" s="63"/>
      <c r="M24" s="63"/>
      <c r="N24" s="59"/>
      <c r="O24" s="59" t="s">
        <v>46</v>
      </c>
      <c r="P24" s="63">
        <v>0.14</v>
      </c>
      <c r="Q24" s="63"/>
      <c r="R24" s="63"/>
    </row>
    <row r="25" ht="15.75" customHeight="1">
      <c r="B25" s="18" t="s">
        <v>36</v>
      </c>
      <c r="C25" s="1">
        <v>0.0</v>
      </c>
      <c r="E25" s="59" t="s">
        <v>30</v>
      </c>
      <c r="F25" s="63">
        <f>F24+F23</f>
        <v>2.84</v>
      </c>
      <c r="G25" s="63"/>
      <c r="H25" s="63"/>
      <c r="I25" s="59"/>
      <c r="J25" s="59" t="s">
        <v>30</v>
      </c>
      <c r="K25" s="63">
        <f>K24+K23</f>
        <v>2.84</v>
      </c>
      <c r="L25" s="63"/>
      <c r="M25" s="63"/>
      <c r="N25" s="59"/>
      <c r="O25" s="59" t="s">
        <v>30</v>
      </c>
      <c r="P25" s="63">
        <f>P24+P23</f>
        <v>2.84</v>
      </c>
      <c r="Q25" s="63"/>
      <c r="R25" s="63"/>
    </row>
    <row r="26" ht="15.75" customHeight="1">
      <c r="B26" s="18" t="s">
        <v>37</v>
      </c>
      <c r="C26" s="1">
        <v>0.0</v>
      </c>
      <c r="E26" s="59" t="s">
        <v>49</v>
      </c>
      <c r="F26" s="63">
        <v>0.72</v>
      </c>
      <c r="G26" s="63"/>
      <c r="H26" s="63"/>
      <c r="I26" s="59"/>
      <c r="J26" s="59" t="s">
        <v>49</v>
      </c>
      <c r="K26" s="63">
        <v>0.72</v>
      </c>
      <c r="L26" s="63"/>
      <c r="M26" s="63"/>
      <c r="N26" s="59"/>
      <c r="O26" s="59" t="s">
        <v>49</v>
      </c>
      <c r="P26" s="63">
        <v>0.72</v>
      </c>
      <c r="Q26" s="63"/>
      <c r="R26" s="63"/>
    </row>
    <row r="27" ht="15.75" customHeight="1">
      <c r="B27" s="18" t="s">
        <v>38</v>
      </c>
      <c r="C27" s="1">
        <v>0.0</v>
      </c>
      <c r="E27" s="59" t="s">
        <v>51</v>
      </c>
      <c r="F27" s="63">
        <f>F25/F26</f>
        <v>3.944444444</v>
      </c>
      <c r="G27" s="63"/>
      <c r="H27" s="63"/>
      <c r="I27" s="59"/>
      <c r="J27" s="59" t="s">
        <v>51</v>
      </c>
      <c r="K27" s="63">
        <f>K25/K26</f>
        <v>3.944444444</v>
      </c>
      <c r="L27" s="63"/>
      <c r="M27" s="63"/>
      <c r="N27" s="59"/>
      <c r="O27" s="59" t="s">
        <v>51</v>
      </c>
      <c r="P27" s="63">
        <f>P25/P26</f>
        <v>3.944444444</v>
      </c>
      <c r="Q27" s="63"/>
      <c r="R27" s="63"/>
    </row>
    <row r="28" ht="15.75" customHeight="1">
      <c r="B28" s="18" t="s">
        <v>39</v>
      </c>
      <c r="C28" s="1">
        <v>0.0</v>
      </c>
      <c r="E28" s="59"/>
      <c r="F28" s="63"/>
      <c r="G28" s="63"/>
      <c r="H28" s="63"/>
      <c r="I28" s="59"/>
      <c r="J28" s="59"/>
      <c r="K28" s="63"/>
      <c r="L28" s="63"/>
      <c r="M28" s="63"/>
      <c r="N28" s="59"/>
      <c r="O28" s="59"/>
      <c r="P28" s="63"/>
      <c r="Q28" s="63"/>
      <c r="R28" s="63"/>
    </row>
    <row r="29" ht="15.75" customHeight="1">
      <c r="E29" s="59" t="s">
        <v>60</v>
      </c>
      <c r="F29" s="63">
        <v>0.95</v>
      </c>
      <c r="G29" s="63"/>
      <c r="H29" s="63"/>
      <c r="I29" s="59"/>
      <c r="J29" s="59" t="s">
        <v>60</v>
      </c>
      <c r="K29" s="63">
        <v>0.95</v>
      </c>
      <c r="L29" s="63"/>
      <c r="M29" s="63"/>
      <c r="N29" s="59"/>
      <c r="O29" s="59" t="s">
        <v>60</v>
      </c>
      <c r="P29" s="63">
        <v>0.95</v>
      </c>
      <c r="Q29" s="63"/>
      <c r="R29" s="63"/>
    </row>
    <row r="30" ht="15.75" customHeight="1">
      <c r="E30" s="59" t="s">
        <v>41</v>
      </c>
      <c r="F30" s="63">
        <v>0.4</v>
      </c>
      <c r="G30" s="63"/>
      <c r="H30" s="63"/>
      <c r="I30" s="59"/>
      <c r="J30" s="59" t="s">
        <v>41</v>
      </c>
      <c r="K30" s="63">
        <v>0.4</v>
      </c>
      <c r="L30" s="63"/>
      <c r="M30" s="63"/>
      <c r="N30" s="59"/>
      <c r="O30" s="59" t="s">
        <v>41</v>
      </c>
      <c r="P30" s="63">
        <v>0.4</v>
      </c>
      <c r="Q30" s="63"/>
      <c r="R30" s="63"/>
    </row>
    <row r="31" ht="15.75" customHeight="1">
      <c r="E31" s="59" t="s">
        <v>16</v>
      </c>
      <c r="F31" s="63">
        <v>0.06</v>
      </c>
      <c r="G31" s="63"/>
      <c r="H31" s="63"/>
      <c r="I31" s="59"/>
      <c r="J31" s="59" t="s">
        <v>16</v>
      </c>
      <c r="K31" s="63">
        <v>0.06</v>
      </c>
      <c r="L31" s="63"/>
      <c r="M31" s="63"/>
      <c r="N31" s="59"/>
      <c r="O31" s="59" t="s">
        <v>16</v>
      </c>
      <c r="P31" s="63">
        <v>0.06</v>
      </c>
      <c r="Q31" s="63"/>
      <c r="R31" s="63"/>
    </row>
    <row r="32" ht="15.75" customHeight="1">
      <c r="E32" s="59" t="s">
        <v>18</v>
      </c>
      <c r="F32" s="63">
        <v>0.07</v>
      </c>
      <c r="G32" s="63"/>
      <c r="H32" s="63"/>
      <c r="I32" s="59"/>
      <c r="J32" s="59" t="s">
        <v>18</v>
      </c>
      <c r="K32" s="63">
        <v>0.07</v>
      </c>
      <c r="L32" s="63"/>
      <c r="M32" s="63"/>
      <c r="N32" s="59"/>
      <c r="O32" s="59" t="s">
        <v>18</v>
      </c>
      <c r="P32" s="63">
        <v>0.07</v>
      </c>
      <c r="Q32" s="63"/>
      <c r="R32" s="63"/>
    </row>
    <row r="33" ht="15.75" customHeight="1">
      <c r="E33" s="59" t="s">
        <v>58</v>
      </c>
      <c r="F33" s="63">
        <v>0.0</v>
      </c>
      <c r="G33" s="63"/>
      <c r="H33" s="63"/>
      <c r="I33" s="59"/>
      <c r="J33" s="59" t="s">
        <v>58</v>
      </c>
      <c r="K33" s="63">
        <f>+C22</f>
        <v>0.12</v>
      </c>
      <c r="L33" s="63"/>
      <c r="M33" s="63"/>
      <c r="N33" s="59"/>
      <c r="O33" s="59" t="s">
        <v>58</v>
      </c>
      <c r="P33" s="63">
        <f>+C23+C24+C25+C26+C27+C2+C28</f>
        <v>0.15</v>
      </c>
      <c r="Q33" s="63"/>
      <c r="R33" s="63"/>
    </row>
    <row r="34" ht="15.75" customHeight="1">
      <c r="E34" s="59" t="s">
        <v>22</v>
      </c>
      <c r="F34" s="63">
        <v>0.0</v>
      </c>
      <c r="G34" s="63"/>
      <c r="H34" s="63"/>
      <c r="I34" s="59"/>
      <c r="J34" s="59" t="s">
        <v>22</v>
      </c>
      <c r="K34" s="63">
        <v>0.03</v>
      </c>
      <c r="L34" s="63"/>
      <c r="M34" s="63"/>
      <c r="N34" s="59"/>
      <c r="O34" s="59" t="s">
        <v>22</v>
      </c>
      <c r="P34" s="63">
        <v>0.0</v>
      </c>
      <c r="Q34" s="63"/>
      <c r="R34" s="63"/>
    </row>
    <row r="35" ht="15.75" customHeight="1">
      <c r="E35" s="1" t="s">
        <v>27</v>
      </c>
      <c r="F35" s="15">
        <v>0.1</v>
      </c>
      <c r="G35" s="63"/>
      <c r="H35" s="63"/>
      <c r="I35" s="59"/>
      <c r="J35" s="1" t="s">
        <v>27</v>
      </c>
      <c r="K35" s="15">
        <v>0.1</v>
      </c>
      <c r="L35" s="63"/>
      <c r="M35" s="63"/>
      <c r="N35" s="59"/>
      <c r="O35" s="1" t="s">
        <v>27</v>
      </c>
      <c r="P35" s="15">
        <v>0.1</v>
      </c>
      <c r="Q35" s="63"/>
      <c r="R35" s="63"/>
    </row>
    <row r="36" ht="15.75" customHeight="1">
      <c r="E36" s="65" t="s">
        <v>24</v>
      </c>
      <c r="F36" s="66">
        <f>SUM(F27:F35)</f>
        <v>5.524444444</v>
      </c>
      <c r="G36" s="66"/>
      <c r="H36" s="66">
        <f>+F36*2.2046</f>
        <v>12.17919022</v>
      </c>
      <c r="I36" s="59"/>
      <c r="J36" s="65" t="s">
        <v>24</v>
      </c>
      <c r="K36" s="67">
        <f>SUM(K27:K35)</f>
        <v>5.674444444</v>
      </c>
      <c r="L36" s="68"/>
      <c r="M36" s="67">
        <f>+K36*2.2046</f>
        <v>12.50988022</v>
      </c>
      <c r="N36" s="59"/>
      <c r="O36" s="65" t="s">
        <v>24</v>
      </c>
      <c r="P36" s="66">
        <f>SUM(P27:P35)</f>
        <v>5.674444444</v>
      </c>
      <c r="Q36" s="66"/>
      <c r="R36" s="66">
        <f>+P36*2.2046</f>
        <v>12.50988022</v>
      </c>
    </row>
    <row r="37" ht="15.75" customHeight="1">
      <c r="E37" s="59"/>
      <c r="F37" s="59"/>
      <c r="G37" s="59"/>
      <c r="H37" s="59"/>
      <c r="I37" s="59"/>
      <c r="J37" s="70">
        <v>0.0378</v>
      </c>
      <c r="K37" s="71">
        <f>K36*J37</f>
        <v>0.214494</v>
      </c>
      <c r="L37" s="71">
        <f>+K36+K37</f>
        <v>5.888938444</v>
      </c>
      <c r="M37" s="71">
        <f t="shared" ref="M37:M38" si="2">+L37*2.2046</f>
        <v>12.98275369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72">
        <v>0.15</v>
      </c>
      <c r="K38" s="73">
        <f>+K36*J38</f>
        <v>0.8511666667</v>
      </c>
      <c r="L38" s="73">
        <f>+K36+K38+K37</f>
        <v>6.740105111</v>
      </c>
      <c r="M38" s="73">
        <f t="shared" si="2"/>
        <v>14.85923573</v>
      </c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63"/>
      <c r="M39" s="63"/>
      <c r="N39" s="59"/>
      <c r="O39" s="59"/>
      <c r="P39" s="59"/>
      <c r="Q39" s="59"/>
      <c r="R39" s="59"/>
    </row>
    <row r="40" ht="15.75" customHeight="1"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</row>
    <row r="41" ht="15.75" customHeight="1">
      <c r="E41" s="61" t="s">
        <v>5</v>
      </c>
      <c r="F41" s="61" t="s">
        <v>48</v>
      </c>
      <c r="G41" s="61"/>
      <c r="H41" s="61"/>
      <c r="I41" s="59"/>
      <c r="J41" s="61" t="s">
        <v>5</v>
      </c>
      <c r="K41" s="61" t="s">
        <v>48</v>
      </c>
      <c r="L41" s="61"/>
      <c r="M41" s="61"/>
      <c r="N41" s="59"/>
      <c r="O41" s="61" t="s">
        <v>5</v>
      </c>
      <c r="P41" s="61" t="s">
        <v>48</v>
      </c>
      <c r="Q41" s="61"/>
      <c r="R41" s="61"/>
    </row>
    <row r="42" ht="15.75" customHeight="1">
      <c r="E42" s="59" t="s">
        <v>4</v>
      </c>
      <c r="F42" s="62">
        <f>+C10</f>
        <v>2.55</v>
      </c>
      <c r="G42" s="62"/>
      <c r="H42" s="62"/>
      <c r="I42" s="59"/>
      <c r="J42" s="59" t="s">
        <v>4</v>
      </c>
      <c r="K42" s="62">
        <f>+C10</f>
        <v>2.55</v>
      </c>
      <c r="L42" s="62"/>
      <c r="M42" s="62"/>
      <c r="N42" s="59"/>
      <c r="O42" s="59" t="s">
        <v>4</v>
      </c>
      <c r="P42" s="62">
        <f>+C10</f>
        <v>2.55</v>
      </c>
      <c r="Q42" s="62"/>
      <c r="R42" s="62"/>
    </row>
    <row r="43" ht="15.75" customHeight="1">
      <c r="E43" s="59" t="s">
        <v>46</v>
      </c>
      <c r="F43" s="63">
        <v>0.14</v>
      </c>
      <c r="G43" s="63"/>
      <c r="H43" s="63"/>
      <c r="I43" s="59"/>
      <c r="J43" s="59" t="s">
        <v>46</v>
      </c>
      <c r="K43" s="63">
        <v>0.14</v>
      </c>
      <c r="L43" s="63"/>
      <c r="M43" s="63"/>
      <c r="N43" s="59"/>
      <c r="O43" s="59" t="s">
        <v>46</v>
      </c>
      <c r="P43" s="63">
        <v>0.14</v>
      </c>
      <c r="Q43" s="63"/>
      <c r="R43" s="63"/>
    </row>
    <row r="44" ht="15.75" customHeight="1">
      <c r="E44" s="59" t="s">
        <v>30</v>
      </c>
      <c r="F44" s="63">
        <f>F43+F42</f>
        <v>2.69</v>
      </c>
      <c r="G44" s="63"/>
      <c r="H44" s="63"/>
      <c r="I44" s="59"/>
      <c r="J44" s="59" t="s">
        <v>30</v>
      </c>
      <c r="K44" s="63">
        <f>K43+K42</f>
        <v>2.69</v>
      </c>
      <c r="L44" s="63"/>
      <c r="M44" s="63"/>
      <c r="N44" s="59"/>
      <c r="O44" s="59" t="s">
        <v>30</v>
      </c>
      <c r="P44" s="63">
        <f>P43+P42</f>
        <v>2.69</v>
      </c>
      <c r="Q44" s="63"/>
      <c r="R44" s="63"/>
    </row>
    <row r="45" ht="15.75" customHeight="1">
      <c r="E45" s="59" t="s">
        <v>49</v>
      </c>
      <c r="F45" s="63">
        <v>0.72</v>
      </c>
      <c r="G45" s="63"/>
      <c r="H45" s="63"/>
      <c r="I45" s="59"/>
      <c r="J45" s="59" t="s">
        <v>49</v>
      </c>
      <c r="K45" s="63">
        <v>0.72</v>
      </c>
      <c r="L45" s="63"/>
      <c r="M45" s="63"/>
      <c r="N45" s="59"/>
      <c r="O45" s="59" t="s">
        <v>49</v>
      </c>
      <c r="P45" s="63">
        <v>0.72</v>
      </c>
      <c r="Q45" s="63"/>
      <c r="R45" s="63"/>
    </row>
    <row r="46" ht="15.75" customHeight="1">
      <c r="E46" s="59" t="s">
        <v>51</v>
      </c>
      <c r="F46" s="63">
        <f>F44/F45</f>
        <v>3.736111111</v>
      </c>
      <c r="G46" s="63"/>
      <c r="H46" s="63"/>
      <c r="I46" s="59"/>
      <c r="J46" s="59" t="s">
        <v>51</v>
      </c>
      <c r="K46" s="63">
        <f>K44/K45</f>
        <v>3.736111111</v>
      </c>
      <c r="L46" s="63"/>
      <c r="M46" s="63"/>
      <c r="N46" s="59"/>
      <c r="O46" s="59" t="s">
        <v>51</v>
      </c>
      <c r="P46" s="63">
        <f>P44/P45</f>
        <v>3.736111111</v>
      </c>
      <c r="Q46" s="63"/>
      <c r="R46" s="63"/>
    </row>
    <row r="47" ht="15.75" customHeight="1">
      <c r="E47" s="59"/>
      <c r="F47" s="63"/>
      <c r="G47" s="63"/>
      <c r="H47" s="63"/>
      <c r="I47" s="59"/>
      <c r="J47" s="59"/>
      <c r="K47" s="63"/>
      <c r="L47" s="63"/>
      <c r="M47" s="63"/>
      <c r="N47" s="59"/>
      <c r="O47" s="59"/>
      <c r="P47" s="63"/>
      <c r="Q47" s="63"/>
      <c r="R47" s="63"/>
    </row>
    <row r="48" ht="15.75" customHeight="1">
      <c r="E48" s="59" t="s">
        <v>60</v>
      </c>
      <c r="F48" s="63">
        <v>0.95</v>
      </c>
      <c r="G48" s="63"/>
      <c r="H48" s="63"/>
      <c r="I48" s="59"/>
      <c r="J48" s="59" t="s">
        <v>60</v>
      </c>
      <c r="K48" s="63">
        <v>0.95</v>
      </c>
      <c r="L48" s="63"/>
      <c r="M48" s="63"/>
      <c r="N48" s="59"/>
      <c r="O48" s="59" t="s">
        <v>60</v>
      </c>
      <c r="P48" s="63">
        <v>0.95</v>
      </c>
      <c r="Q48" s="63"/>
      <c r="R48" s="63"/>
    </row>
    <row r="49" ht="15.75" customHeight="1">
      <c r="E49" s="59" t="s">
        <v>41</v>
      </c>
      <c r="F49" s="63">
        <v>0.4</v>
      </c>
      <c r="G49" s="63"/>
      <c r="H49" s="63"/>
      <c r="I49" s="59"/>
      <c r="J49" s="59" t="s">
        <v>41</v>
      </c>
      <c r="K49" s="63">
        <v>0.4</v>
      </c>
      <c r="L49" s="63"/>
      <c r="M49" s="63"/>
      <c r="N49" s="59"/>
      <c r="O49" s="59" t="s">
        <v>41</v>
      </c>
      <c r="P49" s="63">
        <v>0.4</v>
      </c>
      <c r="Q49" s="63"/>
      <c r="R49" s="63"/>
    </row>
    <row r="50" ht="15.75" customHeight="1">
      <c r="E50" s="59" t="s">
        <v>16</v>
      </c>
      <c r="F50" s="63">
        <v>0.06</v>
      </c>
      <c r="G50" s="63"/>
      <c r="H50" s="63"/>
      <c r="I50" s="59"/>
      <c r="J50" s="59" t="s">
        <v>16</v>
      </c>
      <c r="K50" s="63">
        <v>0.06</v>
      </c>
      <c r="L50" s="63"/>
      <c r="M50" s="63"/>
      <c r="N50" s="59"/>
      <c r="O50" s="59" t="s">
        <v>16</v>
      </c>
      <c r="P50" s="63">
        <v>0.06</v>
      </c>
      <c r="Q50" s="63"/>
      <c r="R50" s="63"/>
    </row>
    <row r="51" ht="15.75" customHeight="1">
      <c r="E51" s="59" t="s">
        <v>18</v>
      </c>
      <c r="F51" s="63">
        <v>0.07</v>
      </c>
      <c r="G51" s="63"/>
      <c r="H51" s="63"/>
      <c r="I51" s="59"/>
      <c r="J51" s="59" t="s">
        <v>18</v>
      </c>
      <c r="K51" s="63">
        <v>0.07</v>
      </c>
      <c r="L51" s="63"/>
      <c r="M51" s="63"/>
      <c r="N51" s="59"/>
      <c r="O51" s="59" t="s">
        <v>18</v>
      </c>
      <c r="P51" s="63">
        <v>0.07</v>
      </c>
      <c r="Q51" s="63"/>
      <c r="R51" s="63"/>
    </row>
    <row r="52" ht="15.75" customHeight="1">
      <c r="E52" s="59" t="s">
        <v>58</v>
      </c>
      <c r="F52" s="63">
        <v>0.0</v>
      </c>
      <c r="G52" s="63"/>
      <c r="H52" s="63"/>
      <c r="I52" s="59"/>
      <c r="J52" s="59" t="s">
        <v>58</v>
      </c>
      <c r="K52" s="63">
        <f>+C22</f>
        <v>0.12</v>
      </c>
      <c r="L52" s="63"/>
      <c r="M52" s="63"/>
      <c r="N52" s="59"/>
      <c r="O52" s="59" t="s">
        <v>58</v>
      </c>
      <c r="P52" s="63">
        <f>+C23+C24+C25+C26+C27+C2+C28</f>
        <v>0.15</v>
      </c>
      <c r="Q52" s="63"/>
      <c r="R52" s="63"/>
    </row>
    <row r="53" ht="15.75" customHeight="1">
      <c r="E53" s="59" t="s">
        <v>22</v>
      </c>
      <c r="F53" s="63">
        <v>0.0</v>
      </c>
      <c r="G53" s="63"/>
      <c r="H53" s="63"/>
      <c r="I53" s="59"/>
      <c r="J53" s="59" t="s">
        <v>22</v>
      </c>
      <c r="K53" s="63">
        <v>0.03</v>
      </c>
      <c r="L53" s="63"/>
      <c r="M53" s="63"/>
      <c r="N53" s="59"/>
      <c r="O53" s="59" t="s">
        <v>22</v>
      </c>
      <c r="P53" s="63">
        <v>0.0</v>
      </c>
      <c r="Q53" s="63"/>
      <c r="R53" s="63"/>
    </row>
    <row r="54" ht="15.75" customHeight="1">
      <c r="E54" s="1" t="s">
        <v>27</v>
      </c>
      <c r="F54" s="15">
        <v>0.1</v>
      </c>
      <c r="G54" s="63"/>
      <c r="H54" s="63"/>
      <c r="I54" s="59"/>
      <c r="J54" s="1" t="s">
        <v>27</v>
      </c>
      <c r="K54" s="15">
        <v>0.1</v>
      </c>
      <c r="L54" s="63"/>
      <c r="M54" s="63"/>
      <c r="N54" s="59"/>
      <c r="O54" s="1" t="s">
        <v>27</v>
      </c>
      <c r="P54" s="15">
        <v>0.1</v>
      </c>
      <c r="Q54" s="63"/>
      <c r="R54" s="63"/>
    </row>
    <row r="55" ht="15.75" customHeight="1">
      <c r="E55" s="65" t="s">
        <v>24</v>
      </c>
      <c r="F55" s="66">
        <f>SUM(F46:F54)</f>
        <v>5.316111111</v>
      </c>
      <c r="G55" s="66"/>
      <c r="H55" s="66">
        <f>+F55*2.2046</f>
        <v>11.71989856</v>
      </c>
      <c r="I55" s="59"/>
      <c r="J55" s="65" t="s">
        <v>24</v>
      </c>
      <c r="K55" s="67">
        <f>SUM(K46:K54)</f>
        <v>5.466111111</v>
      </c>
      <c r="L55" s="68"/>
      <c r="M55" s="67">
        <f>+K55*2.2046</f>
        <v>12.05058856</v>
      </c>
      <c r="N55" s="59"/>
      <c r="O55" s="65" t="s">
        <v>24</v>
      </c>
      <c r="P55" s="66">
        <f>SUM(P46:P54)</f>
        <v>5.466111111</v>
      </c>
      <c r="Q55" s="66"/>
      <c r="R55" s="66">
        <f>+P55*2.2046</f>
        <v>12.05058856</v>
      </c>
    </row>
    <row r="56" ht="15.75" customHeight="1">
      <c r="E56" s="59"/>
      <c r="F56" s="59"/>
      <c r="G56" s="59"/>
      <c r="H56" s="59"/>
      <c r="I56" s="59"/>
      <c r="J56" s="70">
        <v>0.0378</v>
      </c>
      <c r="K56" s="71">
        <f>K55*J56</f>
        <v>0.206619</v>
      </c>
      <c r="L56" s="71">
        <f>+K55+K56</f>
        <v>5.672730111</v>
      </c>
      <c r="M56" s="71">
        <f t="shared" ref="M56:M57" si="3">+L56*2.2046</f>
        <v>12.5061008</v>
      </c>
      <c r="N56" s="59"/>
      <c r="O56" s="59"/>
      <c r="P56" s="59"/>
      <c r="Q56" s="59"/>
      <c r="R56" s="59"/>
    </row>
    <row r="57" ht="15.75" customHeight="1">
      <c r="E57" s="59"/>
      <c r="F57" s="59"/>
      <c r="G57" s="59"/>
      <c r="H57" s="59"/>
      <c r="I57" s="59"/>
      <c r="J57" s="72">
        <v>0.15</v>
      </c>
      <c r="K57" s="73">
        <f>+K55*J57</f>
        <v>0.8199166667</v>
      </c>
      <c r="L57" s="73">
        <f>+K55+K57+K56</f>
        <v>6.492646778</v>
      </c>
      <c r="M57" s="73">
        <f t="shared" si="3"/>
        <v>14.31368909</v>
      </c>
      <c r="N57" s="59"/>
      <c r="O57" s="59"/>
      <c r="P57" s="59"/>
      <c r="Q57" s="59"/>
      <c r="R57" s="59"/>
    </row>
    <row r="58" ht="15.75" customHeight="1">
      <c r="E58" s="59"/>
      <c r="F58" s="59"/>
      <c r="G58" s="59"/>
      <c r="H58" s="59"/>
      <c r="I58" s="59"/>
      <c r="J58" s="59"/>
      <c r="K58" s="74"/>
      <c r="L58" s="74"/>
      <c r="M58" s="74"/>
      <c r="N58" s="59"/>
      <c r="O58" s="59"/>
      <c r="P58" s="59"/>
      <c r="Q58" s="59"/>
      <c r="R58" s="59"/>
    </row>
    <row r="59" ht="15.75" customHeight="1">
      <c r="E59" s="61" t="s">
        <v>5</v>
      </c>
      <c r="F59" s="61" t="s">
        <v>50</v>
      </c>
      <c r="G59" s="61"/>
      <c r="H59" s="61"/>
      <c r="I59" s="59"/>
      <c r="J59" s="61" t="s">
        <v>5</v>
      </c>
      <c r="K59" s="61" t="s">
        <v>50</v>
      </c>
      <c r="L59" s="61"/>
      <c r="M59" s="61"/>
      <c r="N59" s="59"/>
      <c r="O59" s="61" t="s">
        <v>5</v>
      </c>
      <c r="P59" s="61" t="s">
        <v>50</v>
      </c>
      <c r="Q59" s="61"/>
      <c r="R59" s="61"/>
    </row>
    <row r="60" ht="15.75" customHeight="1">
      <c r="E60" s="59" t="s">
        <v>4</v>
      </c>
      <c r="F60" s="62">
        <f>+C11</f>
        <v>2.45</v>
      </c>
      <c r="G60" s="62"/>
      <c r="H60" s="62"/>
      <c r="I60" s="59"/>
      <c r="J60" s="59" t="s">
        <v>4</v>
      </c>
      <c r="K60" s="62">
        <f>+C11</f>
        <v>2.45</v>
      </c>
      <c r="L60" s="62"/>
      <c r="M60" s="62"/>
      <c r="N60" s="59"/>
      <c r="O60" s="59" t="s">
        <v>4</v>
      </c>
      <c r="P60" s="62">
        <f>+C11</f>
        <v>2.45</v>
      </c>
      <c r="Q60" s="62"/>
      <c r="R60" s="62"/>
    </row>
    <row r="61" ht="15.75" customHeight="1">
      <c r="E61" s="59" t="s">
        <v>46</v>
      </c>
      <c r="F61" s="63">
        <v>0.14</v>
      </c>
      <c r="G61" s="63"/>
      <c r="H61" s="63"/>
      <c r="I61" s="59"/>
      <c r="J61" s="59" t="s">
        <v>46</v>
      </c>
      <c r="K61" s="63">
        <v>0.14</v>
      </c>
      <c r="L61" s="63"/>
      <c r="M61" s="63"/>
      <c r="N61" s="59"/>
      <c r="O61" s="59" t="s">
        <v>46</v>
      </c>
      <c r="P61" s="63">
        <v>0.14</v>
      </c>
      <c r="Q61" s="63"/>
      <c r="R61" s="63"/>
    </row>
    <row r="62" ht="15.75" customHeight="1">
      <c r="E62" s="59" t="s">
        <v>30</v>
      </c>
      <c r="F62" s="63">
        <f>F61+F60</f>
        <v>2.59</v>
      </c>
      <c r="G62" s="63"/>
      <c r="H62" s="63"/>
      <c r="I62" s="59"/>
      <c r="J62" s="59" t="s">
        <v>30</v>
      </c>
      <c r="K62" s="63">
        <f>K61+K60</f>
        <v>2.59</v>
      </c>
      <c r="L62" s="63"/>
      <c r="M62" s="63"/>
      <c r="N62" s="59"/>
      <c r="O62" s="59" t="s">
        <v>30</v>
      </c>
      <c r="P62" s="63">
        <f>P61+P60</f>
        <v>2.59</v>
      </c>
      <c r="Q62" s="63"/>
      <c r="R62" s="63"/>
    </row>
    <row r="63" ht="15.75" customHeight="1">
      <c r="E63" s="59" t="s">
        <v>49</v>
      </c>
      <c r="F63" s="63">
        <v>0.72</v>
      </c>
      <c r="G63" s="63"/>
      <c r="H63" s="63"/>
      <c r="I63" s="59"/>
      <c r="J63" s="59" t="s">
        <v>49</v>
      </c>
      <c r="K63" s="63">
        <v>0.72</v>
      </c>
      <c r="L63" s="63"/>
      <c r="M63" s="63"/>
      <c r="N63" s="59"/>
      <c r="O63" s="59" t="s">
        <v>49</v>
      </c>
      <c r="P63" s="63">
        <v>0.72</v>
      </c>
      <c r="Q63" s="63"/>
      <c r="R63" s="63"/>
    </row>
    <row r="64" ht="15.75" customHeight="1">
      <c r="E64" s="59" t="s">
        <v>51</v>
      </c>
      <c r="F64" s="63">
        <f>F62/F63</f>
        <v>3.597222222</v>
      </c>
      <c r="G64" s="63"/>
      <c r="H64" s="63"/>
      <c r="I64" s="59"/>
      <c r="J64" s="59" t="s">
        <v>51</v>
      </c>
      <c r="K64" s="63">
        <f>K62/K63</f>
        <v>3.597222222</v>
      </c>
      <c r="L64" s="63"/>
      <c r="M64" s="63"/>
      <c r="N64" s="59"/>
      <c r="O64" s="59" t="s">
        <v>51</v>
      </c>
      <c r="P64" s="63">
        <f>P62/P63</f>
        <v>3.597222222</v>
      </c>
      <c r="Q64" s="63"/>
      <c r="R64" s="63"/>
    </row>
    <row r="65" ht="15.75" customHeight="1">
      <c r="E65" s="59"/>
      <c r="F65" s="63"/>
      <c r="G65" s="63"/>
      <c r="H65" s="63"/>
      <c r="I65" s="59"/>
      <c r="J65" s="59"/>
      <c r="K65" s="63"/>
      <c r="L65" s="63"/>
      <c r="M65" s="63"/>
      <c r="N65" s="59"/>
      <c r="O65" s="59"/>
      <c r="P65" s="63"/>
      <c r="Q65" s="63"/>
      <c r="R65" s="63"/>
    </row>
    <row r="66" ht="15.75" customHeight="1">
      <c r="E66" s="59" t="s">
        <v>60</v>
      </c>
      <c r="F66" s="63">
        <v>0.95</v>
      </c>
      <c r="G66" s="63"/>
      <c r="H66" s="63"/>
      <c r="I66" s="59"/>
      <c r="J66" s="59" t="s">
        <v>60</v>
      </c>
      <c r="K66" s="63">
        <v>0.95</v>
      </c>
      <c r="L66" s="63"/>
      <c r="M66" s="63"/>
      <c r="N66" s="59"/>
      <c r="O66" s="59" t="s">
        <v>60</v>
      </c>
      <c r="P66" s="63">
        <v>0.95</v>
      </c>
      <c r="Q66" s="63"/>
      <c r="R66" s="63"/>
    </row>
    <row r="67" ht="15.75" customHeight="1">
      <c r="E67" s="59" t="s">
        <v>41</v>
      </c>
      <c r="F67" s="63">
        <v>0.4</v>
      </c>
      <c r="G67" s="63"/>
      <c r="H67" s="63"/>
      <c r="I67" s="59"/>
      <c r="J67" s="59" t="s">
        <v>41</v>
      </c>
      <c r="K67" s="63">
        <v>0.4</v>
      </c>
      <c r="L67" s="63"/>
      <c r="M67" s="63"/>
      <c r="N67" s="59"/>
      <c r="O67" s="59" t="s">
        <v>41</v>
      </c>
      <c r="P67" s="63">
        <v>0.4</v>
      </c>
      <c r="Q67" s="63"/>
      <c r="R67" s="63"/>
    </row>
    <row r="68" ht="15.75" customHeight="1">
      <c r="E68" s="59" t="s">
        <v>16</v>
      </c>
      <c r="F68" s="63">
        <v>0.06</v>
      </c>
      <c r="G68" s="63"/>
      <c r="H68" s="63"/>
      <c r="I68" s="59"/>
      <c r="J68" s="59" t="s">
        <v>16</v>
      </c>
      <c r="K68" s="63">
        <v>0.06</v>
      </c>
      <c r="L68" s="63"/>
      <c r="M68" s="63"/>
      <c r="N68" s="59"/>
      <c r="O68" s="59" t="s">
        <v>16</v>
      </c>
      <c r="P68" s="63">
        <v>0.06</v>
      </c>
      <c r="Q68" s="63"/>
      <c r="R68" s="63"/>
    </row>
    <row r="69" ht="15.75" customHeight="1">
      <c r="E69" s="59" t="s">
        <v>18</v>
      </c>
      <c r="F69" s="63">
        <v>0.07</v>
      </c>
      <c r="G69" s="63"/>
      <c r="H69" s="63"/>
      <c r="I69" s="59"/>
      <c r="J69" s="59" t="s">
        <v>18</v>
      </c>
      <c r="K69" s="63">
        <v>0.07</v>
      </c>
      <c r="L69" s="63"/>
      <c r="M69" s="63"/>
      <c r="N69" s="59"/>
      <c r="O69" s="59" t="s">
        <v>18</v>
      </c>
      <c r="P69" s="63">
        <v>0.07</v>
      </c>
      <c r="Q69" s="63"/>
      <c r="R69" s="63"/>
    </row>
    <row r="70" ht="15.75" customHeight="1">
      <c r="E70" s="59" t="s">
        <v>58</v>
      </c>
      <c r="F70" s="63">
        <v>0.0</v>
      </c>
      <c r="G70" s="63"/>
      <c r="H70" s="63"/>
      <c r="I70" s="59"/>
      <c r="J70" s="59" t="s">
        <v>58</v>
      </c>
      <c r="K70" s="63">
        <f>+C22</f>
        <v>0.12</v>
      </c>
      <c r="L70" s="63"/>
      <c r="M70" s="63"/>
      <c r="N70" s="59"/>
      <c r="O70" s="59" t="s">
        <v>58</v>
      </c>
      <c r="P70" s="63">
        <f>+C23+C24+C25+C26+C27+C2+C28</f>
        <v>0.15</v>
      </c>
      <c r="Q70" s="63"/>
      <c r="R70" s="63"/>
    </row>
    <row r="71" ht="15.75" customHeight="1">
      <c r="E71" s="59" t="s">
        <v>22</v>
      </c>
      <c r="F71" s="63">
        <v>0.0</v>
      </c>
      <c r="G71" s="63"/>
      <c r="H71" s="63"/>
      <c r="I71" s="59"/>
      <c r="J71" s="59" t="s">
        <v>22</v>
      </c>
      <c r="K71" s="63">
        <v>0.03</v>
      </c>
      <c r="L71" s="63"/>
      <c r="M71" s="63"/>
      <c r="N71" s="59"/>
      <c r="O71" s="59" t="s">
        <v>22</v>
      </c>
      <c r="P71" s="63">
        <v>0.0</v>
      </c>
      <c r="Q71" s="63"/>
      <c r="R71" s="63"/>
    </row>
    <row r="72" ht="15.75" customHeight="1">
      <c r="E72" s="1" t="s">
        <v>27</v>
      </c>
      <c r="F72" s="15">
        <v>0.1</v>
      </c>
      <c r="G72" s="63"/>
      <c r="H72" s="63"/>
      <c r="I72" s="59"/>
      <c r="J72" s="1" t="s">
        <v>27</v>
      </c>
      <c r="K72" s="15">
        <v>0.1</v>
      </c>
      <c r="L72" s="63"/>
      <c r="M72" s="63"/>
      <c r="N72" s="59"/>
      <c r="O72" s="1" t="s">
        <v>27</v>
      </c>
      <c r="P72" s="15">
        <v>0.1</v>
      </c>
      <c r="Q72" s="63"/>
      <c r="R72" s="63"/>
    </row>
    <row r="73" ht="15.75" customHeight="1">
      <c r="E73" s="65" t="s">
        <v>24</v>
      </c>
      <c r="F73" s="66">
        <f>SUM(F64:F72)</f>
        <v>5.177222222</v>
      </c>
      <c r="G73" s="66"/>
      <c r="H73" s="66">
        <f>+F73*2.2046</f>
        <v>11.41370411</v>
      </c>
      <c r="I73" s="59"/>
      <c r="J73" s="65" t="s">
        <v>24</v>
      </c>
      <c r="K73" s="67">
        <f>SUM(K64:K72)</f>
        <v>5.327222222</v>
      </c>
      <c r="L73" s="68"/>
      <c r="M73" s="67">
        <f>+K73*2.2046</f>
        <v>11.74439411</v>
      </c>
      <c r="N73" s="59"/>
      <c r="O73" s="65" t="s">
        <v>24</v>
      </c>
      <c r="P73" s="66">
        <f>SUM(P64:P72)</f>
        <v>5.327222222</v>
      </c>
      <c r="Q73" s="66"/>
      <c r="R73" s="66">
        <f>+P73*2.2046</f>
        <v>11.74439411</v>
      </c>
    </row>
    <row r="74" ht="15.75" customHeight="1">
      <c r="E74" s="59"/>
      <c r="F74" s="59"/>
      <c r="G74" s="59"/>
      <c r="H74" s="59"/>
      <c r="I74" s="59"/>
      <c r="J74" s="70">
        <v>0.0378</v>
      </c>
      <c r="K74" s="71">
        <f>K73*J74</f>
        <v>0.201369</v>
      </c>
      <c r="L74" s="71">
        <f>+K73+K74</f>
        <v>5.528591222</v>
      </c>
      <c r="M74" s="71">
        <f t="shared" ref="M74:M75" si="4">+L74*2.2046</f>
        <v>12.18833221</v>
      </c>
      <c r="N74" s="59"/>
      <c r="O74" s="59"/>
      <c r="P74" s="59"/>
      <c r="Q74" s="59"/>
      <c r="R74" s="59"/>
    </row>
    <row r="75" ht="15.75" customHeight="1">
      <c r="E75" s="59"/>
      <c r="F75" s="59"/>
      <c r="G75" s="59"/>
      <c r="H75" s="59"/>
      <c r="I75" s="59"/>
      <c r="J75" s="72">
        <v>0.15</v>
      </c>
      <c r="K75" s="73">
        <f>+K73*J75</f>
        <v>0.7990833333</v>
      </c>
      <c r="L75" s="73">
        <f>+K73+K75+K74</f>
        <v>6.327674556</v>
      </c>
      <c r="M75" s="73">
        <f t="shared" si="4"/>
        <v>13.94999133</v>
      </c>
      <c r="N75" s="59"/>
      <c r="O75" s="59"/>
      <c r="P75" s="59"/>
      <c r="Q75" s="59"/>
      <c r="R75" s="59"/>
    </row>
    <row r="76" ht="15.75" customHeight="1">
      <c r="E76" s="59"/>
      <c r="F76" s="59"/>
      <c r="G76" s="59"/>
      <c r="H76" s="59"/>
      <c r="I76" s="59"/>
      <c r="J76" s="75"/>
      <c r="K76" s="76"/>
      <c r="L76" s="76"/>
      <c r="M76" s="76"/>
      <c r="N76" s="59"/>
      <c r="O76" s="59"/>
      <c r="P76" s="59"/>
      <c r="Q76" s="59"/>
      <c r="R76" s="59"/>
    </row>
    <row r="77" ht="15.75" customHeight="1">
      <c r="E77" s="61" t="s">
        <v>5</v>
      </c>
      <c r="F77" s="61" t="s">
        <v>52</v>
      </c>
      <c r="G77" s="61"/>
      <c r="H77" s="61"/>
      <c r="I77" s="59"/>
      <c r="J77" s="61" t="s">
        <v>5</v>
      </c>
      <c r="K77" s="61" t="s">
        <v>52</v>
      </c>
      <c r="L77" s="61"/>
      <c r="M77" s="61"/>
      <c r="N77" s="59"/>
      <c r="O77" s="61" t="s">
        <v>5</v>
      </c>
      <c r="P77" s="61" t="s">
        <v>52</v>
      </c>
      <c r="Q77" s="61"/>
      <c r="R77" s="61"/>
    </row>
    <row r="78" ht="15.75" customHeight="1">
      <c r="E78" s="59" t="s">
        <v>4</v>
      </c>
      <c r="F78" s="62">
        <f>+C12</f>
        <v>2.4</v>
      </c>
      <c r="G78" s="62"/>
      <c r="H78" s="62"/>
      <c r="I78" s="59"/>
      <c r="J78" s="59" t="s">
        <v>4</v>
      </c>
      <c r="K78" s="62">
        <f>+C12</f>
        <v>2.4</v>
      </c>
      <c r="L78" s="62"/>
      <c r="M78" s="62"/>
      <c r="N78" s="59"/>
      <c r="O78" s="59" t="s">
        <v>4</v>
      </c>
      <c r="P78" s="62">
        <f>+C12</f>
        <v>2.4</v>
      </c>
      <c r="Q78" s="62"/>
      <c r="R78" s="62"/>
    </row>
    <row r="79" ht="15.75" customHeight="1">
      <c r="E79" s="59" t="s">
        <v>46</v>
      </c>
      <c r="F79" s="63">
        <v>0.14</v>
      </c>
      <c r="G79" s="63"/>
      <c r="H79" s="63"/>
      <c r="I79" s="59"/>
      <c r="J79" s="59" t="s">
        <v>46</v>
      </c>
      <c r="K79" s="63">
        <v>0.14</v>
      </c>
      <c r="L79" s="63"/>
      <c r="M79" s="63"/>
      <c r="N79" s="59"/>
      <c r="O79" s="59" t="s">
        <v>46</v>
      </c>
      <c r="P79" s="63">
        <v>0.14</v>
      </c>
      <c r="Q79" s="63"/>
      <c r="R79" s="63"/>
    </row>
    <row r="80" ht="15.75" customHeight="1">
      <c r="E80" s="59" t="s">
        <v>30</v>
      </c>
      <c r="F80" s="63">
        <f>F79+F78</f>
        <v>2.54</v>
      </c>
      <c r="G80" s="63"/>
      <c r="H80" s="63"/>
      <c r="I80" s="59"/>
      <c r="J80" s="59" t="s">
        <v>30</v>
      </c>
      <c r="K80" s="63">
        <f>K79+K78</f>
        <v>2.54</v>
      </c>
      <c r="L80" s="63"/>
      <c r="M80" s="63"/>
      <c r="N80" s="59"/>
      <c r="O80" s="59" t="s">
        <v>30</v>
      </c>
      <c r="P80" s="63">
        <f>P79+P78</f>
        <v>2.54</v>
      </c>
      <c r="Q80" s="63"/>
      <c r="R80" s="63"/>
    </row>
    <row r="81" ht="15.75" customHeight="1">
      <c r="E81" s="59" t="s">
        <v>49</v>
      </c>
      <c r="F81" s="64">
        <v>0.72</v>
      </c>
      <c r="G81" s="63"/>
      <c r="H81" s="63"/>
      <c r="I81" s="59"/>
      <c r="J81" s="59" t="s">
        <v>49</v>
      </c>
      <c r="K81" s="63">
        <v>0.72</v>
      </c>
      <c r="L81" s="63"/>
      <c r="M81" s="63"/>
      <c r="N81" s="59"/>
      <c r="O81" s="59" t="s">
        <v>49</v>
      </c>
      <c r="P81" s="63">
        <v>0.72</v>
      </c>
      <c r="Q81" s="63"/>
      <c r="R81" s="63"/>
    </row>
    <row r="82" ht="15.75" customHeight="1">
      <c r="E82" s="59" t="s">
        <v>51</v>
      </c>
      <c r="F82" s="63">
        <f>F80/F81</f>
        <v>3.527777778</v>
      </c>
      <c r="G82" s="63"/>
      <c r="H82" s="63"/>
      <c r="I82" s="59"/>
      <c r="J82" s="59" t="s">
        <v>51</v>
      </c>
      <c r="K82" s="63">
        <f>K80/K81</f>
        <v>3.527777778</v>
      </c>
      <c r="L82" s="63"/>
      <c r="M82" s="63"/>
      <c r="N82" s="59"/>
      <c r="O82" s="59" t="s">
        <v>51</v>
      </c>
      <c r="P82" s="63">
        <f>P80/P81</f>
        <v>3.527777778</v>
      </c>
      <c r="Q82" s="63"/>
      <c r="R82" s="63"/>
    </row>
    <row r="83" ht="15.75" customHeight="1">
      <c r="E83" s="59"/>
      <c r="F83" s="63"/>
      <c r="G83" s="63"/>
      <c r="H83" s="63"/>
      <c r="I83" s="59"/>
      <c r="J83" s="59"/>
      <c r="K83" s="63"/>
      <c r="L83" s="63"/>
      <c r="M83" s="63"/>
      <c r="N83" s="59"/>
      <c r="O83" s="59"/>
      <c r="P83" s="63"/>
      <c r="Q83" s="63"/>
      <c r="R83" s="63"/>
    </row>
    <row r="84" ht="15.75" customHeight="1">
      <c r="E84" s="59" t="s">
        <v>60</v>
      </c>
      <c r="F84" s="63">
        <v>0.95</v>
      </c>
      <c r="G84" s="63"/>
      <c r="H84" s="63"/>
      <c r="I84" s="59"/>
      <c r="J84" s="59" t="s">
        <v>60</v>
      </c>
      <c r="K84" s="63">
        <v>0.95</v>
      </c>
      <c r="L84" s="63"/>
      <c r="M84" s="63"/>
      <c r="N84" s="59"/>
      <c r="O84" s="59" t="s">
        <v>60</v>
      </c>
      <c r="P84" s="63">
        <v>0.95</v>
      </c>
      <c r="Q84" s="63"/>
      <c r="R84" s="63"/>
    </row>
    <row r="85" ht="15.75" customHeight="1">
      <c r="E85" s="59" t="s">
        <v>41</v>
      </c>
      <c r="F85" s="63">
        <v>0.4</v>
      </c>
      <c r="G85" s="63"/>
      <c r="H85" s="63"/>
      <c r="I85" s="59"/>
      <c r="J85" s="59" t="s">
        <v>41</v>
      </c>
      <c r="K85" s="63">
        <v>0.4</v>
      </c>
      <c r="L85" s="63"/>
      <c r="M85" s="63"/>
      <c r="N85" s="59"/>
      <c r="O85" s="59" t="s">
        <v>41</v>
      </c>
      <c r="P85" s="63">
        <v>0.4</v>
      </c>
      <c r="Q85" s="63"/>
      <c r="R85" s="63"/>
    </row>
    <row r="86" ht="15.75" customHeight="1">
      <c r="E86" s="59" t="s">
        <v>16</v>
      </c>
      <c r="F86" s="63">
        <v>0.06</v>
      </c>
      <c r="G86" s="63"/>
      <c r="H86" s="63"/>
      <c r="I86" s="59"/>
      <c r="J86" s="59" t="s">
        <v>16</v>
      </c>
      <c r="K86" s="63">
        <v>0.06</v>
      </c>
      <c r="L86" s="63"/>
      <c r="M86" s="63"/>
      <c r="N86" s="59"/>
      <c r="O86" s="59" t="s">
        <v>16</v>
      </c>
      <c r="P86" s="63">
        <v>0.06</v>
      </c>
      <c r="Q86" s="63"/>
      <c r="R86" s="63"/>
    </row>
    <row r="87" ht="15.75" customHeight="1">
      <c r="E87" s="59" t="s">
        <v>18</v>
      </c>
      <c r="F87" s="63">
        <v>0.07</v>
      </c>
      <c r="G87" s="63"/>
      <c r="H87" s="63"/>
      <c r="I87" s="59"/>
      <c r="J87" s="59" t="s">
        <v>18</v>
      </c>
      <c r="K87" s="63">
        <v>0.07</v>
      </c>
      <c r="L87" s="63"/>
      <c r="M87" s="63"/>
      <c r="N87" s="59"/>
      <c r="O87" s="59" t="s">
        <v>18</v>
      </c>
      <c r="P87" s="63">
        <v>0.07</v>
      </c>
      <c r="Q87" s="63"/>
      <c r="R87" s="63"/>
    </row>
    <row r="88" ht="15.75" customHeight="1">
      <c r="E88" s="59" t="s">
        <v>58</v>
      </c>
      <c r="F88" s="63">
        <v>0.0</v>
      </c>
      <c r="G88" s="63"/>
      <c r="H88" s="63"/>
      <c r="I88" s="59"/>
      <c r="J88" s="59" t="s">
        <v>58</v>
      </c>
      <c r="K88" s="63">
        <f>+C22</f>
        <v>0.12</v>
      </c>
      <c r="L88" s="63"/>
      <c r="M88" s="63"/>
      <c r="N88" s="59"/>
      <c r="O88" s="59" t="s">
        <v>58</v>
      </c>
      <c r="P88" s="63">
        <f>+C23+C24+C25+C26+C27+C2+C28</f>
        <v>0.15</v>
      </c>
      <c r="Q88" s="63"/>
      <c r="R88" s="63"/>
    </row>
    <row r="89" ht="15.75" customHeight="1">
      <c r="E89" s="59" t="s">
        <v>22</v>
      </c>
      <c r="F89" s="63">
        <v>0.0</v>
      </c>
      <c r="G89" s="63"/>
      <c r="H89" s="63"/>
      <c r="I89" s="59"/>
      <c r="J89" s="59" t="s">
        <v>22</v>
      </c>
      <c r="K89" s="63">
        <v>0.03</v>
      </c>
      <c r="L89" s="63"/>
      <c r="M89" s="63"/>
      <c r="N89" s="59"/>
      <c r="O89" s="59" t="s">
        <v>22</v>
      </c>
      <c r="P89" s="63">
        <v>0.0</v>
      </c>
      <c r="Q89" s="63"/>
      <c r="R89" s="63"/>
    </row>
    <row r="90" ht="15.75" customHeight="1">
      <c r="E90" s="1" t="s">
        <v>27</v>
      </c>
      <c r="F90" s="15">
        <v>0.1</v>
      </c>
      <c r="G90" s="63"/>
      <c r="H90" s="63"/>
      <c r="I90" s="59"/>
      <c r="J90" s="1" t="s">
        <v>27</v>
      </c>
      <c r="K90" s="15">
        <v>0.1</v>
      </c>
      <c r="L90" s="63"/>
      <c r="M90" s="63"/>
      <c r="N90" s="59"/>
      <c r="O90" s="1" t="s">
        <v>27</v>
      </c>
      <c r="P90" s="15">
        <v>0.1</v>
      </c>
      <c r="Q90" s="63"/>
      <c r="R90" s="63"/>
    </row>
    <row r="91" ht="15.75" customHeight="1">
      <c r="E91" s="65" t="s">
        <v>24</v>
      </c>
      <c r="F91" s="66">
        <f>SUM(F82:F90)</f>
        <v>5.107777778</v>
      </c>
      <c r="G91" s="66"/>
      <c r="H91" s="66">
        <f>+F91*2.2046</f>
        <v>11.26060689</v>
      </c>
      <c r="I91" s="59"/>
      <c r="J91" s="65" t="s">
        <v>24</v>
      </c>
      <c r="K91" s="67">
        <f>SUM(K82:K90)</f>
        <v>5.257777778</v>
      </c>
      <c r="L91" s="68"/>
      <c r="M91" s="67">
        <f>+K91*2.2046</f>
        <v>11.59129689</v>
      </c>
      <c r="N91" s="59"/>
      <c r="O91" s="65" t="s">
        <v>24</v>
      </c>
      <c r="P91" s="66">
        <f>SUM(P82:P90)</f>
        <v>5.257777778</v>
      </c>
      <c r="Q91" s="66"/>
      <c r="R91" s="66">
        <f>+P91*2.2046</f>
        <v>11.59129689</v>
      </c>
    </row>
    <row r="92" ht="15.75" customHeight="1">
      <c r="E92" s="59"/>
      <c r="F92" s="59"/>
      <c r="G92" s="59"/>
      <c r="H92" s="59"/>
      <c r="I92" s="59"/>
      <c r="J92" s="70">
        <v>0.0378</v>
      </c>
      <c r="K92" s="71">
        <f>K91*J92</f>
        <v>0.198744</v>
      </c>
      <c r="L92" s="71">
        <f>+K91+K92</f>
        <v>5.456521778</v>
      </c>
      <c r="M92" s="71">
        <f t="shared" ref="M92:M93" si="5">+L92*2.2046</f>
        <v>12.02944791</v>
      </c>
      <c r="N92" s="59"/>
      <c r="O92" s="59"/>
      <c r="P92" s="59"/>
      <c r="Q92" s="59"/>
      <c r="R92" s="59"/>
    </row>
    <row r="93" ht="15.75" customHeight="1">
      <c r="E93" s="59"/>
      <c r="F93" s="59"/>
      <c r="G93" s="59"/>
      <c r="H93" s="59"/>
      <c r="I93" s="59"/>
      <c r="J93" s="72">
        <v>0.15</v>
      </c>
      <c r="K93" s="73">
        <f>+K91*J93</f>
        <v>0.7886666667</v>
      </c>
      <c r="L93" s="73">
        <f>+K91+K93+K92</f>
        <v>6.245188444</v>
      </c>
      <c r="M93" s="73">
        <f t="shared" si="5"/>
        <v>13.76814244</v>
      </c>
      <c r="N93" s="59"/>
      <c r="O93" s="59"/>
      <c r="P93" s="59"/>
      <c r="Q93" s="59"/>
      <c r="R93" s="59"/>
    </row>
    <row r="94" ht="15.75" customHeight="1">
      <c r="E94" s="59"/>
      <c r="F94" s="59"/>
      <c r="G94" s="59"/>
      <c r="H94" s="59"/>
      <c r="I94" s="59"/>
      <c r="J94" s="75"/>
      <c r="K94" s="63"/>
      <c r="L94" s="63"/>
      <c r="M94" s="63"/>
      <c r="N94" s="59"/>
      <c r="O94" s="59"/>
      <c r="P94" s="59"/>
      <c r="Q94" s="59"/>
      <c r="R94" s="59"/>
    </row>
    <row r="95" ht="15.75" customHeight="1">
      <c r="E95" s="61" t="s">
        <v>5</v>
      </c>
      <c r="F95" s="61" t="s">
        <v>53</v>
      </c>
      <c r="G95" s="61"/>
      <c r="H95" s="61"/>
      <c r="I95" s="59"/>
      <c r="J95" s="61" t="s">
        <v>5</v>
      </c>
      <c r="K95" s="61" t="s">
        <v>53</v>
      </c>
      <c r="L95" s="61"/>
      <c r="M95" s="61"/>
      <c r="N95" s="59"/>
      <c r="O95" s="61" t="s">
        <v>5</v>
      </c>
      <c r="P95" s="61" t="s">
        <v>53</v>
      </c>
      <c r="Q95" s="61"/>
      <c r="R95" s="61"/>
    </row>
    <row r="96" ht="15.75" customHeight="1">
      <c r="E96" s="59" t="s">
        <v>4</v>
      </c>
      <c r="F96" s="62">
        <f>C13</f>
        <v>2.3</v>
      </c>
      <c r="G96" s="62"/>
      <c r="H96" s="62"/>
      <c r="I96" s="59"/>
      <c r="J96" s="59" t="s">
        <v>4</v>
      </c>
      <c r="K96" s="62">
        <f>+C13</f>
        <v>2.3</v>
      </c>
      <c r="L96" s="62"/>
      <c r="M96" s="62"/>
      <c r="N96" s="59"/>
      <c r="O96" s="59" t="s">
        <v>4</v>
      </c>
      <c r="P96" s="62">
        <f>+C13</f>
        <v>2.3</v>
      </c>
      <c r="Q96" s="62"/>
      <c r="R96" s="62"/>
    </row>
    <row r="97" ht="15.75" customHeight="1">
      <c r="E97" s="59" t="s">
        <v>46</v>
      </c>
      <c r="F97" s="63">
        <v>0.14</v>
      </c>
      <c r="G97" s="63"/>
      <c r="H97" s="63"/>
      <c r="I97" s="59"/>
      <c r="J97" s="59" t="s">
        <v>46</v>
      </c>
      <c r="K97" s="63">
        <v>0.14</v>
      </c>
      <c r="L97" s="63"/>
      <c r="M97" s="63"/>
      <c r="N97" s="59"/>
      <c r="O97" s="59" t="s">
        <v>46</v>
      </c>
      <c r="P97" s="63">
        <v>0.14</v>
      </c>
      <c r="Q97" s="63"/>
      <c r="R97" s="63"/>
    </row>
    <row r="98" ht="15.75" customHeight="1">
      <c r="E98" s="59" t="s">
        <v>30</v>
      </c>
      <c r="F98" s="63">
        <f>F97+F96</f>
        <v>2.44</v>
      </c>
      <c r="G98" s="63"/>
      <c r="H98" s="63"/>
      <c r="I98" s="59"/>
      <c r="J98" s="59" t="s">
        <v>30</v>
      </c>
      <c r="K98" s="63">
        <f>K97+K96</f>
        <v>2.44</v>
      </c>
      <c r="L98" s="63"/>
      <c r="M98" s="63"/>
      <c r="N98" s="59"/>
      <c r="O98" s="59" t="s">
        <v>30</v>
      </c>
      <c r="P98" s="63">
        <f>P97+P96</f>
        <v>2.44</v>
      </c>
      <c r="Q98" s="63"/>
      <c r="R98" s="63"/>
    </row>
    <row r="99" ht="15.75" customHeight="1">
      <c r="E99" s="59" t="s">
        <v>49</v>
      </c>
      <c r="F99" s="63">
        <v>0.72</v>
      </c>
      <c r="G99" s="63"/>
      <c r="H99" s="63"/>
      <c r="I99" s="59"/>
      <c r="J99" s="59" t="s">
        <v>49</v>
      </c>
      <c r="K99" s="63">
        <v>0.72</v>
      </c>
      <c r="L99" s="63"/>
      <c r="M99" s="63"/>
      <c r="N99" s="59"/>
      <c r="O99" s="59" t="s">
        <v>49</v>
      </c>
      <c r="P99" s="63">
        <v>0.72</v>
      </c>
      <c r="Q99" s="63"/>
      <c r="R99" s="63"/>
    </row>
    <row r="100" ht="15.75" customHeight="1">
      <c r="E100" s="59" t="s">
        <v>51</v>
      </c>
      <c r="F100" s="63">
        <f>F98/F99</f>
        <v>3.388888889</v>
      </c>
      <c r="G100" s="63"/>
      <c r="H100" s="63"/>
      <c r="I100" s="59"/>
      <c r="J100" s="59" t="s">
        <v>51</v>
      </c>
      <c r="K100" s="63">
        <f>K98/K99</f>
        <v>3.388888889</v>
      </c>
      <c r="L100" s="63"/>
      <c r="M100" s="63"/>
      <c r="N100" s="59"/>
      <c r="O100" s="59" t="s">
        <v>51</v>
      </c>
      <c r="P100" s="63">
        <f>P98/P99</f>
        <v>3.388888889</v>
      </c>
      <c r="Q100" s="63"/>
      <c r="R100" s="63"/>
    </row>
    <row r="101" ht="15.75" customHeight="1">
      <c r="E101" s="59"/>
      <c r="F101" s="63"/>
      <c r="G101" s="63"/>
      <c r="H101" s="63"/>
      <c r="I101" s="59"/>
      <c r="J101" s="59"/>
      <c r="K101" s="63"/>
      <c r="L101" s="63"/>
      <c r="M101" s="63"/>
      <c r="N101" s="59"/>
      <c r="O101" s="59"/>
      <c r="P101" s="63"/>
      <c r="Q101" s="63"/>
      <c r="R101" s="63"/>
    </row>
    <row r="102" ht="15.75" customHeight="1">
      <c r="E102" s="59" t="s">
        <v>60</v>
      </c>
      <c r="F102" s="63">
        <v>0.95</v>
      </c>
      <c r="G102" s="63"/>
      <c r="H102" s="63"/>
      <c r="I102" s="59"/>
      <c r="J102" s="59" t="s">
        <v>60</v>
      </c>
      <c r="K102" s="63">
        <v>0.95</v>
      </c>
      <c r="L102" s="63"/>
      <c r="M102" s="63"/>
      <c r="N102" s="59"/>
      <c r="O102" s="59" t="s">
        <v>60</v>
      </c>
      <c r="P102" s="63">
        <v>0.95</v>
      </c>
      <c r="Q102" s="63"/>
      <c r="R102" s="63"/>
    </row>
    <row r="103" ht="15.75" customHeight="1">
      <c r="E103" s="59" t="s">
        <v>41</v>
      </c>
      <c r="F103" s="63">
        <v>0.4</v>
      </c>
      <c r="G103" s="63"/>
      <c r="H103" s="63"/>
      <c r="I103" s="59"/>
      <c r="J103" s="59" t="s">
        <v>41</v>
      </c>
      <c r="K103" s="63">
        <v>0.4</v>
      </c>
      <c r="L103" s="63"/>
      <c r="M103" s="63"/>
      <c r="N103" s="59"/>
      <c r="O103" s="59" t="s">
        <v>41</v>
      </c>
      <c r="P103" s="63">
        <v>0.4</v>
      </c>
      <c r="Q103" s="63"/>
      <c r="R103" s="63"/>
    </row>
    <row r="104" ht="15.75" customHeight="1">
      <c r="E104" s="59" t="s">
        <v>16</v>
      </c>
      <c r="F104" s="63">
        <v>0.06</v>
      </c>
      <c r="G104" s="63"/>
      <c r="H104" s="63"/>
      <c r="I104" s="59"/>
      <c r="J104" s="59" t="s">
        <v>16</v>
      </c>
      <c r="K104" s="63">
        <v>0.06</v>
      </c>
      <c r="L104" s="63"/>
      <c r="M104" s="63"/>
      <c r="N104" s="59"/>
      <c r="O104" s="59" t="s">
        <v>16</v>
      </c>
      <c r="P104" s="63">
        <v>0.06</v>
      </c>
      <c r="Q104" s="63"/>
      <c r="R104" s="63"/>
    </row>
    <row r="105" ht="15.75" customHeight="1">
      <c r="E105" s="59" t="s">
        <v>18</v>
      </c>
      <c r="F105" s="63">
        <v>0.07</v>
      </c>
      <c r="G105" s="63"/>
      <c r="H105" s="63"/>
      <c r="I105" s="59"/>
      <c r="J105" s="59" t="s">
        <v>18</v>
      </c>
      <c r="K105" s="63">
        <v>0.07</v>
      </c>
      <c r="L105" s="63"/>
      <c r="M105" s="63"/>
      <c r="N105" s="59"/>
      <c r="O105" s="59" t="s">
        <v>18</v>
      </c>
      <c r="P105" s="63">
        <v>0.07</v>
      </c>
      <c r="Q105" s="63"/>
      <c r="R105" s="63"/>
    </row>
    <row r="106" ht="15.75" customHeight="1">
      <c r="E106" s="59" t="s">
        <v>58</v>
      </c>
      <c r="F106" s="63">
        <v>0.0</v>
      </c>
      <c r="G106" s="63"/>
      <c r="H106" s="63"/>
      <c r="I106" s="59"/>
      <c r="J106" s="59" t="s">
        <v>58</v>
      </c>
      <c r="K106" s="63">
        <f>+C22</f>
        <v>0.12</v>
      </c>
      <c r="L106" s="63"/>
      <c r="M106" s="63"/>
      <c r="N106" s="59"/>
      <c r="O106" s="59" t="s">
        <v>58</v>
      </c>
      <c r="P106" s="63">
        <f>+C23+C24+C25+C26+C27+C2+C28</f>
        <v>0.15</v>
      </c>
      <c r="Q106" s="63"/>
      <c r="R106" s="63"/>
    </row>
    <row r="107" ht="15.75" customHeight="1">
      <c r="E107" s="59" t="s">
        <v>22</v>
      </c>
      <c r="F107" s="63">
        <v>0.0</v>
      </c>
      <c r="G107" s="63"/>
      <c r="H107" s="63"/>
      <c r="I107" s="59"/>
      <c r="J107" s="59" t="s">
        <v>22</v>
      </c>
      <c r="K107" s="63">
        <v>0.03</v>
      </c>
      <c r="L107" s="63"/>
      <c r="M107" s="63"/>
      <c r="N107" s="59"/>
      <c r="O107" s="59" t="s">
        <v>22</v>
      </c>
      <c r="P107" s="63">
        <v>0.0</v>
      </c>
      <c r="Q107" s="63"/>
      <c r="R107" s="63"/>
    </row>
    <row r="108" ht="15.75" customHeight="1">
      <c r="E108" s="1" t="s">
        <v>27</v>
      </c>
      <c r="F108" s="15">
        <v>0.1</v>
      </c>
      <c r="G108" s="63"/>
      <c r="H108" s="63"/>
      <c r="I108" s="59"/>
      <c r="J108" s="1" t="s">
        <v>27</v>
      </c>
      <c r="K108" s="15">
        <v>0.1</v>
      </c>
      <c r="L108" s="63"/>
      <c r="M108" s="63"/>
      <c r="N108" s="59"/>
      <c r="O108" s="1" t="s">
        <v>27</v>
      </c>
      <c r="P108" s="15">
        <v>0.1</v>
      </c>
      <c r="Q108" s="63"/>
      <c r="R108" s="63"/>
    </row>
    <row r="109" ht="15.75" customHeight="1">
      <c r="E109" s="65" t="s">
        <v>24</v>
      </c>
      <c r="F109" s="66">
        <f>SUM(F100:F108)</f>
        <v>4.968888889</v>
      </c>
      <c r="G109" s="66"/>
      <c r="H109" s="66">
        <f>+F109*2.2046</f>
        <v>10.95441244</v>
      </c>
      <c r="I109" s="59"/>
      <c r="J109" s="65" t="s">
        <v>24</v>
      </c>
      <c r="K109" s="67">
        <f>SUM(K100:K108)</f>
        <v>5.118888889</v>
      </c>
      <c r="L109" s="68"/>
      <c r="M109" s="67">
        <f>+K109*2.2046</f>
        <v>11.28510244</v>
      </c>
      <c r="N109" s="59"/>
      <c r="O109" s="65" t="s">
        <v>24</v>
      </c>
      <c r="P109" s="66">
        <f>SUM(P100:P108)</f>
        <v>5.118888889</v>
      </c>
      <c r="Q109" s="66"/>
      <c r="R109" s="66">
        <f>+P109*2.2046</f>
        <v>11.28510244</v>
      </c>
    </row>
    <row r="110" ht="15.75" customHeight="1">
      <c r="E110" s="59"/>
      <c r="F110" s="59"/>
      <c r="G110" s="59"/>
      <c r="H110" s="59"/>
      <c r="I110" s="59"/>
      <c r="J110" s="70">
        <v>0.0378</v>
      </c>
      <c r="K110" s="71">
        <f>K109*J110</f>
        <v>0.193494</v>
      </c>
      <c r="L110" s="71">
        <f>+K109+K110</f>
        <v>5.312382889</v>
      </c>
      <c r="M110" s="71">
        <f t="shared" ref="M110:M111" si="6">+L110*2.2046</f>
        <v>11.71167932</v>
      </c>
      <c r="N110" s="59"/>
      <c r="O110" s="59"/>
      <c r="P110" s="59"/>
      <c r="Q110" s="59"/>
      <c r="R110" s="59"/>
    </row>
    <row r="111" ht="15.75" customHeight="1">
      <c r="E111" s="59"/>
      <c r="F111" s="59"/>
      <c r="G111" s="59"/>
      <c r="H111" s="59"/>
      <c r="I111" s="59"/>
      <c r="J111" s="72">
        <v>0.15</v>
      </c>
      <c r="K111" s="73">
        <f>+K109*J111</f>
        <v>0.7678333333</v>
      </c>
      <c r="L111" s="73">
        <f>+K109+K111+K110</f>
        <v>6.080216222</v>
      </c>
      <c r="M111" s="73">
        <f t="shared" si="6"/>
        <v>13.40444468</v>
      </c>
      <c r="N111" s="59"/>
      <c r="O111" s="59"/>
      <c r="P111" s="59"/>
      <c r="Q111" s="59"/>
      <c r="R111" s="59"/>
    </row>
    <row r="112" ht="15.75" customHeight="1">
      <c r="E112" s="59"/>
      <c r="F112" s="59"/>
      <c r="G112" s="59"/>
      <c r="H112" s="59"/>
      <c r="I112" s="59"/>
      <c r="J112" s="59"/>
      <c r="K112" s="63"/>
      <c r="L112" s="63"/>
      <c r="M112" s="63"/>
      <c r="N112" s="59"/>
      <c r="O112" s="59"/>
      <c r="P112" s="59"/>
      <c r="Q112" s="59"/>
      <c r="R112" s="59"/>
    </row>
    <row r="113" ht="15.75" customHeight="1">
      <c r="E113" s="61" t="s">
        <v>5</v>
      </c>
      <c r="F113" s="61" t="s">
        <v>55</v>
      </c>
      <c r="G113" s="61"/>
      <c r="H113" s="61"/>
      <c r="I113" s="59"/>
      <c r="J113" s="61" t="s">
        <v>5</v>
      </c>
      <c r="K113" s="61" t="s">
        <v>55</v>
      </c>
      <c r="L113" s="61"/>
      <c r="M113" s="61"/>
      <c r="N113" s="59"/>
      <c r="O113" s="61" t="s">
        <v>5</v>
      </c>
      <c r="P113" s="61" t="s">
        <v>55</v>
      </c>
      <c r="Q113" s="61"/>
      <c r="R113" s="61"/>
    </row>
    <row r="114" ht="15.75" customHeight="1">
      <c r="E114" s="59" t="s">
        <v>4</v>
      </c>
      <c r="F114" s="62">
        <f>C14</f>
        <v>2.05</v>
      </c>
      <c r="G114" s="62"/>
      <c r="H114" s="62"/>
      <c r="I114" s="59"/>
      <c r="J114" s="59" t="s">
        <v>4</v>
      </c>
      <c r="K114" s="62">
        <f>+C14</f>
        <v>2.05</v>
      </c>
      <c r="L114" s="62"/>
      <c r="M114" s="62"/>
      <c r="N114" s="59"/>
      <c r="O114" s="59" t="s">
        <v>4</v>
      </c>
      <c r="P114" s="62">
        <f>+C14</f>
        <v>2.05</v>
      </c>
      <c r="Q114" s="62"/>
      <c r="R114" s="62"/>
    </row>
    <row r="115" ht="15.75" customHeight="1">
      <c r="E115" s="59" t="s">
        <v>46</v>
      </c>
      <c r="F115" s="63">
        <v>0.14</v>
      </c>
      <c r="G115" s="63"/>
      <c r="H115" s="63"/>
      <c r="I115" s="59"/>
      <c r="J115" s="59" t="s">
        <v>46</v>
      </c>
      <c r="K115" s="63">
        <v>0.14</v>
      </c>
      <c r="L115" s="63"/>
      <c r="M115" s="63"/>
      <c r="N115" s="59"/>
      <c r="O115" s="59" t="s">
        <v>46</v>
      </c>
      <c r="P115" s="63">
        <v>0.14</v>
      </c>
      <c r="Q115" s="63"/>
      <c r="R115" s="63"/>
    </row>
    <row r="116" ht="15.75" customHeight="1">
      <c r="E116" s="59" t="s">
        <v>30</v>
      </c>
      <c r="F116" s="63">
        <f>F115+F114</f>
        <v>2.19</v>
      </c>
      <c r="G116" s="63"/>
      <c r="H116" s="63"/>
      <c r="I116" s="59"/>
      <c r="J116" s="59" t="s">
        <v>30</v>
      </c>
      <c r="K116" s="63">
        <f>K115+K114</f>
        <v>2.19</v>
      </c>
      <c r="L116" s="63"/>
      <c r="M116" s="63"/>
      <c r="N116" s="59"/>
      <c r="O116" s="59" t="s">
        <v>30</v>
      </c>
      <c r="P116" s="63">
        <f>P115+P114</f>
        <v>2.19</v>
      </c>
      <c r="Q116" s="63"/>
      <c r="R116" s="63"/>
    </row>
    <row r="117" ht="15.75" customHeight="1">
      <c r="E117" s="59" t="s">
        <v>49</v>
      </c>
      <c r="F117" s="63">
        <v>0.72</v>
      </c>
      <c r="G117" s="63"/>
      <c r="H117" s="63"/>
      <c r="I117" s="59"/>
      <c r="J117" s="59" t="s">
        <v>49</v>
      </c>
      <c r="K117" s="63">
        <v>0.72</v>
      </c>
      <c r="L117" s="63"/>
      <c r="M117" s="63"/>
      <c r="N117" s="59"/>
      <c r="O117" s="59" t="s">
        <v>49</v>
      </c>
      <c r="P117" s="63">
        <v>0.72</v>
      </c>
      <c r="Q117" s="63"/>
      <c r="R117" s="63"/>
    </row>
    <row r="118" ht="15.75" customHeight="1">
      <c r="E118" s="59" t="s">
        <v>51</v>
      </c>
      <c r="F118" s="63">
        <f>F116/F117</f>
        <v>3.041666667</v>
      </c>
      <c r="G118" s="63"/>
      <c r="H118" s="63"/>
      <c r="I118" s="59"/>
      <c r="J118" s="59" t="s">
        <v>51</v>
      </c>
      <c r="K118" s="63">
        <f>K116/K117</f>
        <v>3.041666667</v>
      </c>
      <c r="L118" s="63"/>
      <c r="M118" s="63"/>
      <c r="N118" s="59"/>
      <c r="O118" s="59" t="s">
        <v>51</v>
      </c>
      <c r="P118" s="63">
        <f>P116/P117</f>
        <v>3.041666667</v>
      </c>
      <c r="Q118" s="63"/>
      <c r="R118" s="63"/>
    </row>
    <row r="119" ht="15.75" customHeight="1">
      <c r="E119" s="59"/>
      <c r="F119" s="63"/>
      <c r="G119" s="63"/>
      <c r="H119" s="63"/>
      <c r="I119" s="59"/>
      <c r="J119" s="59"/>
      <c r="K119" s="63"/>
      <c r="L119" s="63"/>
      <c r="M119" s="63"/>
      <c r="N119" s="59"/>
      <c r="O119" s="59"/>
      <c r="P119" s="63"/>
      <c r="Q119" s="63"/>
      <c r="R119" s="63"/>
    </row>
    <row r="120" ht="15.75" customHeight="1">
      <c r="E120" s="59" t="s">
        <v>60</v>
      </c>
      <c r="F120" s="63">
        <v>0.95</v>
      </c>
      <c r="G120" s="63"/>
      <c r="H120" s="63"/>
      <c r="I120" s="59"/>
      <c r="J120" s="59" t="s">
        <v>60</v>
      </c>
      <c r="K120" s="63">
        <v>0.95</v>
      </c>
      <c r="L120" s="63"/>
      <c r="M120" s="63"/>
      <c r="N120" s="59"/>
      <c r="O120" s="59" t="s">
        <v>60</v>
      </c>
      <c r="P120" s="63">
        <v>0.95</v>
      </c>
      <c r="Q120" s="63"/>
      <c r="R120" s="63"/>
    </row>
    <row r="121" ht="15.75" customHeight="1">
      <c r="E121" s="59" t="s">
        <v>41</v>
      </c>
      <c r="F121" s="63">
        <v>0.4</v>
      </c>
      <c r="G121" s="63"/>
      <c r="H121" s="63"/>
      <c r="I121" s="59"/>
      <c r="J121" s="59" t="s">
        <v>41</v>
      </c>
      <c r="K121" s="63">
        <v>0.4</v>
      </c>
      <c r="L121" s="63"/>
      <c r="M121" s="63"/>
      <c r="N121" s="59"/>
      <c r="O121" s="59" t="s">
        <v>41</v>
      </c>
      <c r="P121" s="63">
        <v>0.4</v>
      </c>
      <c r="Q121" s="63"/>
      <c r="R121" s="63"/>
    </row>
    <row r="122" ht="15.75" customHeight="1">
      <c r="E122" s="59" t="s">
        <v>16</v>
      </c>
      <c r="F122" s="63">
        <v>0.06</v>
      </c>
      <c r="G122" s="63"/>
      <c r="H122" s="63"/>
      <c r="I122" s="59"/>
      <c r="J122" s="59" t="s">
        <v>16</v>
      </c>
      <c r="K122" s="63">
        <v>0.06</v>
      </c>
      <c r="L122" s="63"/>
      <c r="M122" s="63"/>
      <c r="N122" s="59"/>
      <c r="O122" s="59" t="s">
        <v>16</v>
      </c>
      <c r="P122" s="63">
        <v>0.06</v>
      </c>
      <c r="Q122" s="63"/>
      <c r="R122" s="63"/>
    </row>
    <row r="123" ht="15.75" customHeight="1">
      <c r="E123" s="59" t="s">
        <v>18</v>
      </c>
      <c r="F123" s="63">
        <v>0.07</v>
      </c>
      <c r="G123" s="63"/>
      <c r="H123" s="63"/>
      <c r="I123" s="59"/>
      <c r="J123" s="59" t="s">
        <v>18</v>
      </c>
      <c r="K123" s="63">
        <v>0.07</v>
      </c>
      <c r="L123" s="63"/>
      <c r="M123" s="63"/>
      <c r="N123" s="59"/>
      <c r="O123" s="59" t="s">
        <v>18</v>
      </c>
      <c r="P123" s="63">
        <v>0.07</v>
      </c>
      <c r="Q123" s="63"/>
      <c r="R123" s="63"/>
    </row>
    <row r="124" ht="15.75" customHeight="1">
      <c r="E124" s="59" t="s">
        <v>58</v>
      </c>
      <c r="F124" s="63">
        <v>0.0</v>
      </c>
      <c r="G124" s="63"/>
      <c r="H124" s="63"/>
      <c r="I124" s="59"/>
      <c r="J124" s="59" t="s">
        <v>58</v>
      </c>
      <c r="K124" s="63">
        <f>+C22</f>
        <v>0.12</v>
      </c>
      <c r="L124" s="63"/>
      <c r="M124" s="63"/>
      <c r="N124" s="59"/>
      <c r="O124" s="59" t="s">
        <v>58</v>
      </c>
      <c r="P124" s="63">
        <f>+C23+C24+C25+C26+C27+C2+C28</f>
        <v>0.15</v>
      </c>
      <c r="Q124" s="63"/>
      <c r="R124" s="63"/>
    </row>
    <row r="125" ht="15.75" customHeight="1">
      <c r="E125" s="59" t="s">
        <v>22</v>
      </c>
      <c r="F125" s="63">
        <v>0.0</v>
      </c>
      <c r="G125" s="63"/>
      <c r="H125" s="63"/>
      <c r="I125" s="59"/>
      <c r="J125" s="59" t="s">
        <v>22</v>
      </c>
      <c r="K125" s="63">
        <v>0.03</v>
      </c>
      <c r="L125" s="63"/>
      <c r="M125" s="63"/>
      <c r="N125" s="59"/>
      <c r="O125" s="59" t="s">
        <v>22</v>
      </c>
      <c r="P125" s="63">
        <v>0.0</v>
      </c>
      <c r="Q125" s="63"/>
      <c r="R125" s="63"/>
    </row>
    <row r="126" ht="15.75" customHeight="1">
      <c r="E126" s="1" t="s">
        <v>27</v>
      </c>
      <c r="F126" s="15">
        <v>0.1</v>
      </c>
      <c r="G126" s="63"/>
      <c r="H126" s="63"/>
      <c r="I126" s="59"/>
      <c r="J126" s="1" t="s">
        <v>27</v>
      </c>
      <c r="K126" s="15">
        <v>0.1</v>
      </c>
      <c r="L126" s="63"/>
      <c r="M126" s="63"/>
      <c r="N126" s="59"/>
      <c r="O126" s="1" t="s">
        <v>27</v>
      </c>
      <c r="P126" s="15">
        <v>0.1</v>
      </c>
      <c r="Q126" s="63"/>
      <c r="R126" s="63"/>
    </row>
    <row r="127" ht="15.75" customHeight="1">
      <c r="E127" s="65" t="s">
        <v>24</v>
      </c>
      <c r="F127" s="66">
        <f>SUM(F118:F126)</f>
        <v>4.621666667</v>
      </c>
      <c r="G127" s="66"/>
      <c r="H127" s="66">
        <f>+F127*2.2046</f>
        <v>10.18892633</v>
      </c>
      <c r="I127" s="59"/>
      <c r="J127" s="65" t="s">
        <v>24</v>
      </c>
      <c r="K127" s="67">
        <f>SUM(K118:K126)</f>
        <v>4.771666667</v>
      </c>
      <c r="L127" s="68"/>
      <c r="M127" s="67">
        <f>+K127*2.2046</f>
        <v>10.51961633</v>
      </c>
      <c r="N127" s="59"/>
      <c r="O127" s="65" t="s">
        <v>24</v>
      </c>
      <c r="P127" s="66">
        <f>SUM(P118:P126)</f>
        <v>4.771666667</v>
      </c>
      <c r="Q127" s="66"/>
      <c r="R127" s="66">
        <f>+P127*2.2046</f>
        <v>10.51961633</v>
      </c>
    </row>
    <row r="128" ht="15.75" customHeight="1">
      <c r="E128" s="59"/>
      <c r="F128" s="59"/>
      <c r="G128" s="59"/>
      <c r="H128" s="59"/>
      <c r="I128" s="59"/>
      <c r="J128" s="70">
        <v>0.0378</v>
      </c>
      <c r="K128" s="71">
        <f>K127*J128</f>
        <v>0.180369</v>
      </c>
      <c r="L128" s="71">
        <f>+K127+K128</f>
        <v>4.952035667</v>
      </c>
      <c r="M128" s="71">
        <f t="shared" ref="M128:M129" si="7">+L128*2.2046</f>
        <v>10.91725783</v>
      </c>
      <c r="N128" s="59"/>
      <c r="O128" s="59"/>
      <c r="P128" s="59"/>
      <c r="Q128" s="59"/>
      <c r="R128" s="59"/>
    </row>
    <row r="129" ht="15.75" customHeight="1">
      <c r="E129" s="59"/>
      <c r="F129" s="59"/>
      <c r="G129" s="59"/>
      <c r="H129" s="59"/>
      <c r="I129" s="59"/>
      <c r="J129" s="72">
        <v>0.15</v>
      </c>
      <c r="K129" s="73">
        <f>+K127*J129</f>
        <v>0.71575</v>
      </c>
      <c r="L129" s="73">
        <f>+K127+K129+K128</f>
        <v>5.667785667</v>
      </c>
      <c r="M129" s="73">
        <f t="shared" si="7"/>
        <v>12.49520028</v>
      </c>
      <c r="N129" s="59"/>
      <c r="O129" s="59"/>
      <c r="P129" s="59"/>
      <c r="Q129" s="59"/>
      <c r="R129" s="59"/>
    </row>
    <row r="130" ht="15.75" customHeight="1"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</row>
    <row r="131" ht="15.75" customHeight="1">
      <c r="E131" s="61" t="s">
        <v>5</v>
      </c>
      <c r="F131" s="61" t="s">
        <v>56</v>
      </c>
      <c r="G131" s="61"/>
      <c r="H131" s="61"/>
      <c r="I131" s="59"/>
      <c r="J131" s="61" t="s">
        <v>5</v>
      </c>
      <c r="K131" s="61" t="s">
        <v>56</v>
      </c>
      <c r="L131" s="61"/>
      <c r="M131" s="61"/>
      <c r="N131" s="59"/>
      <c r="O131" s="61" t="s">
        <v>5</v>
      </c>
      <c r="P131" s="61" t="s">
        <v>56</v>
      </c>
      <c r="Q131" s="61"/>
      <c r="R131" s="61"/>
    </row>
    <row r="132" ht="15.75" customHeight="1">
      <c r="E132" s="59" t="s">
        <v>4</v>
      </c>
      <c r="F132" s="62">
        <f>C15</f>
        <v>1.8</v>
      </c>
      <c r="G132" s="62"/>
      <c r="H132" s="62"/>
      <c r="I132" s="59"/>
      <c r="J132" s="59" t="s">
        <v>4</v>
      </c>
      <c r="K132" s="62">
        <f>+C15</f>
        <v>1.8</v>
      </c>
      <c r="L132" s="62"/>
      <c r="M132" s="62"/>
      <c r="N132" s="59"/>
      <c r="O132" s="59" t="s">
        <v>4</v>
      </c>
      <c r="P132" s="62">
        <f>+C15</f>
        <v>1.8</v>
      </c>
      <c r="Q132" s="62"/>
      <c r="R132" s="62"/>
    </row>
    <row r="133" ht="15.75" customHeight="1">
      <c r="E133" s="59" t="s">
        <v>46</v>
      </c>
      <c r="F133" s="63">
        <v>0.14</v>
      </c>
      <c r="G133" s="63"/>
      <c r="H133" s="63"/>
      <c r="I133" s="59"/>
      <c r="J133" s="59" t="s">
        <v>46</v>
      </c>
      <c r="K133" s="63">
        <v>0.14</v>
      </c>
      <c r="L133" s="63"/>
      <c r="M133" s="63"/>
      <c r="N133" s="59"/>
      <c r="O133" s="59" t="s">
        <v>46</v>
      </c>
      <c r="P133" s="63">
        <v>0.14</v>
      </c>
      <c r="Q133" s="63"/>
      <c r="R133" s="63"/>
    </row>
    <row r="134" ht="15.75" customHeight="1">
      <c r="E134" s="59" t="s">
        <v>30</v>
      </c>
      <c r="F134" s="63">
        <f>F133+F132</f>
        <v>1.94</v>
      </c>
      <c r="G134" s="63"/>
      <c r="H134" s="63"/>
      <c r="I134" s="59"/>
      <c r="J134" s="59" t="s">
        <v>30</v>
      </c>
      <c r="K134" s="63">
        <f>K133+K132</f>
        <v>1.94</v>
      </c>
      <c r="L134" s="63"/>
      <c r="M134" s="63"/>
      <c r="N134" s="59"/>
      <c r="O134" s="59" t="s">
        <v>30</v>
      </c>
      <c r="P134" s="63">
        <f>P133+P132</f>
        <v>1.94</v>
      </c>
      <c r="Q134" s="63"/>
      <c r="R134" s="63"/>
    </row>
    <row r="135" ht="15.75" customHeight="1">
      <c r="E135" s="59" t="s">
        <v>49</v>
      </c>
      <c r="F135" s="63">
        <v>0.72</v>
      </c>
      <c r="G135" s="63"/>
      <c r="H135" s="63"/>
      <c r="I135" s="59"/>
      <c r="J135" s="59" t="s">
        <v>49</v>
      </c>
      <c r="K135" s="63">
        <v>0.72</v>
      </c>
      <c r="L135" s="63"/>
      <c r="M135" s="63"/>
      <c r="N135" s="59"/>
      <c r="O135" s="59" t="s">
        <v>49</v>
      </c>
      <c r="P135" s="63">
        <v>0.72</v>
      </c>
      <c r="Q135" s="63"/>
      <c r="R135" s="63"/>
    </row>
    <row r="136" ht="15.75" customHeight="1">
      <c r="E136" s="59" t="s">
        <v>51</v>
      </c>
      <c r="F136" s="63">
        <f>F134/F135</f>
        <v>2.694444444</v>
      </c>
      <c r="G136" s="63"/>
      <c r="H136" s="63"/>
      <c r="I136" s="59"/>
      <c r="J136" s="59" t="s">
        <v>51</v>
      </c>
      <c r="K136" s="63">
        <f>K134/K135</f>
        <v>2.694444444</v>
      </c>
      <c r="L136" s="63"/>
      <c r="M136" s="63"/>
      <c r="N136" s="59"/>
      <c r="O136" s="59" t="s">
        <v>51</v>
      </c>
      <c r="P136" s="63">
        <f>P134/P135</f>
        <v>2.694444444</v>
      </c>
      <c r="Q136" s="63"/>
      <c r="R136" s="63"/>
    </row>
    <row r="137" ht="15.75" customHeight="1">
      <c r="E137" s="59"/>
      <c r="F137" s="63"/>
      <c r="G137" s="63"/>
      <c r="H137" s="63"/>
      <c r="I137" s="59"/>
      <c r="J137" s="59"/>
      <c r="K137" s="63"/>
      <c r="L137" s="63"/>
      <c r="M137" s="63"/>
      <c r="N137" s="59"/>
      <c r="O137" s="59"/>
      <c r="P137" s="63"/>
      <c r="Q137" s="63"/>
      <c r="R137" s="63"/>
    </row>
    <row r="138" ht="15.75" customHeight="1">
      <c r="E138" s="59" t="s">
        <v>60</v>
      </c>
      <c r="F138" s="63">
        <v>0.95</v>
      </c>
      <c r="G138" s="63"/>
      <c r="H138" s="63"/>
      <c r="I138" s="59"/>
      <c r="J138" s="59" t="s">
        <v>60</v>
      </c>
      <c r="K138" s="63">
        <v>0.95</v>
      </c>
      <c r="L138" s="63"/>
      <c r="M138" s="63"/>
      <c r="N138" s="59"/>
      <c r="O138" s="59" t="s">
        <v>60</v>
      </c>
      <c r="P138" s="63">
        <v>0.95</v>
      </c>
      <c r="Q138" s="63"/>
      <c r="R138" s="63"/>
    </row>
    <row r="139" ht="15.75" customHeight="1">
      <c r="E139" s="59" t="s">
        <v>41</v>
      </c>
      <c r="F139" s="63">
        <v>0.4</v>
      </c>
      <c r="G139" s="63"/>
      <c r="H139" s="63"/>
      <c r="I139" s="59"/>
      <c r="J139" s="59" t="s">
        <v>41</v>
      </c>
      <c r="K139" s="63">
        <v>0.4</v>
      </c>
      <c r="L139" s="63"/>
      <c r="M139" s="63"/>
      <c r="N139" s="59"/>
      <c r="O139" s="59" t="s">
        <v>41</v>
      </c>
      <c r="P139" s="63">
        <v>0.4</v>
      </c>
      <c r="Q139" s="63"/>
      <c r="R139" s="63"/>
    </row>
    <row r="140" ht="15.75" customHeight="1">
      <c r="E140" s="59" t="s">
        <v>16</v>
      </c>
      <c r="F140" s="63">
        <v>0.06</v>
      </c>
      <c r="G140" s="63"/>
      <c r="H140" s="63"/>
      <c r="I140" s="59"/>
      <c r="J140" s="59" t="s">
        <v>16</v>
      </c>
      <c r="K140" s="63">
        <v>0.06</v>
      </c>
      <c r="L140" s="63"/>
      <c r="M140" s="63"/>
      <c r="N140" s="59"/>
      <c r="O140" s="59" t="s">
        <v>16</v>
      </c>
      <c r="P140" s="63">
        <v>0.06</v>
      </c>
      <c r="Q140" s="63"/>
      <c r="R140" s="63"/>
    </row>
    <row r="141" ht="15.75" customHeight="1">
      <c r="E141" s="59" t="s">
        <v>18</v>
      </c>
      <c r="F141" s="63">
        <v>0.07</v>
      </c>
      <c r="G141" s="63"/>
      <c r="H141" s="63"/>
      <c r="I141" s="59"/>
      <c r="J141" s="59" t="s">
        <v>18</v>
      </c>
      <c r="K141" s="63">
        <v>0.07</v>
      </c>
      <c r="L141" s="63"/>
      <c r="M141" s="63"/>
      <c r="N141" s="59"/>
      <c r="O141" s="59" t="s">
        <v>18</v>
      </c>
      <c r="P141" s="63">
        <v>0.07</v>
      </c>
      <c r="Q141" s="63"/>
      <c r="R141" s="63"/>
    </row>
    <row r="142" ht="15.75" customHeight="1">
      <c r="E142" s="59" t="s">
        <v>58</v>
      </c>
      <c r="F142" s="63">
        <v>0.0</v>
      </c>
      <c r="G142" s="63"/>
      <c r="H142" s="63"/>
      <c r="I142" s="59"/>
      <c r="J142" s="59" t="s">
        <v>58</v>
      </c>
      <c r="K142" s="63">
        <f>+C22</f>
        <v>0.12</v>
      </c>
      <c r="L142" s="63"/>
      <c r="M142" s="63"/>
      <c r="N142" s="59"/>
      <c r="O142" s="59" t="s">
        <v>58</v>
      </c>
      <c r="P142" s="63">
        <f>+C23+C24+C25+C26+C27+C2+C28</f>
        <v>0.15</v>
      </c>
      <c r="Q142" s="63"/>
      <c r="R142" s="63"/>
    </row>
    <row r="143" ht="15.75" customHeight="1">
      <c r="E143" s="59" t="s">
        <v>22</v>
      </c>
      <c r="F143" s="63">
        <v>0.0</v>
      </c>
      <c r="G143" s="63"/>
      <c r="H143" s="63"/>
      <c r="I143" s="59"/>
      <c r="J143" s="59" t="s">
        <v>22</v>
      </c>
      <c r="K143" s="63">
        <v>0.03</v>
      </c>
      <c r="L143" s="63"/>
      <c r="M143" s="63"/>
      <c r="N143" s="59"/>
      <c r="O143" s="59" t="s">
        <v>22</v>
      </c>
      <c r="P143" s="63">
        <v>0.0</v>
      </c>
      <c r="Q143" s="63"/>
      <c r="R143" s="63"/>
    </row>
    <row r="144" ht="15.75" customHeight="1">
      <c r="E144" s="1" t="s">
        <v>27</v>
      </c>
      <c r="F144" s="15">
        <v>0.1</v>
      </c>
      <c r="G144" s="63"/>
      <c r="H144" s="63"/>
      <c r="I144" s="59"/>
      <c r="J144" s="1" t="s">
        <v>27</v>
      </c>
      <c r="K144" s="15">
        <v>0.1</v>
      </c>
      <c r="L144" s="63"/>
      <c r="M144" s="63"/>
      <c r="N144" s="59"/>
      <c r="O144" s="1" t="s">
        <v>27</v>
      </c>
      <c r="P144" s="15">
        <v>0.1</v>
      </c>
      <c r="Q144" s="63"/>
      <c r="R144" s="63"/>
    </row>
    <row r="145" ht="15.75" customHeight="1">
      <c r="E145" s="65" t="s">
        <v>24</v>
      </c>
      <c r="F145" s="66">
        <f>SUM(F136:F144)</f>
        <v>4.274444444</v>
      </c>
      <c r="G145" s="66"/>
      <c r="H145" s="66">
        <f>+F145*2.2046</f>
        <v>9.423440222</v>
      </c>
      <c r="I145" s="59"/>
      <c r="J145" s="65" t="s">
        <v>24</v>
      </c>
      <c r="K145" s="67">
        <f>SUM(K136:K144)</f>
        <v>4.424444444</v>
      </c>
      <c r="L145" s="68"/>
      <c r="M145" s="67">
        <f>+K145*2.2046</f>
        <v>9.754130222</v>
      </c>
      <c r="N145" s="59"/>
      <c r="O145" s="65" t="s">
        <v>24</v>
      </c>
      <c r="P145" s="66">
        <f>SUM(P136:P144)</f>
        <v>4.424444444</v>
      </c>
      <c r="Q145" s="66"/>
      <c r="R145" s="66">
        <f>+P145*2.2046</f>
        <v>9.754130222</v>
      </c>
    </row>
    <row r="146" ht="15.75" customHeight="1">
      <c r="E146" s="59"/>
      <c r="F146" s="59"/>
      <c r="G146" s="59"/>
      <c r="H146" s="59"/>
      <c r="I146" s="59"/>
      <c r="J146" s="70">
        <v>0.0378</v>
      </c>
      <c r="K146" s="71">
        <f>K145*J146</f>
        <v>0.167244</v>
      </c>
      <c r="L146" s="71">
        <f>+K145+K146</f>
        <v>4.591688444</v>
      </c>
      <c r="M146" s="71">
        <f t="shared" ref="M146:M147" si="8">+L146*2.2046</f>
        <v>10.12283634</v>
      </c>
      <c r="N146" s="59"/>
      <c r="O146" s="59"/>
      <c r="P146" s="59"/>
      <c r="Q146" s="59"/>
      <c r="R146" s="59"/>
    </row>
    <row r="147" ht="15.75" customHeight="1">
      <c r="E147" s="59"/>
      <c r="F147" s="59"/>
      <c r="G147" s="59"/>
      <c r="H147" s="59"/>
      <c r="I147" s="59"/>
      <c r="J147" s="72">
        <v>0.15</v>
      </c>
      <c r="K147" s="73">
        <f>+K145*J147</f>
        <v>0.6636666667</v>
      </c>
      <c r="L147" s="73">
        <f>+K145+K147+K146</f>
        <v>5.255355111</v>
      </c>
      <c r="M147" s="73">
        <f t="shared" si="8"/>
        <v>11.58595588</v>
      </c>
      <c r="N147" s="59"/>
      <c r="O147" s="59"/>
      <c r="P147" s="59"/>
      <c r="Q147" s="59"/>
      <c r="R147" s="59"/>
    </row>
    <row r="148" ht="15.75" customHeight="1">
      <c r="E148" s="59"/>
      <c r="F148" s="59"/>
      <c r="G148" s="59"/>
      <c r="H148" s="59"/>
      <c r="I148" s="59"/>
      <c r="J148" s="59"/>
      <c r="K148" s="59"/>
      <c r="L148" s="63">
        <f>0.05+L147</f>
        <v>5.305355111</v>
      </c>
      <c r="M148" s="59"/>
      <c r="N148" s="59"/>
      <c r="O148" s="59"/>
      <c r="P148" s="59"/>
      <c r="Q148" s="59"/>
      <c r="R148" s="59"/>
    </row>
    <row r="149" ht="15.75" customHeight="1"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</row>
    <row r="150" ht="15.75" customHeight="1">
      <c r="E150" s="61" t="s">
        <v>5</v>
      </c>
      <c r="F150" s="61" t="s">
        <v>57</v>
      </c>
      <c r="G150" s="61"/>
      <c r="H150" s="61"/>
      <c r="I150" s="59"/>
      <c r="J150" s="61" t="s">
        <v>5</v>
      </c>
      <c r="K150" s="61" t="s">
        <v>57</v>
      </c>
      <c r="L150" s="61"/>
      <c r="M150" s="61"/>
      <c r="N150" s="59"/>
      <c r="O150" s="61" t="s">
        <v>5</v>
      </c>
      <c r="P150" s="61" t="s">
        <v>57</v>
      </c>
      <c r="Q150" s="61"/>
      <c r="R150" s="61"/>
    </row>
    <row r="151" ht="15.75" customHeight="1">
      <c r="E151" s="59" t="s">
        <v>4</v>
      </c>
      <c r="F151" s="62">
        <f>+C16</f>
        <v>1.7</v>
      </c>
      <c r="G151" s="62"/>
      <c r="H151" s="62"/>
      <c r="I151" s="59"/>
      <c r="J151" s="59" t="s">
        <v>4</v>
      </c>
      <c r="K151" s="62">
        <f>+C16</f>
        <v>1.7</v>
      </c>
      <c r="L151" s="62"/>
      <c r="M151" s="62"/>
      <c r="N151" s="59"/>
      <c r="O151" s="59" t="s">
        <v>4</v>
      </c>
      <c r="P151" s="62">
        <f>+C16</f>
        <v>1.7</v>
      </c>
      <c r="Q151" s="62"/>
      <c r="R151" s="62"/>
    </row>
    <row r="152" ht="15.75" customHeight="1">
      <c r="E152" s="59" t="s">
        <v>46</v>
      </c>
      <c r="F152" s="63">
        <v>0.14</v>
      </c>
      <c r="G152" s="63"/>
      <c r="H152" s="63"/>
      <c r="I152" s="59"/>
      <c r="J152" s="59" t="s">
        <v>46</v>
      </c>
      <c r="K152" s="63">
        <v>0.14</v>
      </c>
      <c r="L152" s="63"/>
      <c r="M152" s="63"/>
      <c r="N152" s="59"/>
      <c r="O152" s="59" t="s">
        <v>46</v>
      </c>
      <c r="P152" s="63">
        <v>0.14</v>
      </c>
      <c r="Q152" s="63"/>
      <c r="R152" s="63"/>
    </row>
    <row r="153" ht="15.75" customHeight="1">
      <c r="E153" s="59" t="s">
        <v>30</v>
      </c>
      <c r="F153" s="63">
        <f>F152+F151</f>
        <v>1.84</v>
      </c>
      <c r="G153" s="63"/>
      <c r="H153" s="63"/>
      <c r="I153" s="59"/>
      <c r="J153" s="59" t="s">
        <v>30</v>
      </c>
      <c r="K153" s="63">
        <f>K152+K151</f>
        <v>1.84</v>
      </c>
      <c r="L153" s="63"/>
      <c r="M153" s="63"/>
      <c r="N153" s="59"/>
      <c r="O153" s="59" t="s">
        <v>30</v>
      </c>
      <c r="P153" s="63">
        <f>P152+P151</f>
        <v>1.84</v>
      </c>
      <c r="Q153" s="63"/>
      <c r="R153" s="63"/>
    </row>
    <row r="154" ht="15.75" customHeight="1">
      <c r="E154" s="59" t="s">
        <v>49</v>
      </c>
      <c r="F154" s="63">
        <v>0.72</v>
      </c>
      <c r="G154" s="63"/>
      <c r="H154" s="63"/>
      <c r="I154" s="59"/>
      <c r="J154" s="59" t="s">
        <v>49</v>
      </c>
      <c r="K154" s="63">
        <v>0.72</v>
      </c>
      <c r="L154" s="63"/>
      <c r="M154" s="63"/>
      <c r="N154" s="59"/>
      <c r="O154" s="59" t="s">
        <v>49</v>
      </c>
      <c r="P154" s="63">
        <v>0.72</v>
      </c>
      <c r="Q154" s="63"/>
      <c r="R154" s="63"/>
    </row>
    <row r="155" ht="15.75" customHeight="1">
      <c r="E155" s="59" t="s">
        <v>51</v>
      </c>
      <c r="F155" s="63">
        <f>F153/F154</f>
        <v>2.555555556</v>
      </c>
      <c r="G155" s="63"/>
      <c r="H155" s="63"/>
      <c r="I155" s="59"/>
      <c r="J155" s="59" t="s">
        <v>51</v>
      </c>
      <c r="K155" s="63">
        <f>K153/K154</f>
        <v>2.555555556</v>
      </c>
      <c r="L155" s="63"/>
      <c r="M155" s="63"/>
      <c r="N155" s="59"/>
      <c r="O155" s="59" t="s">
        <v>51</v>
      </c>
      <c r="P155" s="63">
        <f>P153/P154</f>
        <v>2.555555556</v>
      </c>
      <c r="Q155" s="63"/>
      <c r="R155" s="63"/>
    </row>
    <row r="156" ht="15.75" customHeight="1">
      <c r="E156" s="59"/>
      <c r="F156" s="63"/>
      <c r="G156" s="63"/>
      <c r="H156" s="63"/>
      <c r="I156" s="59"/>
      <c r="J156" s="59"/>
      <c r="K156" s="63"/>
      <c r="L156" s="63"/>
      <c r="M156" s="63"/>
      <c r="N156" s="59"/>
      <c r="O156" s="59"/>
      <c r="P156" s="63"/>
      <c r="Q156" s="63"/>
      <c r="R156" s="63"/>
    </row>
    <row r="157" ht="15.75" customHeight="1">
      <c r="E157" s="59" t="s">
        <v>60</v>
      </c>
      <c r="F157" s="63">
        <v>0.95</v>
      </c>
      <c r="G157" s="63"/>
      <c r="H157" s="63"/>
      <c r="I157" s="59"/>
      <c r="J157" s="59" t="s">
        <v>60</v>
      </c>
      <c r="K157" s="63">
        <v>0.95</v>
      </c>
      <c r="L157" s="63"/>
      <c r="M157" s="63"/>
      <c r="N157" s="59"/>
      <c r="O157" s="59" t="s">
        <v>60</v>
      </c>
      <c r="P157" s="63">
        <v>0.95</v>
      </c>
      <c r="Q157" s="63"/>
      <c r="R157" s="63"/>
    </row>
    <row r="158" ht="15.75" customHeight="1">
      <c r="E158" s="59" t="s">
        <v>41</v>
      </c>
      <c r="F158" s="63">
        <v>0.4</v>
      </c>
      <c r="G158" s="63"/>
      <c r="H158" s="63"/>
      <c r="I158" s="59"/>
      <c r="J158" s="59" t="s">
        <v>41</v>
      </c>
      <c r="K158" s="63">
        <v>0.4</v>
      </c>
      <c r="L158" s="63"/>
      <c r="M158" s="63"/>
      <c r="N158" s="59"/>
      <c r="O158" s="59" t="s">
        <v>41</v>
      </c>
      <c r="P158" s="63">
        <v>0.4</v>
      </c>
      <c r="Q158" s="63"/>
      <c r="R158" s="63"/>
    </row>
    <row r="159" ht="15.75" customHeight="1">
      <c r="E159" s="59" t="s">
        <v>16</v>
      </c>
      <c r="F159" s="63">
        <v>0.06</v>
      </c>
      <c r="G159" s="63"/>
      <c r="H159" s="63"/>
      <c r="I159" s="59"/>
      <c r="J159" s="59" t="s">
        <v>16</v>
      </c>
      <c r="K159" s="63">
        <v>0.06</v>
      </c>
      <c r="L159" s="63"/>
      <c r="M159" s="63"/>
      <c r="N159" s="59"/>
      <c r="O159" s="59" t="s">
        <v>16</v>
      </c>
      <c r="P159" s="63">
        <v>0.06</v>
      </c>
      <c r="Q159" s="63"/>
      <c r="R159" s="63"/>
    </row>
    <row r="160" ht="15.75" customHeight="1">
      <c r="E160" s="59" t="s">
        <v>18</v>
      </c>
      <c r="F160" s="63">
        <v>0.07</v>
      </c>
      <c r="G160" s="63"/>
      <c r="H160" s="63"/>
      <c r="I160" s="59"/>
      <c r="J160" s="59" t="s">
        <v>18</v>
      </c>
      <c r="K160" s="63">
        <v>0.07</v>
      </c>
      <c r="L160" s="63"/>
      <c r="M160" s="63"/>
      <c r="N160" s="59"/>
      <c r="O160" s="59" t="s">
        <v>18</v>
      </c>
      <c r="P160" s="63">
        <v>0.07</v>
      </c>
      <c r="Q160" s="63"/>
      <c r="R160" s="63"/>
    </row>
    <row r="161" ht="15.75" customHeight="1">
      <c r="E161" s="59" t="s">
        <v>58</v>
      </c>
      <c r="F161" s="63">
        <v>0.0</v>
      </c>
      <c r="G161" s="63"/>
      <c r="H161" s="63"/>
      <c r="I161" s="59"/>
      <c r="J161" s="59" t="s">
        <v>58</v>
      </c>
      <c r="K161" s="63">
        <f>+C22</f>
        <v>0.12</v>
      </c>
      <c r="L161" s="63"/>
      <c r="M161" s="63"/>
      <c r="N161" s="59"/>
      <c r="O161" s="59" t="s">
        <v>58</v>
      </c>
      <c r="P161" s="63">
        <f>+C23+C24+C25+C26+C27+C2+C28</f>
        <v>0.15</v>
      </c>
      <c r="Q161" s="63"/>
      <c r="R161" s="63"/>
    </row>
    <row r="162" ht="15.75" customHeight="1">
      <c r="E162" s="59" t="s">
        <v>22</v>
      </c>
      <c r="F162" s="63">
        <v>0.0</v>
      </c>
      <c r="G162" s="63"/>
      <c r="H162" s="63"/>
      <c r="I162" s="59"/>
      <c r="J162" s="59" t="s">
        <v>22</v>
      </c>
      <c r="K162" s="63">
        <v>0.03</v>
      </c>
      <c r="L162" s="63"/>
      <c r="M162" s="63"/>
      <c r="N162" s="59"/>
      <c r="O162" s="59" t="s">
        <v>22</v>
      </c>
      <c r="P162" s="63">
        <v>0.0</v>
      </c>
      <c r="Q162" s="63"/>
      <c r="R162" s="63"/>
    </row>
    <row r="163" ht="15.75" customHeight="1">
      <c r="E163" s="1" t="s">
        <v>27</v>
      </c>
      <c r="F163" s="15">
        <v>0.1</v>
      </c>
      <c r="G163" s="63"/>
      <c r="H163" s="63"/>
      <c r="I163" s="59"/>
      <c r="J163" s="1" t="s">
        <v>27</v>
      </c>
      <c r="K163" s="15">
        <v>0.1</v>
      </c>
      <c r="L163" s="63"/>
      <c r="M163" s="63"/>
      <c r="N163" s="59"/>
      <c r="O163" s="1" t="s">
        <v>27</v>
      </c>
      <c r="P163" s="15">
        <v>0.1</v>
      </c>
      <c r="Q163" s="63"/>
      <c r="R163" s="63"/>
    </row>
    <row r="164" ht="15.75" customHeight="1">
      <c r="E164" s="65" t="s">
        <v>24</v>
      </c>
      <c r="F164" s="66">
        <f>SUM(F155:F163)</f>
        <v>4.135555556</v>
      </c>
      <c r="G164" s="66"/>
      <c r="H164" s="66">
        <f>+F164*2.2046</f>
        <v>9.117245778</v>
      </c>
      <c r="I164" s="59"/>
      <c r="J164" s="65" t="s">
        <v>24</v>
      </c>
      <c r="K164" s="67">
        <f>SUM(K155:K163)</f>
        <v>4.285555556</v>
      </c>
      <c r="L164" s="68"/>
      <c r="M164" s="67">
        <f>+K164*2.2046</f>
        <v>9.447935778</v>
      </c>
      <c r="N164" s="59"/>
      <c r="O164" s="65" t="s">
        <v>34</v>
      </c>
      <c r="P164" s="66">
        <f>SUM(P155:P163)</f>
        <v>4.285555556</v>
      </c>
      <c r="Q164" s="66"/>
      <c r="R164" s="66">
        <f>+P164*2.2046</f>
        <v>9.447935778</v>
      </c>
    </row>
    <row r="165" ht="15.75" customHeight="1">
      <c r="E165" s="59"/>
      <c r="F165" s="59"/>
      <c r="G165" s="59"/>
      <c r="H165" s="59"/>
      <c r="I165" s="59"/>
      <c r="J165" s="70">
        <v>0.0378</v>
      </c>
      <c r="K165" s="71">
        <f>K164*J165</f>
        <v>0.161994</v>
      </c>
      <c r="L165" s="71">
        <f>+K164+K165</f>
        <v>4.447549556</v>
      </c>
      <c r="M165" s="71">
        <f t="shared" ref="M165:M166" si="9">+L165*2.2046</f>
        <v>9.80506775</v>
      </c>
      <c r="N165" s="59"/>
      <c r="O165" s="59"/>
      <c r="P165" s="59"/>
      <c r="Q165" s="59"/>
      <c r="R165" s="59"/>
    </row>
    <row r="166" ht="15.75" customHeight="1">
      <c r="E166" s="59"/>
      <c r="F166" s="59"/>
      <c r="G166" s="59"/>
      <c r="H166" s="59"/>
      <c r="I166" s="59"/>
      <c r="J166" s="72">
        <v>0.15</v>
      </c>
      <c r="K166" s="73">
        <f>+K164*J166</f>
        <v>0.6428333333</v>
      </c>
      <c r="L166" s="73">
        <f>+K164+K166+K165</f>
        <v>5.090382889</v>
      </c>
      <c r="M166" s="73">
        <f t="shared" si="9"/>
        <v>11.22225812</v>
      </c>
      <c r="N166" s="59"/>
      <c r="O166" s="59"/>
      <c r="P166" s="59"/>
      <c r="Q166" s="59"/>
      <c r="R166" s="59"/>
    </row>
    <row r="167" ht="15.75" customHeight="1"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</row>
    <row r="168" ht="15.75" customHeight="1"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</row>
    <row r="169" ht="15.75" customHeight="1"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</row>
    <row r="170" ht="15.75" customHeight="1"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</row>
    <row r="171" ht="15.75" customHeight="1"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</row>
    <row r="172" ht="15.75" customHeight="1"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</row>
    <row r="173" ht="15.75" customHeight="1"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5">
    <mergeCell ref="E3:H3"/>
    <mergeCell ref="J3:M3"/>
    <mergeCell ref="O3:R3"/>
    <mergeCell ref="B5:C5"/>
    <mergeCell ref="B21:C2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61" t="s">
        <v>5</v>
      </c>
      <c r="F4" s="61" t="s">
        <v>44</v>
      </c>
      <c r="G4" s="61"/>
      <c r="H4" s="61"/>
      <c r="I4" s="59"/>
      <c r="J4" s="61" t="s">
        <v>5</v>
      </c>
      <c r="K4" s="61" t="s">
        <v>44</v>
      </c>
      <c r="L4" s="61"/>
      <c r="M4" s="61"/>
      <c r="N4" s="59"/>
      <c r="O4" s="61" t="s">
        <v>5</v>
      </c>
      <c r="P4" s="61" t="s">
        <v>44</v>
      </c>
      <c r="Q4" s="61"/>
      <c r="R4" s="61"/>
    </row>
    <row r="5" ht="15.75" customHeight="1">
      <c r="B5" s="38" t="s">
        <v>8</v>
      </c>
      <c r="C5" s="48"/>
      <c r="E5" s="59" t="s">
        <v>4</v>
      </c>
      <c r="F5" s="62">
        <f>+C8</f>
        <v>3.15</v>
      </c>
      <c r="G5" s="62"/>
      <c r="H5" s="62"/>
      <c r="I5" s="59"/>
      <c r="J5" s="59" t="s">
        <v>4</v>
      </c>
      <c r="K5" s="62">
        <v>3.0</v>
      </c>
      <c r="L5" s="62"/>
      <c r="M5" s="62"/>
      <c r="N5" s="59"/>
      <c r="O5" s="59" t="s">
        <v>4</v>
      </c>
      <c r="P5" s="62">
        <f>+C8</f>
        <v>3.15</v>
      </c>
      <c r="Q5" s="62"/>
      <c r="R5" s="62"/>
    </row>
    <row r="6" ht="15.75" customHeight="1">
      <c r="B6" s="78" t="s">
        <v>5</v>
      </c>
      <c r="C6" s="78" t="s">
        <v>43</v>
      </c>
      <c r="E6" s="59" t="s">
        <v>46</v>
      </c>
      <c r="F6" s="63">
        <v>0.14</v>
      </c>
      <c r="G6" s="63"/>
      <c r="H6" s="63"/>
      <c r="I6" s="59"/>
      <c r="J6" s="59" t="s">
        <v>46</v>
      </c>
      <c r="K6" s="63">
        <v>0.14</v>
      </c>
      <c r="L6" s="63"/>
      <c r="M6" s="63"/>
      <c r="N6" s="59"/>
      <c r="O6" s="59" t="s">
        <v>46</v>
      </c>
      <c r="P6" s="63">
        <v>0.14</v>
      </c>
      <c r="Q6" s="63"/>
      <c r="R6" s="63"/>
    </row>
    <row r="7" ht="15.75" customHeight="1">
      <c r="B7" s="10" t="s">
        <v>67</v>
      </c>
      <c r="C7" s="50">
        <f>+COCIDO!C7</f>
        <v>3.35</v>
      </c>
      <c r="E7" s="59" t="s">
        <v>30</v>
      </c>
      <c r="F7" s="63">
        <f>F6+F5</f>
        <v>3.29</v>
      </c>
      <c r="G7" s="63"/>
      <c r="H7" s="63"/>
      <c r="I7" s="59"/>
      <c r="J7" s="59" t="s">
        <v>30</v>
      </c>
      <c r="K7" s="63">
        <f>K6+K5</f>
        <v>3.14</v>
      </c>
      <c r="L7" s="63"/>
      <c r="M7" s="63"/>
      <c r="N7" s="59"/>
      <c r="O7" s="59" t="s">
        <v>30</v>
      </c>
      <c r="P7" s="63">
        <f>P6+P5</f>
        <v>3.29</v>
      </c>
      <c r="Q7" s="63"/>
      <c r="R7" s="63"/>
    </row>
    <row r="8" ht="15.75" customHeight="1">
      <c r="B8" s="10" t="s">
        <v>44</v>
      </c>
      <c r="C8" s="50">
        <f>+COCIDO!C8</f>
        <v>3.15</v>
      </c>
      <c r="E8" s="59" t="s">
        <v>49</v>
      </c>
      <c r="F8" s="63">
        <v>0.82</v>
      </c>
      <c r="G8" s="63"/>
      <c r="H8" s="63"/>
      <c r="I8" s="59"/>
      <c r="J8" s="59" t="s">
        <v>49</v>
      </c>
      <c r="K8" s="63">
        <v>0.82</v>
      </c>
      <c r="L8" s="63"/>
      <c r="M8" s="63"/>
      <c r="N8" s="59"/>
      <c r="O8" s="59" t="s">
        <v>49</v>
      </c>
      <c r="P8" s="63">
        <v>0.82</v>
      </c>
      <c r="Q8" s="63"/>
      <c r="R8" s="63"/>
    </row>
    <row r="9" ht="15.75" customHeight="1">
      <c r="B9" s="10" t="s">
        <v>47</v>
      </c>
      <c r="C9" s="50">
        <f>+COCIDO!C9</f>
        <v>2.7</v>
      </c>
      <c r="E9" s="59" t="s">
        <v>51</v>
      </c>
      <c r="F9" s="63">
        <f>F7/F8</f>
        <v>4.012195122</v>
      </c>
      <c r="G9" s="63"/>
      <c r="H9" s="63"/>
      <c r="I9" s="59"/>
      <c r="J9" s="59" t="s">
        <v>51</v>
      </c>
      <c r="K9" s="63">
        <f>K7/K8</f>
        <v>3.829268293</v>
      </c>
      <c r="L9" s="63"/>
      <c r="M9" s="63"/>
      <c r="N9" s="59"/>
      <c r="O9" s="59" t="s">
        <v>51</v>
      </c>
      <c r="P9" s="63">
        <f>P7/P8</f>
        <v>4.012195122</v>
      </c>
      <c r="Q9" s="63"/>
      <c r="R9" s="63"/>
    </row>
    <row r="10" ht="15.75" customHeight="1">
      <c r="B10" s="10" t="s">
        <v>48</v>
      </c>
      <c r="C10" s="50">
        <f>+COCIDO!C10</f>
        <v>2.55</v>
      </c>
      <c r="E10" s="59"/>
      <c r="F10" s="63"/>
      <c r="G10" s="63"/>
      <c r="H10" s="63"/>
      <c r="I10" s="59"/>
      <c r="J10" s="59"/>
      <c r="K10" s="63"/>
      <c r="L10" s="63"/>
      <c r="M10" s="63"/>
      <c r="N10" s="59"/>
      <c r="O10" s="59"/>
      <c r="P10" s="63"/>
      <c r="Q10" s="63"/>
      <c r="R10" s="63"/>
    </row>
    <row r="11" ht="15.75" customHeight="1">
      <c r="B11" s="10" t="s">
        <v>50</v>
      </c>
      <c r="C11" s="50">
        <f>+COCIDO!C11</f>
        <v>2.45</v>
      </c>
      <c r="E11" s="59" t="s">
        <v>60</v>
      </c>
      <c r="F11" s="63">
        <v>0.95</v>
      </c>
      <c r="G11" s="63"/>
      <c r="H11" s="63"/>
      <c r="I11" s="59"/>
      <c r="J11" s="59" t="s">
        <v>60</v>
      </c>
      <c r="K11" s="63">
        <v>0.95</v>
      </c>
      <c r="L11" s="63"/>
      <c r="M11" s="63"/>
      <c r="N11" s="59"/>
      <c r="O11" s="59" t="s">
        <v>60</v>
      </c>
      <c r="P11" s="63">
        <v>0.95</v>
      </c>
      <c r="Q11" s="63"/>
      <c r="R11" s="63"/>
    </row>
    <row r="12" ht="15.75" customHeight="1">
      <c r="B12" s="10" t="s">
        <v>52</v>
      </c>
      <c r="C12" s="50">
        <f>+COCIDO!C12</f>
        <v>2.4</v>
      </c>
      <c r="E12" s="59" t="s">
        <v>41</v>
      </c>
      <c r="F12" s="63">
        <v>0.4</v>
      </c>
      <c r="G12" s="63"/>
      <c r="H12" s="63"/>
      <c r="I12" s="59"/>
      <c r="J12" s="59" t="s">
        <v>41</v>
      </c>
      <c r="K12" s="63">
        <v>0.4</v>
      </c>
      <c r="L12" s="63"/>
      <c r="M12" s="63"/>
      <c r="N12" s="59"/>
      <c r="O12" s="59" t="s">
        <v>41</v>
      </c>
      <c r="P12" s="63">
        <v>0.4</v>
      </c>
      <c r="Q12" s="63"/>
      <c r="R12" s="63"/>
    </row>
    <row r="13" ht="15.75" customHeight="1">
      <c r="B13" s="10" t="s">
        <v>53</v>
      </c>
      <c r="C13" s="50">
        <f>+COCIDO!C13</f>
        <v>2.3</v>
      </c>
      <c r="E13" s="59" t="s">
        <v>16</v>
      </c>
      <c r="F13" s="63">
        <v>0.06</v>
      </c>
      <c r="G13" s="63"/>
      <c r="H13" s="63"/>
      <c r="I13" s="59"/>
      <c r="J13" s="59" t="s">
        <v>16</v>
      </c>
      <c r="K13" s="63">
        <v>0.06</v>
      </c>
      <c r="L13" s="63"/>
      <c r="M13" s="63"/>
      <c r="N13" s="59"/>
      <c r="O13" s="59" t="s">
        <v>16</v>
      </c>
      <c r="P13" s="63">
        <v>0.06</v>
      </c>
      <c r="Q13" s="63"/>
      <c r="R13" s="63"/>
    </row>
    <row r="14" ht="15.75" customHeight="1">
      <c r="B14" s="10" t="s">
        <v>55</v>
      </c>
      <c r="C14" s="50">
        <f>+COCIDO!C14</f>
        <v>2.05</v>
      </c>
      <c r="E14" s="59" t="s">
        <v>18</v>
      </c>
      <c r="F14" s="63">
        <v>0.07</v>
      </c>
      <c r="G14" s="63"/>
      <c r="H14" s="63"/>
      <c r="I14" s="59"/>
      <c r="J14" s="59" t="s">
        <v>18</v>
      </c>
      <c r="K14" s="63">
        <v>0.07</v>
      </c>
      <c r="L14" s="63"/>
      <c r="M14" s="63"/>
      <c r="N14" s="59"/>
      <c r="O14" s="59" t="s">
        <v>18</v>
      </c>
      <c r="P14" s="63">
        <v>0.07</v>
      </c>
      <c r="Q14" s="63"/>
      <c r="R14" s="63"/>
    </row>
    <row r="15" ht="15.75" customHeight="1">
      <c r="B15" s="10" t="s">
        <v>56</v>
      </c>
      <c r="C15" s="50">
        <f>+COCIDO!C15</f>
        <v>1.8</v>
      </c>
      <c r="E15" s="59" t="s">
        <v>58</v>
      </c>
      <c r="F15" s="63">
        <v>0.0</v>
      </c>
      <c r="G15" s="63"/>
      <c r="H15" s="63"/>
      <c r="I15" s="59"/>
      <c r="J15" s="59" t="s">
        <v>58</v>
      </c>
      <c r="K15" s="63">
        <f>+C22</f>
        <v>0.09</v>
      </c>
      <c r="L15" s="63"/>
      <c r="M15" s="63"/>
      <c r="N15" s="59"/>
      <c r="O15" s="59" t="s">
        <v>58</v>
      </c>
      <c r="P15" s="63">
        <f>+C23+C24+C25+C26+C27+C2+C28</f>
        <v>0.09</v>
      </c>
      <c r="Q15" s="63"/>
      <c r="R15" s="63"/>
    </row>
    <row r="16" ht="15.75" customHeight="1">
      <c r="B16" s="10" t="s">
        <v>57</v>
      </c>
      <c r="C16" s="50">
        <f>+COCIDO!C16</f>
        <v>1.7</v>
      </c>
      <c r="E16" s="59" t="s">
        <v>22</v>
      </c>
      <c r="F16" s="63">
        <v>0.0</v>
      </c>
      <c r="G16" s="63"/>
      <c r="H16" s="63"/>
      <c r="I16" s="59"/>
      <c r="J16" s="59" t="s">
        <v>22</v>
      </c>
      <c r="K16" s="63">
        <v>0.03</v>
      </c>
      <c r="L16" s="63"/>
      <c r="M16" s="63"/>
      <c r="N16" s="59"/>
      <c r="O16" s="59" t="s">
        <v>22</v>
      </c>
      <c r="P16" s="63">
        <v>0.0</v>
      </c>
      <c r="Q16" s="63"/>
      <c r="R16" s="63"/>
    </row>
    <row r="17" ht="15.75" customHeight="1">
      <c r="B17" s="10" t="s">
        <v>69</v>
      </c>
      <c r="C17" s="50">
        <f>+COCIDO!C17</f>
        <v>1.15</v>
      </c>
      <c r="E17" s="1" t="s">
        <v>27</v>
      </c>
      <c r="F17" s="15">
        <v>0.1</v>
      </c>
      <c r="G17" s="63"/>
      <c r="H17" s="63"/>
      <c r="I17" s="59"/>
      <c r="J17" s="1" t="s">
        <v>27</v>
      </c>
      <c r="K17" s="15">
        <v>0.1</v>
      </c>
      <c r="L17" s="63"/>
      <c r="M17" s="63"/>
      <c r="N17" s="59"/>
      <c r="O17" s="1" t="s">
        <v>27</v>
      </c>
      <c r="P17" s="15">
        <v>0.1</v>
      </c>
      <c r="Q17" s="63"/>
      <c r="R17" s="63"/>
    </row>
    <row r="18" ht="15.75" customHeight="1">
      <c r="E18" s="65" t="s">
        <v>24</v>
      </c>
      <c r="F18" s="66">
        <f>SUM(F9:F17)</f>
        <v>5.592195122</v>
      </c>
      <c r="G18" s="66"/>
      <c r="H18" s="66">
        <f>+F18*2.2046</f>
        <v>12.32855337</v>
      </c>
      <c r="I18" s="59"/>
      <c r="J18" s="65" t="s">
        <v>24</v>
      </c>
      <c r="K18" s="67">
        <f>SUM(K9:K17)</f>
        <v>5.529268293</v>
      </c>
      <c r="L18" s="68"/>
      <c r="M18" s="67">
        <f>+K18*2.2046</f>
        <v>12.18982488</v>
      </c>
      <c r="N18" s="59"/>
      <c r="O18" s="65" t="s">
        <v>24</v>
      </c>
      <c r="P18" s="66">
        <f>SUM(P9:P17)</f>
        <v>5.682195122</v>
      </c>
      <c r="Q18" s="66"/>
      <c r="R18" s="66">
        <f>+P18*2.2046</f>
        <v>12.52696737</v>
      </c>
    </row>
    <row r="19" ht="15.75" customHeight="1">
      <c r="E19" s="59"/>
      <c r="F19" s="69"/>
      <c r="G19" s="69"/>
      <c r="H19" s="69"/>
      <c r="I19" s="59"/>
      <c r="J19" s="70">
        <v>0.0378</v>
      </c>
      <c r="K19" s="71">
        <f>K18*J19</f>
        <v>0.2090063415</v>
      </c>
      <c r="L19" s="71">
        <f>+K18+K19</f>
        <v>5.738274634</v>
      </c>
      <c r="M19" s="71">
        <f t="shared" ref="M19:M20" si="1">+L19*2.2046</f>
        <v>12.65060026</v>
      </c>
      <c r="N19" s="59"/>
      <c r="O19" s="59"/>
      <c r="P19" s="69"/>
      <c r="Q19" s="69"/>
      <c r="R19" s="69"/>
    </row>
    <row r="20" ht="15.75" customHeight="1">
      <c r="E20" s="59"/>
      <c r="F20" s="59"/>
      <c r="G20" s="59"/>
      <c r="H20" s="59"/>
      <c r="I20" s="59"/>
      <c r="J20" s="72">
        <v>0.15</v>
      </c>
      <c r="K20" s="73">
        <f>+K18*J20</f>
        <v>0.8293902439</v>
      </c>
      <c r="L20" s="73">
        <f>+K18+K20+K19</f>
        <v>6.567664878</v>
      </c>
      <c r="M20" s="73">
        <f t="shared" si="1"/>
        <v>14.47907399</v>
      </c>
      <c r="N20" s="59"/>
      <c r="O20" s="59"/>
      <c r="P20" s="59"/>
      <c r="Q20" s="59"/>
      <c r="R20" s="59"/>
    </row>
    <row r="21" ht="15.75" customHeight="1">
      <c r="B21" s="18" t="s">
        <v>29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</row>
    <row r="22" ht="15.75" customHeight="1">
      <c r="B22" s="38" t="s">
        <v>32</v>
      </c>
      <c r="C22" s="23">
        <v>0.09</v>
      </c>
      <c r="E22" s="61" t="s">
        <v>5</v>
      </c>
      <c r="F22" s="61" t="s">
        <v>47</v>
      </c>
      <c r="G22" s="61"/>
      <c r="H22" s="61"/>
      <c r="I22" s="59"/>
      <c r="J22" s="61" t="s">
        <v>5</v>
      </c>
      <c r="K22" s="61" t="s">
        <v>47</v>
      </c>
      <c r="L22" s="61"/>
      <c r="M22" s="61"/>
      <c r="N22" s="59"/>
      <c r="O22" s="61" t="s">
        <v>5</v>
      </c>
      <c r="P22" s="61" t="s">
        <v>47</v>
      </c>
      <c r="Q22" s="61"/>
      <c r="R22" s="61"/>
    </row>
    <row r="23" ht="15.75" customHeight="1">
      <c r="B23" s="18" t="s">
        <v>33</v>
      </c>
      <c r="C23" s="25">
        <v>0.09</v>
      </c>
      <c r="E23" s="59" t="s">
        <v>4</v>
      </c>
      <c r="F23" s="62">
        <f>+C9</f>
        <v>2.7</v>
      </c>
      <c r="G23" s="62"/>
      <c r="H23" s="62"/>
      <c r="I23" s="59"/>
      <c r="J23" s="59" t="s">
        <v>4</v>
      </c>
      <c r="K23" s="62">
        <f>+C9</f>
        <v>2.7</v>
      </c>
      <c r="L23" s="62"/>
      <c r="M23" s="62"/>
      <c r="N23" s="59"/>
      <c r="O23" s="59" t="s">
        <v>4</v>
      </c>
      <c r="P23" s="62">
        <f>+C9</f>
        <v>2.7</v>
      </c>
      <c r="Q23" s="62"/>
      <c r="R23" s="62"/>
    </row>
    <row r="24" ht="15.75" customHeight="1">
      <c r="B24" s="18" t="s">
        <v>35</v>
      </c>
      <c r="C24" s="1">
        <v>0.0</v>
      </c>
      <c r="E24" s="59" t="s">
        <v>46</v>
      </c>
      <c r="F24" s="63">
        <v>0.14</v>
      </c>
      <c r="G24" s="63"/>
      <c r="H24" s="63"/>
      <c r="I24" s="59"/>
      <c r="J24" s="59" t="s">
        <v>46</v>
      </c>
      <c r="K24" s="63">
        <v>0.14</v>
      </c>
      <c r="L24" s="63"/>
      <c r="M24" s="63"/>
      <c r="N24" s="59"/>
      <c r="O24" s="59" t="s">
        <v>46</v>
      </c>
      <c r="P24" s="63">
        <v>0.14</v>
      </c>
      <c r="Q24" s="63"/>
      <c r="R24" s="63"/>
    </row>
    <row r="25" ht="15.75" customHeight="1">
      <c r="B25" s="18" t="s">
        <v>36</v>
      </c>
      <c r="C25" s="1">
        <v>0.0</v>
      </c>
      <c r="E25" s="59" t="s">
        <v>30</v>
      </c>
      <c r="F25" s="63">
        <f>F24+F23</f>
        <v>2.84</v>
      </c>
      <c r="G25" s="63"/>
      <c r="H25" s="63"/>
      <c r="I25" s="59"/>
      <c r="J25" s="59" t="s">
        <v>30</v>
      </c>
      <c r="K25" s="63">
        <f>K24+K23</f>
        <v>2.84</v>
      </c>
      <c r="L25" s="63"/>
      <c r="M25" s="63"/>
      <c r="N25" s="59"/>
      <c r="O25" s="59" t="s">
        <v>30</v>
      </c>
      <c r="P25" s="63">
        <f>P24+P23</f>
        <v>2.84</v>
      </c>
      <c r="Q25" s="63"/>
      <c r="R25" s="63"/>
    </row>
    <row r="26" ht="15.75" customHeight="1">
      <c r="B26" s="18" t="s">
        <v>37</v>
      </c>
      <c r="C26" s="1">
        <v>0.0</v>
      </c>
      <c r="E26" s="59" t="s">
        <v>49</v>
      </c>
      <c r="F26" s="63">
        <v>0.82</v>
      </c>
      <c r="G26" s="63"/>
      <c r="H26" s="63"/>
      <c r="I26" s="59"/>
      <c r="J26" s="59" t="s">
        <v>49</v>
      </c>
      <c r="K26" s="63">
        <v>0.82</v>
      </c>
      <c r="L26" s="63"/>
      <c r="M26" s="63"/>
      <c r="N26" s="59"/>
      <c r="O26" s="59" t="s">
        <v>49</v>
      </c>
      <c r="P26" s="63">
        <v>0.82</v>
      </c>
      <c r="Q26" s="63"/>
      <c r="R26" s="63"/>
    </row>
    <row r="27" ht="15.75" customHeight="1">
      <c r="B27" s="18" t="s">
        <v>38</v>
      </c>
      <c r="C27" s="1">
        <v>0.0</v>
      </c>
      <c r="E27" s="59" t="s">
        <v>51</v>
      </c>
      <c r="F27" s="63">
        <f>F25/F26</f>
        <v>3.463414634</v>
      </c>
      <c r="G27" s="63"/>
      <c r="H27" s="63"/>
      <c r="I27" s="59"/>
      <c r="J27" s="59" t="s">
        <v>51</v>
      </c>
      <c r="K27" s="63">
        <f>K25/K26</f>
        <v>3.463414634</v>
      </c>
      <c r="L27" s="63"/>
      <c r="M27" s="63"/>
      <c r="N27" s="59"/>
      <c r="O27" s="59" t="s">
        <v>51</v>
      </c>
      <c r="P27" s="63">
        <f>P25/P26</f>
        <v>3.463414634</v>
      </c>
      <c r="Q27" s="63"/>
      <c r="R27" s="63"/>
    </row>
    <row r="28" ht="15.75" customHeight="1">
      <c r="B28" s="18" t="s">
        <v>39</v>
      </c>
      <c r="C28" s="1">
        <v>0.0</v>
      </c>
      <c r="E28" s="59"/>
      <c r="F28" s="63"/>
      <c r="G28" s="63"/>
      <c r="H28" s="63"/>
      <c r="I28" s="59"/>
      <c r="J28" s="59"/>
      <c r="K28" s="63"/>
      <c r="L28" s="63"/>
      <c r="M28" s="63"/>
      <c r="N28" s="59"/>
      <c r="O28" s="59"/>
      <c r="P28" s="63"/>
      <c r="Q28" s="63"/>
      <c r="R28" s="63"/>
    </row>
    <row r="29" ht="15.75" customHeight="1">
      <c r="E29" s="59" t="s">
        <v>60</v>
      </c>
      <c r="F29" s="63">
        <v>0.95</v>
      </c>
      <c r="G29" s="63"/>
      <c r="H29" s="63"/>
      <c r="I29" s="59"/>
      <c r="J29" s="59" t="s">
        <v>60</v>
      </c>
      <c r="K29" s="63">
        <v>0.95</v>
      </c>
      <c r="L29" s="63"/>
      <c r="M29" s="63"/>
      <c r="N29" s="59"/>
      <c r="O29" s="59" t="s">
        <v>60</v>
      </c>
      <c r="P29" s="63">
        <v>0.95</v>
      </c>
      <c r="Q29" s="63"/>
      <c r="R29" s="63"/>
    </row>
    <row r="30" ht="15.75" customHeight="1">
      <c r="E30" s="59" t="s">
        <v>41</v>
      </c>
      <c r="F30" s="63">
        <v>0.4</v>
      </c>
      <c r="G30" s="63"/>
      <c r="H30" s="63"/>
      <c r="I30" s="59"/>
      <c r="J30" s="59" t="s">
        <v>41</v>
      </c>
      <c r="K30" s="63">
        <v>0.4</v>
      </c>
      <c r="L30" s="63"/>
      <c r="M30" s="63"/>
      <c r="N30" s="59"/>
      <c r="O30" s="59" t="s">
        <v>41</v>
      </c>
      <c r="P30" s="63">
        <v>0.4</v>
      </c>
      <c r="Q30" s="63"/>
      <c r="R30" s="63"/>
    </row>
    <row r="31" ht="15.75" customHeight="1">
      <c r="E31" s="59" t="s">
        <v>16</v>
      </c>
      <c r="F31" s="63">
        <v>0.06</v>
      </c>
      <c r="G31" s="63"/>
      <c r="H31" s="63"/>
      <c r="I31" s="59"/>
      <c r="J31" s="59" t="s">
        <v>16</v>
      </c>
      <c r="K31" s="63">
        <v>0.06</v>
      </c>
      <c r="L31" s="63"/>
      <c r="M31" s="63"/>
      <c r="N31" s="59"/>
      <c r="O31" s="59" t="s">
        <v>16</v>
      </c>
      <c r="P31" s="63">
        <v>0.06</v>
      </c>
      <c r="Q31" s="63"/>
      <c r="R31" s="63"/>
    </row>
    <row r="32" ht="15.75" customHeight="1">
      <c r="E32" s="59" t="s">
        <v>18</v>
      </c>
      <c r="F32" s="63">
        <v>0.07</v>
      </c>
      <c r="G32" s="63"/>
      <c r="H32" s="63"/>
      <c r="I32" s="59"/>
      <c r="J32" s="59" t="s">
        <v>18</v>
      </c>
      <c r="K32" s="63">
        <v>0.07</v>
      </c>
      <c r="L32" s="63"/>
      <c r="M32" s="63"/>
      <c r="N32" s="59"/>
      <c r="O32" s="59" t="s">
        <v>18</v>
      </c>
      <c r="P32" s="63">
        <v>0.07</v>
      </c>
      <c r="Q32" s="63"/>
      <c r="R32" s="63"/>
    </row>
    <row r="33" ht="15.75" customHeight="1">
      <c r="E33" s="59" t="s">
        <v>58</v>
      </c>
      <c r="F33" s="63">
        <v>0.0</v>
      </c>
      <c r="G33" s="63"/>
      <c r="H33" s="63"/>
      <c r="I33" s="59"/>
      <c r="J33" s="59" t="s">
        <v>58</v>
      </c>
      <c r="K33" s="63">
        <f>+C22</f>
        <v>0.09</v>
      </c>
      <c r="L33" s="63"/>
      <c r="M33" s="63"/>
      <c r="N33" s="59"/>
      <c r="O33" s="59" t="s">
        <v>58</v>
      </c>
      <c r="P33" s="63">
        <f>+C23+C24+C25+C26+C27+C2+C28</f>
        <v>0.09</v>
      </c>
      <c r="Q33" s="63"/>
      <c r="R33" s="63"/>
    </row>
    <row r="34" ht="15.75" customHeight="1">
      <c r="E34" s="59" t="s">
        <v>22</v>
      </c>
      <c r="F34" s="63">
        <v>0.0</v>
      </c>
      <c r="G34" s="63"/>
      <c r="H34" s="63"/>
      <c r="I34" s="59"/>
      <c r="J34" s="59" t="s">
        <v>22</v>
      </c>
      <c r="K34" s="63">
        <v>0.03</v>
      </c>
      <c r="L34" s="63"/>
      <c r="M34" s="63"/>
      <c r="N34" s="59"/>
      <c r="O34" s="59" t="s">
        <v>22</v>
      </c>
      <c r="P34" s="63">
        <v>0.0</v>
      </c>
      <c r="Q34" s="63"/>
      <c r="R34" s="63"/>
    </row>
    <row r="35" ht="15.75" customHeight="1">
      <c r="E35" s="1" t="s">
        <v>27</v>
      </c>
      <c r="F35" s="15">
        <v>0.1</v>
      </c>
      <c r="G35" s="63"/>
      <c r="H35" s="63"/>
      <c r="I35" s="59"/>
      <c r="J35" s="1" t="s">
        <v>27</v>
      </c>
      <c r="K35" s="15">
        <v>0.1</v>
      </c>
      <c r="L35" s="63"/>
      <c r="M35" s="63"/>
      <c r="N35" s="59"/>
      <c r="O35" s="1" t="s">
        <v>27</v>
      </c>
      <c r="P35" s="15">
        <v>0.1</v>
      </c>
      <c r="Q35" s="63"/>
      <c r="R35" s="63"/>
    </row>
    <row r="36" ht="15.75" customHeight="1">
      <c r="E36" s="65" t="s">
        <v>24</v>
      </c>
      <c r="F36" s="66">
        <f>SUM(F27:F35)</f>
        <v>5.043414634</v>
      </c>
      <c r="G36" s="66"/>
      <c r="H36" s="66">
        <f>+F36*2.2046</f>
        <v>11.1187119</v>
      </c>
      <c r="I36" s="59"/>
      <c r="J36" s="65" t="s">
        <v>24</v>
      </c>
      <c r="K36" s="67">
        <f>SUM(K27:K35)</f>
        <v>5.163414634</v>
      </c>
      <c r="L36" s="68"/>
      <c r="M36" s="67">
        <f>+K36*2.2046</f>
        <v>11.3832639</v>
      </c>
      <c r="N36" s="59"/>
      <c r="O36" s="65" t="s">
        <v>24</v>
      </c>
      <c r="P36" s="66">
        <f>SUM(P27:P35)</f>
        <v>5.133414634</v>
      </c>
      <c r="Q36" s="66"/>
      <c r="R36" s="66">
        <f>+P36*2.2046</f>
        <v>11.3171259</v>
      </c>
    </row>
    <row r="37" ht="15.75" customHeight="1">
      <c r="E37" s="59"/>
      <c r="F37" s="59"/>
      <c r="G37" s="59"/>
      <c r="H37" s="59"/>
      <c r="I37" s="59"/>
      <c r="J37" s="70">
        <v>0.0378</v>
      </c>
      <c r="K37" s="71">
        <f>K36*J37</f>
        <v>0.1951770732</v>
      </c>
      <c r="L37" s="71">
        <f>+K36+K37</f>
        <v>5.358591707</v>
      </c>
      <c r="M37" s="71">
        <f t="shared" ref="M37:M38" si="2">+L37*2.2046</f>
        <v>11.81355128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72">
        <v>0.15</v>
      </c>
      <c r="K38" s="73">
        <f>+K36*J38</f>
        <v>0.7745121951</v>
      </c>
      <c r="L38" s="73">
        <f>+K36+K38+K37</f>
        <v>6.133103902</v>
      </c>
      <c r="M38" s="73">
        <f t="shared" si="2"/>
        <v>13.52104086</v>
      </c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63"/>
      <c r="M39" s="63"/>
      <c r="N39" s="59"/>
      <c r="O39" s="59"/>
      <c r="P39" s="59"/>
      <c r="Q39" s="59"/>
      <c r="R39" s="59"/>
    </row>
    <row r="40" ht="15.75" customHeight="1"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</row>
    <row r="41" ht="15.75" customHeight="1">
      <c r="E41" s="61" t="s">
        <v>5</v>
      </c>
      <c r="F41" s="61" t="s">
        <v>48</v>
      </c>
      <c r="G41" s="61"/>
      <c r="H41" s="61"/>
      <c r="I41" s="59"/>
      <c r="J41" s="61" t="s">
        <v>5</v>
      </c>
      <c r="K41" s="61" t="s">
        <v>48</v>
      </c>
      <c r="L41" s="61"/>
      <c r="M41" s="61"/>
      <c r="N41" s="59"/>
      <c r="O41" s="61" t="s">
        <v>5</v>
      </c>
      <c r="P41" s="61" t="s">
        <v>48</v>
      </c>
      <c r="Q41" s="61"/>
      <c r="R41" s="61"/>
    </row>
    <row r="42" ht="15.75" customHeight="1">
      <c r="E42" s="59" t="s">
        <v>4</v>
      </c>
      <c r="F42" s="62">
        <f>+C10</f>
        <v>2.55</v>
      </c>
      <c r="G42" s="62"/>
      <c r="H42" s="62"/>
      <c r="I42" s="59"/>
      <c r="J42" s="59" t="s">
        <v>4</v>
      </c>
      <c r="K42" s="62">
        <f>+C10</f>
        <v>2.55</v>
      </c>
      <c r="L42" s="62"/>
      <c r="M42" s="62"/>
      <c r="N42" s="59"/>
      <c r="O42" s="59" t="s">
        <v>4</v>
      </c>
      <c r="P42" s="62">
        <f>+C10</f>
        <v>2.55</v>
      </c>
      <c r="Q42" s="62"/>
      <c r="R42" s="62"/>
    </row>
    <row r="43" ht="15.75" customHeight="1">
      <c r="E43" s="59" t="s">
        <v>46</v>
      </c>
      <c r="F43" s="63">
        <v>0.14</v>
      </c>
      <c r="G43" s="63"/>
      <c r="H43" s="63"/>
      <c r="I43" s="59"/>
      <c r="J43" s="59" t="s">
        <v>46</v>
      </c>
      <c r="K43" s="63">
        <v>0.14</v>
      </c>
      <c r="L43" s="63"/>
      <c r="M43" s="63"/>
      <c r="N43" s="59"/>
      <c r="O43" s="59" t="s">
        <v>46</v>
      </c>
      <c r="P43" s="63">
        <v>0.14</v>
      </c>
      <c r="Q43" s="63"/>
      <c r="R43" s="63"/>
    </row>
    <row r="44" ht="15.75" customHeight="1">
      <c r="E44" s="59" t="s">
        <v>30</v>
      </c>
      <c r="F44" s="63">
        <f>F43+F42</f>
        <v>2.69</v>
      </c>
      <c r="G44" s="63"/>
      <c r="H44" s="63"/>
      <c r="I44" s="59"/>
      <c r="J44" s="59" t="s">
        <v>30</v>
      </c>
      <c r="K44" s="63">
        <f>K43+K42</f>
        <v>2.69</v>
      </c>
      <c r="L44" s="63"/>
      <c r="M44" s="63"/>
      <c r="N44" s="59"/>
      <c r="O44" s="59" t="s">
        <v>30</v>
      </c>
      <c r="P44" s="63">
        <f>P43+P42</f>
        <v>2.69</v>
      </c>
      <c r="Q44" s="63"/>
      <c r="R44" s="63"/>
    </row>
    <row r="45" ht="15.75" customHeight="1">
      <c r="E45" s="59" t="s">
        <v>49</v>
      </c>
      <c r="F45" s="63">
        <v>0.82</v>
      </c>
      <c r="G45" s="63"/>
      <c r="H45" s="63"/>
      <c r="I45" s="59"/>
      <c r="J45" s="59" t="s">
        <v>49</v>
      </c>
      <c r="K45" s="63">
        <v>0.82</v>
      </c>
      <c r="L45" s="63"/>
      <c r="M45" s="63"/>
      <c r="N45" s="59"/>
      <c r="O45" s="59" t="s">
        <v>49</v>
      </c>
      <c r="P45" s="63">
        <v>0.82</v>
      </c>
      <c r="Q45" s="63"/>
      <c r="R45" s="63"/>
    </row>
    <row r="46" ht="15.75" customHeight="1">
      <c r="E46" s="59" t="s">
        <v>51</v>
      </c>
      <c r="F46" s="63">
        <f>F44/F45</f>
        <v>3.280487805</v>
      </c>
      <c r="G46" s="63"/>
      <c r="H46" s="63"/>
      <c r="I46" s="59"/>
      <c r="J46" s="59" t="s">
        <v>51</v>
      </c>
      <c r="K46" s="63">
        <f>K44/K45</f>
        <v>3.280487805</v>
      </c>
      <c r="L46" s="63"/>
      <c r="M46" s="63"/>
      <c r="N46" s="59"/>
      <c r="O46" s="59" t="s">
        <v>51</v>
      </c>
      <c r="P46" s="63">
        <f>P44/P45</f>
        <v>3.280487805</v>
      </c>
      <c r="Q46" s="63"/>
      <c r="R46" s="63"/>
    </row>
    <row r="47" ht="15.75" customHeight="1">
      <c r="E47" s="59"/>
      <c r="F47" s="63"/>
      <c r="G47" s="63"/>
      <c r="H47" s="63"/>
      <c r="I47" s="59"/>
      <c r="J47" s="59"/>
      <c r="K47" s="63"/>
      <c r="L47" s="63"/>
      <c r="M47" s="63"/>
      <c r="N47" s="59"/>
      <c r="O47" s="59"/>
      <c r="P47" s="63"/>
      <c r="Q47" s="63"/>
      <c r="R47" s="63"/>
    </row>
    <row r="48" ht="15.75" customHeight="1">
      <c r="E48" s="59" t="s">
        <v>60</v>
      </c>
      <c r="F48" s="63">
        <v>0.95</v>
      </c>
      <c r="G48" s="63"/>
      <c r="H48" s="63"/>
      <c r="I48" s="59"/>
      <c r="J48" s="59" t="s">
        <v>60</v>
      </c>
      <c r="K48" s="63">
        <v>0.95</v>
      </c>
      <c r="L48" s="63"/>
      <c r="M48" s="63"/>
      <c r="N48" s="59"/>
      <c r="O48" s="59" t="s">
        <v>60</v>
      </c>
      <c r="P48" s="63">
        <v>0.95</v>
      </c>
      <c r="Q48" s="63"/>
      <c r="R48" s="63"/>
    </row>
    <row r="49" ht="15.75" customHeight="1">
      <c r="E49" s="59" t="s">
        <v>41</v>
      </c>
      <c r="F49" s="63">
        <v>0.4</v>
      </c>
      <c r="G49" s="63"/>
      <c r="H49" s="63"/>
      <c r="I49" s="59"/>
      <c r="J49" s="59" t="s">
        <v>41</v>
      </c>
      <c r="K49" s="63">
        <v>0.4</v>
      </c>
      <c r="L49" s="63"/>
      <c r="M49" s="63"/>
      <c r="N49" s="59"/>
      <c r="O49" s="59" t="s">
        <v>41</v>
      </c>
      <c r="P49" s="63">
        <v>0.4</v>
      </c>
      <c r="Q49" s="63"/>
      <c r="R49" s="63"/>
    </row>
    <row r="50" ht="15.75" customHeight="1">
      <c r="E50" s="59" t="s">
        <v>16</v>
      </c>
      <c r="F50" s="63">
        <v>0.06</v>
      </c>
      <c r="G50" s="63"/>
      <c r="H50" s="63"/>
      <c r="I50" s="59"/>
      <c r="J50" s="59" t="s">
        <v>16</v>
      </c>
      <c r="K50" s="63">
        <v>0.06</v>
      </c>
      <c r="L50" s="63"/>
      <c r="M50" s="63"/>
      <c r="N50" s="59"/>
      <c r="O50" s="59" t="s">
        <v>16</v>
      </c>
      <c r="P50" s="63">
        <v>0.06</v>
      </c>
      <c r="Q50" s="63"/>
      <c r="R50" s="63"/>
    </row>
    <row r="51" ht="15.75" customHeight="1">
      <c r="E51" s="59" t="s">
        <v>18</v>
      </c>
      <c r="F51" s="63">
        <v>0.07</v>
      </c>
      <c r="G51" s="63"/>
      <c r="H51" s="63"/>
      <c r="I51" s="59"/>
      <c r="J51" s="59" t="s">
        <v>18</v>
      </c>
      <c r="K51" s="63">
        <v>0.07</v>
      </c>
      <c r="L51" s="63"/>
      <c r="M51" s="63"/>
      <c r="N51" s="59"/>
      <c r="O51" s="59" t="s">
        <v>18</v>
      </c>
      <c r="P51" s="63">
        <v>0.07</v>
      </c>
      <c r="Q51" s="63"/>
      <c r="R51" s="63"/>
    </row>
    <row r="52" ht="15.75" customHeight="1">
      <c r="E52" s="59" t="s">
        <v>58</v>
      </c>
      <c r="F52" s="63">
        <v>0.0</v>
      </c>
      <c r="G52" s="63"/>
      <c r="H52" s="63"/>
      <c r="I52" s="59"/>
      <c r="J52" s="59" t="s">
        <v>58</v>
      </c>
      <c r="K52" s="63">
        <f>+C22</f>
        <v>0.09</v>
      </c>
      <c r="L52" s="63"/>
      <c r="M52" s="63"/>
      <c r="N52" s="59"/>
      <c r="O52" s="59" t="s">
        <v>58</v>
      </c>
      <c r="P52" s="63">
        <f>+C23+C24+C25+C26+C27+C2+C28</f>
        <v>0.09</v>
      </c>
      <c r="Q52" s="63"/>
      <c r="R52" s="63"/>
    </row>
    <row r="53" ht="15.75" customHeight="1">
      <c r="E53" s="59" t="s">
        <v>22</v>
      </c>
      <c r="F53" s="63">
        <v>0.0</v>
      </c>
      <c r="G53" s="63"/>
      <c r="H53" s="63"/>
      <c r="I53" s="59"/>
      <c r="J53" s="59" t="s">
        <v>22</v>
      </c>
      <c r="K53" s="63">
        <v>0.03</v>
      </c>
      <c r="L53" s="63"/>
      <c r="M53" s="63"/>
      <c r="N53" s="59"/>
      <c r="O53" s="59" t="s">
        <v>22</v>
      </c>
      <c r="P53" s="63">
        <v>0.0</v>
      </c>
      <c r="Q53" s="63"/>
      <c r="R53" s="63"/>
    </row>
    <row r="54" ht="15.75" customHeight="1">
      <c r="E54" s="1" t="s">
        <v>27</v>
      </c>
      <c r="F54" s="15">
        <v>0.1</v>
      </c>
      <c r="G54" s="63"/>
      <c r="H54" s="63"/>
      <c r="I54" s="59"/>
      <c r="J54" s="1" t="s">
        <v>27</v>
      </c>
      <c r="K54" s="15">
        <v>0.1</v>
      </c>
      <c r="L54" s="63"/>
      <c r="M54" s="63"/>
      <c r="N54" s="59"/>
      <c r="O54" s="1" t="s">
        <v>27</v>
      </c>
      <c r="P54" s="15">
        <v>0.1</v>
      </c>
      <c r="Q54" s="63"/>
      <c r="R54" s="63"/>
    </row>
    <row r="55" ht="15.75" customHeight="1">
      <c r="E55" s="65" t="s">
        <v>24</v>
      </c>
      <c r="F55" s="66">
        <f>SUM(F46:F54)</f>
        <v>4.860487805</v>
      </c>
      <c r="G55" s="66"/>
      <c r="H55" s="66">
        <f>+F55*2.2046</f>
        <v>10.71543141</v>
      </c>
      <c r="I55" s="59"/>
      <c r="J55" s="65" t="s">
        <v>24</v>
      </c>
      <c r="K55" s="67">
        <f>SUM(K46:K54)</f>
        <v>4.980487805</v>
      </c>
      <c r="L55" s="68"/>
      <c r="M55" s="67">
        <f>+K55*2.2046</f>
        <v>10.97998341</v>
      </c>
      <c r="N55" s="59"/>
      <c r="O55" s="65" t="s">
        <v>24</v>
      </c>
      <c r="P55" s="66">
        <f>SUM(P46:P54)</f>
        <v>4.950487805</v>
      </c>
      <c r="Q55" s="66"/>
      <c r="R55" s="66">
        <f>+P55*2.2046</f>
        <v>10.91384541</v>
      </c>
    </row>
    <row r="56" ht="15.75" customHeight="1">
      <c r="E56" s="59"/>
      <c r="F56" s="59"/>
      <c r="G56" s="59"/>
      <c r="H56" s="59"/>
      <c r="I56" s="59"/>
      <c r="J56" s="70">
        <v>0.0378</v>
      </c>
      <c r="K56" s="71">
        <f>K55*J56</f>
        <v>0.188262439</v>
      </c>
      <c r="L56" s="71">
        <f>+K55+K56</f>
        <v>5.168750244</v>
      </c>
      <c r="M56" s="71">
        <f t="shared" ref="M56:M57" si="3">+L56*2.2046</f>
        <v>11.39502679</v>
      </c>
      <c r="N56" s="59"/>
      <c r="O56" s="59"/>
      <c r="P56" s="59"/>
      <c r="Q56" s="59"/>
      <c r="R56" s="59"/>
    </row>
    <row r="57" ht="15.75" customHeight="1">
      <c r="E57" s="59"/>
      <c r="F57" s="59"/>
      <c r="G57" s="59"/>
      <c r="H57" s="59"/>
      <c r="I57" s="59"/>
      <c r="J57" s="72">
        <v>0.15</v>
      </c>
      <c r="K57" s="73">
        <f>+K55*J57</f>
        <v>0.7470731707</v>
      </c>
      <c r="L57" s="73">
        <f>+K55+K57+K56</f>
        <v>5.915823415</v>
      </c>
      <c r="M57" s="73">
        <f t="shared" si="3"/>
        <v>13.0420243</v>
      </c>
      <c r="N57" s="59"/>
      <c r="O57" s="59"/>
      <c r="P57" s="59"/>
      <c r="Q57" s="59"/>
      <c r="R57" s="59"/>
    </row>
    <row r="58" ht="15.75" customHeight="1">
      <c r="E58" s="59"/>
      <c r="F58" s="59"/>
      <c r="G58" s="59"/>
      <c r="H58" s="59"/>
      <c r="I58" s="59"/>
      <c r="J58" s="59"/>
      <c r="K58" s="74"/>
      <c r="L58" s="74"/>
      <c r="M58" s="74"/>
      <c r="N58" s="59"/>
      <c r="O58" s="59"/>
      <c r="P58" s="59"/>
      <c r="Q58" s="59"/>
      <c r="R58" s="59"/>
    </row>
    <row r="59" ht="15.75" customHeight="1">
      <c r="E59" s="61" t="s">
        <v>5</v>
      </c>
      <c r="F59" s="61" t="s">
        <v>50</v>
      </c>
      <c r="G59" s="61"/>
      <c r="H59" s="61"/>
      <c r="I59" s="59"/>
      <c r="J59" s="61" t="s">
        <v>5</v>
      </c>
      <c r="K59" s="61" t="s">
        <v>50</v>
      </c>
      <c r="L59" s="61"/>
      <c r="M59" s="61"/>
      <c r="N59" s="59"/>
      <c r="O59" s="61" t="s">
        <v>5</v>
      </c>
      <c r="P59" s="61" t="s">
        <v>50</v>
      </c>
      <c r="Q59" s="61"/>
      <c r="R59" s="61"/>
    </row>
    <row r="60" ht="15.75" customHeight="1">
      <c r="E60" s="59" t="s">
        <v>4</v>
      </c>
      <c r="F60" s="62">
        <f>+C11</f>
        <v>2.45</v>
      </c>
      <c r="G60" s="62"/>
      <c r="H60" s="62"/>
      <c r="I60" s="59"/>
      <c r="J60" s="59" t="s">
        <v>4</v>
      </c>
      <c r="K60" s="62">
        <f>+C11</f>
        <v>2.45</v>
      </c>
      <c r="L60" s="62"/>
      <c r="M60" s="62"/>
      <c r="N60" s="59"/>
      <c r="O60" s="59" t="s">
        <v>4</v>
      </c>
      <c r="P60" s="62">
        <f>+C11</f>
        <v>2.45</v>
      </c>
      <c r="Q60" s="62"/>
      <c r="R60" s="62"/>
    </row>
    <row r="61" ht="15.75" customHeight="1">
      <c r="E61" s="59" t="s">
        <v>46</v>
      </c>
      <c r="F61" s="63">
        <v>0.14</v>
      </c>
      <c r="G61" s="63"/>
      <c r="H61" s="63"/>
      <c r="I61" s="59"/>
      <c r="J61" s="59" t="s">
        <v>46</v>
      </c>
      <c r="K61" s="63">
        <v>0.14</v>
      </c>
      <c r="L61" s="63"/>
      <c r="M61" s="63"/>
      <c r="N61" s="59"/>
      <c r="O61" s="59" t="s">
        <v>46</v>
      </c>
      <c r="P61" s="63">
        <v>0.14</v>
      </c>
      <c r="Q61" s="63"/>
      <c r="R61" s="63"/>
    </row>
    <row r="62" ht="15.75" customHeight="1">
      <c r="E62" s="59" t="s">
        <v>30</v>
      </c>
      <c r="F62" s="63">
        <f>F61+F60</f>
        <v>2.59</v>
      </c>
      <c r="G62" s="63"/>
      <c r="H62" s="63"/>
      <c r="I62" s="59"/>
      <c r="J62" s="59" t="s">
        <v>30</v>
      </c>
      <c r="K62" s="63">
        <f>K61+K60</f>
        <v>2.59</v>
      </c>
      <c r="L62" s="63"/>
      <c r="M62" s="63"/>
      <c r="N62" s="59"/>
      <c r="O62" s="59" t="s">
        <v>30</v>
      </c>
      <c r="P62" s="63">
        <f>P61+P60</f>
        <v>2.59</v>
      </c>
      <c r="Q62" s="63"/>
      <c r="R62" s="63"/>
    </row>
    <row r="63" ht="15.75" customHeight="1">
      <c r="E63" s="59" t="s">
        <v>49</v>
      </c>
      <c r="F63" s="63">
        <v>0.82</v>
      </c>
      <c r="G63" s="63"/>
      <c r="H63" s="63"/>
      <c r="I63" s="59"/>
      <c r="J63" s="59" t="s">
        <v>49</v>
      </c>
      <c r="K63" s="63">
        <v>0.82</v>
      </c>
      <c r="L63" s="63"/>
      <c r="M63" s="63"/>
      <c r="N63" s="59"/>
      <c r="O63" s="59" t="s">
        <v>49</v>
      </c>
      <c r="P63" s="63">
        <v>0.82</v>
      </c>
      <c r="Q63" s="63"/>
      <c r="R63" s="63"/>
    </row>
    <row r="64" ht="15.75" customHeight="1">
      <c r="E64" s="59" t="s">
        <v>51</v>
      </c>
      <c r="F64" s="63">
        <f>F62/F63</f>
        <v>3.158536585</v>
      </c>
      <c r="G64" s="63"/>
      <c r="H64" s="63"/>
      <c r="I64" s="59"/>
      <c r="J64" s="59" t="s">
        <v>51</v>
      </c>
      <c r="K64" s="63">
        <f>K62/K63</f>
        <v>3.158536585</v>
      </c>
      <c r="L64" s="63"/>
      <c r="M64" s="63"/>
      <c r="N64" s="59"/>
      <c r="O64" s="59" t="s">
        <v>51</v>
      </c>
      <c r="P64" s="63">
        <f>P62/P63</f>
        <v>3.158536585</v>
      </c>
      <c r="Q64" s="63"/>
      <c r="R64" s="63"/>
    </row>
    <row r="65" ht="15.75" customHeight="1">
      <c r="E65" s="59"/>
      <c r="F65" s="63"/>
      <c r="G65" s="63"/>
      <c r="H65" s="63"/>
      <c r="I65" s="59"/>
      <c r="J65" s="59"/>
      <c r="K65" s="63"/>
      <c r="L65" s="63"/>
      <c r="M65" s="63"/>
      <c r="N65" s="59"/>
      <c r="O65" s="59"/>
      <c r="P65" s="63"/>
      <c r="Q65" s="63"/>
      <c r="R65" s="63"/>
    </row>
    <row r="66" ht="15.75" customHeight="1">
      <c r="E66" s="59" t="s">
        <v>60</v>
      </c>
      <c r="F66" s="63">
        <v>0.95</v>
      </c>
      <c r="G66" s="63"/>
      <c r="H66" s="63"/>
      <c r="I66" s="59"/>
      <c r="J66" s="59" t="s">
        <v>60</v>
      </c>
      <c r="K66" s="63">
        <v>0.95</v>
      </c>
      <c r="L66" s="63"/>
      <c r="M66" s="63"/>
      <c r="N66" s="59"/>
      <c r="O66" s="59" t="s">
        <v>60</v>
      </c>
      <c r="P66" s="63">
        <v>0.95</v>
      </c>
      <c r="Q66" s="63"/>
      <c r="R66" s="63"/>
    </row>
    <row r="67" ht="15.75" customHeight="1">
      <c r="E67" s="59" t="s">
        <v>41</v>
      </c>
      <c r="F67" s="63">
        <v>0.4</v>
      </c>
      <c r="G67" s="63"/>
      <c r="H67" s="63"/>
      <c r="I67" s="59"/>
      <c r="J67" s="59" t="s">
        <v>41</v>
      </c>
      <c r="K67" s="63">
        <v>0.4</v>
      </c>
      <c r="L67" s="63"/>
      <c r="M67" s="63"/>
      <c r="N67" s="59"/>
      <c r="O67" s="59" t="s">
        <v>41</v>
      </c>
      <c r="P67" s="63">
        <v>0.4</v>
      </c>
      <c r="Q67" s="63"/>
      <c r="R67" s="63"/>
    </row>
    <row r="68" ht="15.75" customHeight="1">
      <c r="E68" s="59" t="s">
        <v>16</v>
      </c>
      <c r="F68" s="63">
        <v>0.06</v>
      </c>
      <c r="G68" s="63"/>
      <c r="H68" s="63"/>
      <c r="I68" s="59"/>
      <c r="J68" s="59" t="s">
        <v>16</v>
      </c>
      <c r="K68" s="63">
        <v>0.06</v>
      </c>
      <c r="L68" s="63"/>
      <c r="M68" s="63"/>
      <c r="N68" s="59"/>
      <c r="O68" s="59" t="s">
        <v>16</v>
      </c>
      <c r="P68" s="63">
        <v>0.06</v>
      </c>
      <c r="Q68" s="63"/>
      <c r="R68" s="63"/>
    </row>
    <row r="69" ht="15.75" customHeight="1">
      <c r="E69" s="59" t="s">
        <v>18</v>
      </c>
      <c r="F69" s="63">
        <v>0.07</v>
      </c>
      <c r="G69" s="63"/>
      <c r="H69" s="63"/>
      <c r="I69" s="59"/>
      <c r="J69" s="59" t="s">
        <v>18</v>
      </c>
      <c r="K69" s="63">
        <v>0.07</v>
      </c>
      <c r="L69" s="63"/>
      <c r="M69" s="63"/>
      <c r="N69" s="59"/>
      <c r="O69" s="59" t="s">
        <v>18</v>
      </c>
      <c r="P69" s="63">
        <v>0.07</v>
      </c>
      <c r="Q69" s="63"/>
      <c r="R69" s="63"/>
    </row>
    <row r="70" ht="15.75" customHeight="1">
      <c r="E70" s="59" t="s">
        <v>58</v>
      </c>
      <c r="F70" s="63">
        <v>0.0</v>
      </c>
      <c r="G70" s="63"/>
      <c r="H70" s="63"/>
      <c r="I70" s="59"/>
      <c r="J70" s="59" t="s">
        <v>58</v>
      </c>
      <c r="K70" s="63">
        <f>+C22</f>
        <v>0.09</v>
      </c>
      <c r="L70" s="63"/>
      <c r="M70" s="63"/>
      <c r="N70" s="59"/>
      <c r="O70" s="59" t="s">
        <v>58</v>
      </c>
      <c r="P70" s="63">
        <f>+C23+C24+C25+C26+C27+C2+C28</f>
        <v>0.09</v>
      </c>
      <c r="Q70" s="63"/>
      <c r="R70" s="63"/>
    </row>
    <row r="71" ht="15.75" customHeight="1">
      <c r="E71" s="59" t="s">
        <v>22</v>
      </c>
      <c r="F71" s="63">
        <v>0.0</v>
      </c>
      <c r="G71" s="63"/>
      <c r="H71" s="63"/>
      <c r="I71" s="59"/>
      <c r="J71" s="59" t="s">
        <v>22</v>
      </c>
      <c r="K71" s="63">
        <v>0.03</v>
      </c>
      <c r="L71" s="63"/>
      <c r="M71" s="63"/>
      <c r="N71" s="59"/>
      <c r="O71" s="59" t="s">
        <v>22</v>
      </c>
      <c r="P71" s="63">
        <v>0.0</v>
      </c>
      <c r="Q71" s="63"/>
      <c r="R71" s="63"/>
    </row>
    <row r="72" ht="15.75" customHeight="1">
      <c r="E72" s="1" t="s">
        <v>27</v>
      </c>
      <c r="F72" s="15">
        <v>0.1</v>
      </c>
      <c r="G72" s="63"/>
      <c r="H72" s="63"/>
      <c r="I72" s="59"/>
      <c r="J72" s="1" t="s">
        <v>27</v>
      </c>
      <c r="K72" s="15">
        <v>0.1</v>
      </c>
      <c r="L72" s="63"/>
      <c r="M72" s="63"/>
      <c r="N72" s="59"/>
      <c r="O72" s="1" t="s">
        <v>27</v>
      </c>
      <c r="P72" s="15">
        <v>0.1</v>
      </c>
      <c r="Q72" s="63"/>
      <c r="R72" s="63"/>
    </row>
    <row r="73" ht="15.75" customHeight="1">
      <c r="E73" s="65" t="s">
        <v>24</v>
      </c>
      <c r="F73" s="66">
        <f>SUM(F64:F72)</f>
        <v>4.738536585</v>
      </c>
      <c r="G73" s="66"/>
      <c r="H73" s="66">
        <f>+F73*2.2046</f>
        <v>10.44657776</v>
      </c>
      <c r="I73" s="59"/>
      <c r="J73" s="65" t="s">
        <v>24</v>
      </c>
      <c r="K73" s="67">
        <f>SUM(K64:K72)</f>
        <v>4.858536585</v>
      </c>
      <c r="L73" s="68"/>
      <c r="M73" s="67">
        <f>+K73*2.2046</f>
        <v>10.71112976</v>
      </c>
      <c r="N73" s="59"/>
      <c r="O73" s="65" t="s">
        <v>24</v>
      </c>
      <c r="P73" s="66">
        <f>SUM(P64:P72)</f>
        <v>4.828536585</v>
      </c>
      <c r="Q73" s="66"/>
      <c r="R73" s="66">
        <f>+P73*2.2046</f>
        <v>10.64499176</v>
      </c>
    </row>
    <row r="74" ht="15.75" customHeight="1">
      <c r="E74" s="59"/>
      <c r="F74" s="59"/>
      <c r="G74" s="59"/>
      <c r="H74" s="59"/>
      <c r="I74" s="59"/>
      <c r="J74" s="70">
        <v>0.0378</v>
      </c>
      <c r="K74" s="71">
        <f>K73*J74</f>
        <v>0.1836526829</v>
      </c>
      <c r="L74" s="71">
        <f>+K73+K74</f>
        <v>5.042189268</v>
      </c>
      <c r="M74" s="71">
        <f t="shared" ref="M74:M75" si="4">+L74*2.2046</f>
        <v>11.11601046</v>
      </c>
      <c r="N74" s="59"/>
      <c r="O74" s="59"/>
      <c r="P74" s="59"/>
      <c r="Q74" s="59"/>
      <c r="R74" s="59"/>
    </row>
    <row r="75" ht="15.75" customHeight="1">
      <c r="E75" s="59"/>
      <c r="F75" s="59"/>
      <c r="G75" s="59"/>
      <c r="H75" s="59"/>
      <c r="I75" s="59"/>
      <c r="J75" s="72">
        <v>0.15</v>
      </c>
      <c r="K75" s="73">
        <f>+K73*J75</f>
        <v>0.7287804878</v>
      </c>
      <c r="L75" s="73">
        <f>+K73+K75+K74</f>
        <v>5.770969756</v>
      </c>
      <c r="M75" s="73">
        <f t="shared" si="4"/>
        <v>12.72267992</v>
      </c>
      <c r="N75" s="59"/>
      <c r="O75" s="59"/>
      <c r="P75" s="59"/>
      <c r="Q75" s="59"/>
      <c r="R75" s="59"/>
    </row>
    <row r="76" ht="15.75" customHeight="1">
      <c r="E76" s="59"/>
      <c r="F76" s="59"/>
      <c r="G76" s="59"/>
      <c r="H76" s="59"/>
      <c r="I76" s="59"/>
      <c r="J76" s="75"/>
      <c r="K76" s="76"/>
      <c r="L76" s="76"/>
      <c r="M76" s="76"/>
      <c r="N76" s="59"/>
      <c r="O76" s="59"/>
      <c r="P76" s="59"/>
      <c r="Q76" s="59"/>
      <c r="R76" s="59"/>
    </row>
    <row r="77" ht="15.75" customHeight="1">
      <c r="E77" s="61" t="s">
        <v>5</v>
      </c>
      <c r="F77" s="61" t="s">
        <v>52</v>
      </c>
      <c r="G77" s="61"/>
      <c r="H77" s="61"/>
      <c r="I77" s="59"/>
      <c r="J77" s="61" t="s">
        <v>5</v>
      </c>
      <c r="K77" s="61" t="s">
        <v>52</v>
      </c>
      <c r="L77" s="61"/>
      <c r="M77" s="61"/>
      <c r="N77" s="59"/>
      <c r="O77" s="61" t="s">
        <v>5</v>
      </c>
      <c r="P77" s="61" t="s">
        <v>52</v>
      </c>
      <c r="Q77" s="61"/>
      <c r="R77" s="61"/>
    </row>
    <row r="78" ht="15.75" customHeight="1">
      <c r="E78" s="59" t="s">
        <v>4</v>
      </c>
      <c r="F78" s="62">
        <f>+C12</f>
        <v>2.4</v>
      </c>
      <c r="G78" s="62"/>
      <c r="H78" s="62"/>
      <c r="I78" s="59"/>
      <c r="J78" s="59" t="s">
        <v>4</v>
      </c>
      <c r="K78" s="62">
        <f>+C12</f>
        <v>2.4</v>
      </c>
      <c r="L78" s="62"/>
      <c r="M78" s="62"/>
      <c r="N78" s="59"/>
      <c r="O78" s="59" t="s">
        <v>4</v>
      </c>
      <c r="P78" s="62">
        <f>+C12</f>
        <v>2.4</v>
      </c>
      <c r="Q78" s="62"/>
      <c r="R78" s="62"/>
    </row>
    <row r="79" ht="15.75" customHeight="1">
      <c r="E79" s="59" t="s">
        <v>46</v>
      </c>
      <c r="F79" s="63">
        <v>0.14</v>
      </c>
      <c r="G79" s="63"/>
      <c r="H79" s="63"/>
      <c r="I79" s="59"/>
      <c r="J79" s="59" t="s">
        <v>46</v>
      </c>
      <c r="K79" s="63">
        <v>0.14</v>
      </c>
      <c r="L79" s="63"/>
      <c r="M79" s="63"/>
      <c r="N79" s="59"/>
      <c r="O79" s="59" t="s">
        <v>46</v>
      </c>
      <c r="P79" s="63">
        <v>0.14</v>
      </c>
      <c r="Q79" s="63"/>
      <c r="R79" s="63"/>
    </row>
    <row r="80" ht="15.75" customHeight="1">
      <c r="E80" s="59" t="s">
        <v>30</v>
      </c>
      <c r="F80" s="63">
        <f>F79+F78</f>
        <v>2.54</v>
      </c>
      <c r="G80" s="63"/>
      <c r="H80" s="63"/>
      <c r="I80" s="59"/>
      <c r="J80" s="59" t="s">
        <v>30</v>
      </c>
      <c r="K80" s="63">
        <f>K79+K78</f>
        <v>2.54</v>
      </c>
      <c r="L80" s="63"/>
      <c r="M80" s="63"/>
      <c r="N80" s="59"/>
      <c r="O80" s="59" t="s">
        <v>30</v>
      </c>
      <c r="P80" s="63">
        <f>P79+P78</f>
        <v>2.54</v>
      </c>
      <c r="Q80" s="63"/>
      <c r="R80" s="63"/>
    </row>
    <row r="81" ht="15.75" customHeight="1">
      <c r="E81" s="59" t="s">
        <v>49</v>
      </c>
      <c r="F81" s="63">
        <v>0.82</v>
      </c>
      <c r="G81" s="63"/>
      <c r="H81" s="63"/>
      <c r="I81" s="59"/>
      <c r="J81" s="59" t="s">
        <v>49</v>
      </c>
      <c r="K81" s="63">
        <v>0.82</v>
      </c>
      <c r="L81" s="63"/>
      <c r="M81" s="63"/>
      <c r="N81" s="59"/>
      <c r="O81" s="59" t="s">
        <v>49</v>
      </c>
      <c r="P81" s="63">
        <v>0.82</v>
      </c>
      <c r="Q81" s="63"/>
      <c r="R81" s="63"/>
    </row>
    <row r="82" ht="15.75" customHeight="1">
      <c r="E82" s="59" t="s">
        <v>51</v>
      </c>
      <c r="F82" s="63">
        <f>F80/F81</f>
        <v>3.097560976</v>
      </c>
      <c r="G82" s="63"/>
      <c r="H82" s="63"/>
      <c r="I82" s="59"/>
      <c r="J82" s="59" t="s">
        <v>51</v>
      </c>
      <c r="K82" s="63">
        <f>K80/K81</f>
        <v>3.097560976</v>
      </c>
      <c r="L82" s="63"/>
      <c r="M82" s="63"/>
      <c r="N82" s="59"/>
      <c r="O82" s="59" t="s">
        <v>51</v>
      </c>
      <c r="P82" s="63">
        <f>P80/P81</f>
        <v>3.097560976</v>
      </c>
      <c r="Q82" s="63"/>
      <c r="R82" s="63"/>
    </row>
    <row r="83" ht="15.75" customHeight="1">
      <c r="E83" s="59"/>
      <c r="F83" s="63"/>
      <c r="G83" s="63"/>
      <c r="H83" s="63"/>
      <c r="I83" s="59"/>
      <c r="J83" s="59"/>
      <c r="K83" s="63"/>
      <c r="L83" s="63"/>
      <c r="M83" s="63"/>
      <c r="N83" s="59"/>
      <c r="O83" s="59"/>
      <c r="P83" s="63"/>
      <c r="Q83" s="63"/>
      <c r="R83" s="63"/>
    </row>
    <row r="84" ht="15.75" customHeight="1">
      <c r="E84" s="59" t="s">
        <v>60</v>
      </c>
      <c r="F84" s="63">
        <v>0.95</v>
      </c>
      <c r="G84" s="63"/>
      <c r="H84" s="63"/>
      <c r="I84" s="59"/>
      <c r="J84" s="59" t="s">
        <v>60</v>
      </c>
      <c r="K84" s="63">
        <v>0.95</v>
      </c>
      <c r="L84" s="63"/>
      <c r="M84" s="63"/>
      <c r="N84" s="59"/>
      <c r="O84" s="59" t="s">
        <v>60</v>
      </c>
      <c r="P84" s="63">
        <v>0.95</v>
      </c>
      <c r="Q84" s="63"/>
      <c r="R84" s="63"/>
    </row>
    <row r="85" ht="15.75" customHeight="1">
      <c r="E85" s="59" t="s">
        <v>41</v>
      </c>
      <c r="F85" s="63">
        <v>0.4</v>
      </c>
      <c r="G85" s="63"/>
      <c r="H85" s="63"/>
      <c r="I85" s="59"/>
      <c r="J85" s="59" t="s">
        <v>41</v>
      </c>
      <c r="K85" s="63">
        <v>0.4</v>
      </c>
      <c r="L85" s="63"/>
      <c r="M85" s="63"/>
      <c r="N85" s="59"/>
      <c r="O85" s="59" t="s">
        <v>41</v>
      </c>
      <c r="P85" s="63">
        <v>0.4</v>
      </c>
      <c r="Q85" s="63"/>
      <c r="R85" s="63"/>
    </row>
    <row r="86" ht="15.75" customHeight="1">
      <c r="E86" s="59" t="s">
        <v>16</v>
      </c>
      <c r="F86" s="63">
        <v>0.06</v>
      </c>
      <c r="G86" s="63"/>
      <c r="H86" s="63"/>
      <c r="I86" s="59"/>
      <c r="J86" s="59" t="s">
        <v>16</v>
      </c>
      <c r="K86" s="63">
        <v>0.06</v>
      </c>
      <c r="L86" s="63"/>
      <c r="M86" s="63"/>
      <c r="N86" s="59"/>
      <c r="O86" s="59" t="s">
        <v>16</v>
      </c>
      <c r="P86" s="63">
        <v>0.06</v>
      </c>
      <c r="Q86" s="63"/>
      <c r="R86" s="63"/>
    </row>
    <row r="87" ht="15.75" customHeight="1">
      <c r="E87" s="59" t="s">
        <v>18</v>
      </c>
      <c r="F87" s="63">
        <v>0.07</v>
      </c>
      <c r="G87" s="63"/>
      <c r="H87" s="63"/>
      <c r="I87" s="59"/>
      <c r="J87" s="59" t="s">
        <v>18</v>
      </c>
      <c r="K87" s="63">
        <v>0.07</v>
      </c>
      <c r="L87" s="63"/>
      <c r="M87" s="63"/>
      <c r="N87" s="59"/>
      <c r="O87" s="59" t="s">
        <v>18</v>
      </c>
      <c r="P87" s="63">
        <v>0.07</v>
      </c>
      <c r="Q87" s="63"/>
      <c r="R87" s="63"/>
    </row>
    <row r="88" ht="15.75" customHeight="1">
      <c r="E88" s="59" t="s">
        <v>58</v>
      </c>
      <c r="F88" s="63">
        <v>0.0</v>
      </c>
      <c r="G88" s="63"/>
      <c r="H88" s="63"/>
      <c r="I88" s="59"/>
      <c r="J88" s="59" t="s">
        <v>58</v>
      </c>
      <c r="K88" s="63">
        <f>+C22</f>
        <v>0.09</v>
      </c>
      <c r="L88" s="63"/>
      <c r="M88" s="63"/>
      <c r="N88" s="59"/>
      <c r="O88" s="59" t="s">
        <v>58</v>
      </c>
      <c r="P88" s="63">
        <f>+C23+C24+C25+C26+C27+C2+C28</f>
        <v>0.09</v>
      </c>
      <c r="Q88" s="63"/>
      <c r="R88" s="63"/>
    </row>
    <row r="89" ht="15.75" customHeight="1">
      <c r="E89" s="59" t="s">
        <v>22</v>
      </c>
      <c r="F89" s="63">
        <v>0.0</v>
      </c>
      <c r="G89" s="63"/>
      <c r="H89" s="63"/>
      <c r="I89" s="59"/>
      <c r="J89" s="59" t="s">
        <v>22</v>
      </c>
      <c r="K89" s="63">
        <v>0.03</v>
      </c>
      <c r="L89" s="63"/>
      <c r="M89" s="63"/>
      <c r="N89" s="59"/>
      <c r="O89" s="59" t="s">
        <v>22</v>
      </c>
      <c r="P89" s="63">
        <v>0.0</v>
      </c>
      <c r="Q89" s="63"/>
      <c r="R89" s="63"/>
    </row>
    <row r="90" ht="15.75" customHeight="1">
      <c r="E90" s="1" t="s">
        <v>27</v>
      </c>
      <c r="F90" s="15">
        <v>0.1</v>
      </c>
      <c r="G90" s="63"/>
      <c r="H90" s="63"/>
      <c r="I90" s="59"/>
      <c r="J90" s="1" t="s">
        <v>27</v>
      </c>
      <c r="K90" s="15">
        <v>0.1</v>
      </c>
      <c r="L90" s="63"/>
      <c r="M90" s="63"/>
      <c r="N90" s="59"/>
      <c r="O90" s="1" t="s">
        <v>27</v>
      </c>
      <c r="P90" s="15">
        <v>0.1</v>
      </c>
      <c r="Q90" s="63"/>
      <c r="R90" s="63"/>
    </row>
    <row r="91" ht="15.75" customHeight="1">
      <c r="E91" s="65" t="s">
        <v>24</v>
      </c>
      <c r="F91" s="66">
        <f>SUM(F82:F90)</f>
        <v>4.677560976</v>
      </c>
      <c r="G91" s="66"/>
      <c r="H91" s="66">
        <f>+F91*2.2046</f>
        <v>10.31215093</v>
      </c>
      <c r="I91" s="59"/>
      <c r="J91" s="65" t="s">
        <v>24</v>
      </c>
      <c r="K91" s="67">
        <f>SUM(K82:K90)</f>
        <v>4.797560976</v>
      </c>
      <c r="L91" s="68"/>
      <c r="M91" s="67">
        <f>+K91*2.2046</f>
        <v>10.57670293</v>
      </c>
      <c r="N91" s="59"/>
      <c r="O91" s="65" t="s">
        <v>24</v>
      </c>
      <c r="P91" s="66">
        <f>SUM(P82:P90)</f>
        <v>4.767560976</v>
      </c>
      <c r="Q91" s="66"/>
      <c r="R91" s="66">
        <f>+P91*2.2046</f>
        <v>10.51056493</v>
      </c>
    </row>
    <row r="92" ht="15.75" customHeight="1">
      <c r="E92" s="59"/>
      <c r="F92" s="59"/>
      <c r="G92" s="59"/>
      <c r="H92" s="59"/>
      <c r="I92" s="59"/>
      <c r="J92" s="70">
        <v>0.0378</v>
      </c>
      <c r="K92" s="71">
        <f>K91*J92</f>
        <v>0.1813478049</v>
      </c>
      <c r="L92" s="71">
        <f>+K91+K92</f>
        <v>4.97890878</v>
      </c>
      <c r="M92" s="71">
        <f t="shared" ref="M92:M93" si="5">+L92*2.2046</f>
        <v>10.9765023</v>
      </c>
      <c r="N92" s="59"/>
      <c r="O92" s="59"/>
      <c r="P92" s="59"/>
      <c r="Q92" s="59"/>
      <c r="R92" s="59"/>
    </row>
    <row r="93" ht="15.75" customHeight="1">
      <c r="E93" s="59"/>
      <c r="F93" s="59"/>
      <c r="G93" s="59"/>
      <c r="H93" s="59"/>
      <c r="I93" s="59"/>
      <c r="J93" s="72">
        <v>0.15</v>
      </c>
      <c r="K93" s="73">
        <f>+K91*J93</f>
        <v>0.7196341463</v>
      </c>
      <c r="L93" s="73">
        <f>+K91+K93+K92</f>
        <v>5.698542927</v>
      </c>
      <c r="M93" s="73">
        <f t="shared" si="5"/>
        <v>12.56300774</v>
      </c>
      <c r="N93" s="59"/>
      <c r="O93" s="59"/>
      <c r="P93" s="59"/>
      <c r="Q93" s="59"/>
      <c r="R93" s="59"/>
    </row>
    <row r="94" ht="15.75" customHeight="1">
      <c r="E94" s="59"/>
      <c r="F94" s="59"/>
      <c r="G94" s="59"/>
      <c r="H94" s="59"/>
      <c r="I94" s="59"/>
      <c r="J94" s="75"/>
      <c r="K94" s="63"/>
      <c r="L94" s="63"/>
      <c r="M94" s="63"/>
      <c r="N94" s="59"/>
      <c r="O94" s="59"/>
      <c r="P94" s="59"/>
      <c r="Q94" s="59"/>
      <c r="R94" s="59"/>
    </row>
    <row r="95" ht="15.75" customHeight="1">
      <c r="E95" s="61" t="s">
        <v>5</v>
      </c>
      <c r="F95" s="61" t="s">
        <v>53</v>
      </c>
      <c r="G95" s="61"/>
      <c r="H95" s="61"/>
      <c r="I95" s="59"/>
      <c r="J95" s="61" t="s">
        <v>5</v>
      </c>
      <c r="K95" s="61" t="s">
        <v>53</v>
      </c>
      <c r="L95" s="61"/>
      <c r="M95" s="61"/>
      <c r="N95" s="59"/>
      <c r="O95" s="61" t="s">
        <v>5</v>
      </c>
      <c r="P95" s="61" t="s">
        <v>53</v>
      </c>
      <c r="Q95" s="61"/>
      <c r="R95" s="61"/>
    </row>
    <row r="96" ht="15.75" customHeight="1">
      <c r="E96" s="59" t="s">
        <v>4</v>
      </c>
      <c r="F96" s="62">
        <f>C13</f>
        <v>2.3</v>
      </c>
      <c r="G96" s="62"/>
      <c r="H96" s="62"/>
      <c r="I96" s="59"/>
      <c r="J96" s="59" t="s">
        <v>4</v>
      </c>
      <c r="K96" s="62">
        <f>+C13</f>
        <v>2.3</v>
      </c>
      <c r="L96" s="62"/>
      <c r="M96" s="62"/>
      <c r="N96" s="59"/>
      <c r="O96" s="59" t="s">
        <v>4</v>
      </c>
      <c r="P96" s="62">
        <f>+C13</f>
        <v>2.3</v>
      </c>
      <c r="Q96" s="62"/>
      <c r="R96" s="62"/>
    </row>
    <row r="97" ht="15.75" customHeight="1">
      <c r="E97" s="59" t="s">
        <v>46</v>
      </c>
      <c r="F97" s="63">
        <v>0.14</v>
      </c>
      <c r="G97" s="63"/>
      <c r="H97" s="63"/>
      <c r="I97" s="59"/>
      <c r="J97" s="59" t="s">
        <v>46</v>
      </c>
      <c r="K97" s="63">
        <v>0.14</v>
      </c>
      <c r="L97" s="63"/>
      <c r="M97" s="63"/>
      <c r="N97" s="59"/>
      <c r="O97" s="59" t="s">
        <v>46</v>
      </c>
      <c r="P97" s="63">
        <v>0.14</v>
      </c>
      <c r="Q97" s="63"/>
      <c r="R97" s="63"/>
    </row>
    <row r="98" ht="15.75" customHeight="1">
      <c r="E98" s="59" t="s">
        <v>30</v>
      </c>
      <c r="F98" s="63">
        <f>F97+F96</f>
        <v>2.44</v>
      </c>
      <c r="G98" s="63"/>
      <c r="H98" s="63"/>
      <c r="I98" s="59"/>
      <c r="J98" s="59" t="s">
        <v>30</v>
      </c>
      <c r="K98" s="63">
        <f>K97+K96</f>
        <v>2.44</v>
      </c>
      <c r="L98" s="63"/>
      <c r="M98" s="63"/>
      <c r="N98" s="59"/>
      <c r="O98" s="59" t="s">
        <v>30</v>
      </c>
      <c r="P98" s="63">
        <f>P97+P96</f>
        <v>2.44</v>
      </c>
      <c r="Q98" s="63"/>
      <c r="R98" s="63"/>
    </row>
    <row r="99" ht="15.75" customHeight="1">
      <c r="E99" s="59" t="s">
        <v>49</v>
      </c>
      <c r="F99" s="63">
        <v>0.82</v>
      </c>
      <c r="G99" s="63"/>
      <c r="H99" s="63"/>
      <c r="I99" s="59"/>
      <c r="J99" s="59" t="s">
        <v>49</v>
      </c>
      <c r="K99" s="63">
        <v>0.82</v>
      </c>
      <c r="L99" s="63"/>
      <c r="M99" s="63"/>
      <c r="N99" s="59"/>
      <c r="O99" s="59" t="s">
        <v>49</v>
      </c>
      <c r="P99" s="63">
        <v>0.82</v>
      </c>
      <c r="Q99" s="63"/>
      <c r="R99" s="63"/>
    </row>
    <row r="100" ht="15.75" customHeight="1">
      <c r="E100" s="59" t="s">
        <v>51</v>
      </c>
      <c r="F100" s="63">
        <f>F98/F99</f>
        <v>2.975609756</v>
      </c>
      <c r="G100" s="63"/>
      <c r="H100" s="63"/>
      <c r="I100" s="59"/>
      <c r="J100" s="59" t="s">
        <v>51</v>
      </c>
      <c r="K100" s="63">
        <f>K98/K99</f>
        <v>2.975609756</v>
      </c>
      <c r="L100" s="63"/>
      <c r="M100" s="63"/>
      <c r="N100" s="59"/>
      <c r="O100" s="59" t="s">
        <v>51</v>
      </c>
      <c r="P100" s="63">
        <f>P98/P99</f>
        <v>2.975609756</v>
      </c>
      <c r="Q100" s="63"/>
      <c r="R100" s="63"/>
    </row>
    <row r="101" ht="15.75" customHeight="1">
      <c r="E101" s="59"/>
      <c r="F101" s="63"/>
      <c r="G101" s="63"/>
      <c r="H101" s="63"/>
      <c r="I101" s="59"/>
      <c r="J101" s="59"/>
      <c r="K101" s="63"/>
      <c r="L101" s="63"/>
      <c r="M101" s="63"/>
      <c r="N101" s="59"/>
      <c r="O101" s="59"/>
      <c r="P101" s="63"/>
      <c r="Q101" s="63"/>
      <c r="R101" s="63"/>
    </row>
    <row r="102" ht="15.75" customHeight="1">
      <c r="E102" s="59" t="s">
        <v>60</v>
      </c>
      <c r="F102" s="63">
        <v>0.95</v>
      </c>
      <c r="G102" s="63"/>
      <c r="H102" s="63"/>
      <c r="I102" s="59"/>
      <c r="J102" s="59" t="s">
        <v>60</v>
      </c>
      <c r="K102" s="63">
        <v>0.95</v>
      </c>
      <c r="L102" s="63"/>
      <c r="M102" s="63"/>
      <c r="N102" s="59"/>
      <c r="O102" s="59" t="s">
        <v>60</v>
      </c>
      <c r="P102" s="63">
        <v>0.95</v>
      </c>
      <c r="Q102" s="63"/>
      <c r="R102" s="63"/>
    </row>
    <row r="103" ht="15.75" customHeight="1">
      <c r="E103" s="59" t="s">
        <v>41</v>
      </c>
      <c r="F103" s="63">
        <v>0.4</v>
      </c>
      <c r="G103" s="63"/>
      <c r="H103" s="63"/>
      <c r="I103" s="59"/>
      <c r="J103" s="59" t="s">
        <v>41</v>
      </c>
      <c r="K103" s="63">
        <v>0.4</v>
      </c>
      <c r="L103" s="63"/>
      <c r="M103" s="63"/>
      <c r="N103" s="59"/>
      <c r="O103" s="59" t="s">
        <v>41</v>
      </c>
      <c r="P103" s="63">
        <v>0.4</v>
      </c>
      <c r="Q103" s="63"/>
      <c r="R103" s="63"/>
    </row>
    <row r="104" ht="15.75" customHeight="1">
      <c r="E104" s="59" t="s">
        <v>16</v>
      </c>
      <c r="F104" s="63">
        <v>0.06</v>
      </c>
      <c r="G104" s="63"/>
      <c r="H104" s="63"/>
      <c r="I104" s="59"/>
      <c r="J104" s="59" t="s">
        <v>16</v>
      </c>
      <c r="K104" s="63">
        <v>0.06</v>
      </c>
      <c r="L104" s="63"/>
      <c r="M104" s="63"/>
      <c r="N104" s="59"/>
      <c r="O104" s="59" t="s">
        <v>16</v>
      </c>
      <c r="P104" s="63">
        <v>0.06</v>
      </c>
      <c r="Q104" s="63"/>
      <c r="R104" s="63"/>
    </row>
    <row r="105" ht="15.75" customHeight="1">
      <c r="E105" s="59" t="s">
        <v>18</v>
      </c>
      <c r="F105" s="63">
        <v>0.07</v>
      </c>
      <c r="G105" s="63"/>
      <c r="H105" s="63"/>
      <c r="I105" s="59"/>
      <c r="J105" s="59" t="s">
        <v>18</v>
      </c>
      <c r="K105" s="63">
        <v>0.07</v>
      </c>
      <c r="L105" s="63"/>
      <c r="M105" s="63"/>
      <c r="N105" s="59"/>
      <c r="O105" s="59" t="s">
        <v>18</v>
      </c>
      <c r="P105" s="63">
        <v>0.07</v>
      </c>
      <c r="Q105" s="63"/>
      <c r="R105" s="63"/>
    </row>
    <row r="106" ht="15.75" customHeight="1">
      <c r="E106" s="59" t="s">
        <v>58</v>
      </c>
      <c r="F106" s="63">
        <v>0.0</v>
      </c>
      <c r="G106" s="63"/>
      <c r="H106" s="63"/>
      <c r="I106" s="59"/>
      <c r="J106" s="59" t="s">
        <v>58</v>
      </c>
      <c r="K106" s="63">
        <f>+C22</f>
        <v>0.09</v>
      </c>
      <c r="L106" s="63"/>
      <c r="M106" s="63"/>
      <c r="N106" s="59"/>
      <c r="O106" s="59" t="s">
        <v>58</v>
      </c>
      <c r="P106" s="63">
        <f>+C23+C24+C25+C26+C27+C2+C28</f>
        <v>0.09</v>
      </c>
      <c r="Q106" s="63"/>
      <c r="R106" s="63"/>
    </row>
    <row r="107" ht="15.75" customHeight="1">
      <c r="E107" s="59" t="s">
        <v>22</v>
      </c>
      <c r="F107" s="63">
        <v>0.0</v>
      </c>
      <c r="G107" s="63"/>
      <c r="H107" s="63"/>
      <c r="I107" s="59"/>
      <c r="J107" s="59" t="s">
        <v>22</v>
      </c>
      <c r="K107" s="63">
        <v>0.03</v>
      </c>
      <c r="L107" s="63"/>
      <c r="M107" s="63"/>
      <c r="N107" s="59"/>
      <c r="O107" s="59" t="s">
        <v>22</v>
      </c>
      <c r="P107" s="63">
        <v>0.0</v>
      </c>
      <c r="Q107" s="63"/>
      <c r="R107" s="63"/>
    </row>
    <row r="108" ht="15.75" customHeight="1">
      <c r="E108" s="1" t="s">
        <v>27</v>
      </c>
      <c r="F108" s="15">
        <v>0.1</v>
      </c>
      <c r="G108" s="63"/>
      <c r="H108" s="63"/>
      <c r="I108" s="59"/>
      <c r="J108" s="1" t="s">
        <v>27</v>
      </c>
      <c r="K108" s="15">
        <v>0.1</v>
      </c>
      <c r="L108" s="63"/>
      <c r="M108" s="63"/>
      <c r="N108" s="59"/>
      <c r="O108" s="1" t="s">
        <v>27</v>
      </c>
      <c r="P108" s="15">
        <v>0.1</v>
      </c>
      <c r="Q108" s="63"/>
      <c r="R108" s="63"/>
    </row>
    <row r="109" ht="15.75" customHeight="1">
      <c r="E109" s="65" t="s">
        <v>24</v>
      </c>
      <c r="F109" s="66">
        <f>SUM(F100:F108)</f>
        <v>4.555609756</v>
      </c>
      <c r="G109" s="66"/>
      <c r="H109" s="66">
        <f>+F109*2.2046</f>
        <v>10.04329727</v>
      </c>
      <c r="I109" s="59"/>
      <c r="J109" s="65" t="s">
        <v>24</v>
      </c>
      <c r="K109" s="67">
        <f>SUM(K100:K108)</f>
        <v>4.675609756</v>
      </c>
      <c r="L109" s="68"/>
      <c r="M109" s="67">
        <f>+K109*2.2046</f>
        <v>10.30784927</v>
      </c>
      <c r="N109" s="59"/>
      <c r="O109" s="65" t="s">
        <v>24</v>
      </c>
      <c r="P109" s="66">
        <f>SUM(P100:P108)</f>
        <v>4.645609756</v>
      </c>
      <c r="Q109" s="66"/>
      <c r="R109" s="66">
        <f>+P109*2.2046</f>
        <v>10.24171127</v>
      </c>
    </row>
    <row r="110" ht="15.75" customHeight="1">
      <c r="E110" s="59"/>
      <c r="F110" s="59"/>
      <c r="G110" s="59"/>
      <c r="H110" s="59"/>
      <c r="I110" s="59"/>
      <c r="J110" s="70">
        <v>0.0378</v>
      </c>
      <c r="K110" s="71">
        <f>K109*J110</f>
        <v>0.1767380488</v>
      </c>
      <c r="L110" s="71">
        <f>+K109+K110</f>
        <v>4.852347805</v>
      </c>
      <c r="M110" s="71">
        <f t="shared" ref="M110:M111" si="6">+L110*2.2046</f>
        <v>10.69748597</v>
      </c>
      <c r="N110" s="59"/>
      <c r="O110" s="59"/>
      <c r="P110" s="59"/>
      <c r="Q110" s="59"/>
      <c r="R110" s="59"/>
    </row>
    <row r="111" ht="15.75" customHeight="1">
      <c r="E111" s="59"/>
      <c r="F111" s="59"/>
      <c r="G111" s="59"/>
      <c r="H111" s="59"/>
      <c r="I111" s="59"/>
      <c r="J111" s="72">
        <v>0.15</v>
      </c>
      <c r="K111" s="73">
        <f>+K109*J111</f>
        <v>0.7013414634</v>
      </c>
      <c r="L111" s="73">
        <f>+K109+K111+K110</f>
        <v>5.553689268</v>
      </c>
      <c r="M111" s="73">
        <f t="shared" si="6"/>
        <v>12.24366336</v>
      </c>
      <c r="N111" s="59"/>
      <c r="O111" s="59"/>
      <c r="P111" s="59"/>
      <c r="Q111" s="59"/>
      <c r="R111" s="59"/>
    </row>
    <row r="112" ht="15.75" customHeight="1">
      <c r="E112" s="59"/>
      <c r="F112" s="59"/>
      <c r="G112" s="59"/>
      <c r="H112" s="59"/>
      <c r="I112" s="59"/>
      <c r="J112" s="59"/>
      <c r="K112" s="63"/>
      <c r="L112" s="63"/>
      <c r="M112" s="63"/>
      <c r="N112" s="59"/>
      <c r="O112" s="59"/>
      <c r="P112" s="59"/>
      <c r="Q112" s="59"/>
      <c r="R112" s="59"/>
    </row>
    <row r="113" ht="15.75" customHeight="1">
      <c r="E113" s="61" t="s">
        <v>5</v>
      </c>
      <c r="F113" s="61" t="s">
        <v>55</v>
      </c>
      <c r="G113" s="61"/>
      <c r="H113" s="61"/>
      <c r="I113" s="59"/>
      <c r="J113" s="61" t="s">
        <v>5</v>
      </c>
      <c r="K113" s="61" t="s">
        <v>55</v>
      </c>
      <c r="L113" s="61"/>
      <c r="M113" s="61"/>
      <c r="N113" s="59"/>
      <c r="O113" s="61" t="s">
        <v>5</v>
      </c>
      <c r="P113" s="61" t="s">
        <v>55</v>
      </c>
      <c r="Q113" s="61"/>
      <c r="R113" s="61"/>
    </row>
    <row r="114" ht="15.75" customHeight="1">
      <c r="E114" s="59" t="s">
        <v>4</v>
      </c>
      <c r="F114" s="62">
        <f>C14</f>
        <v>2.05</v>
      </c>
      <c r="G114" s="62"/>
      <c r="H114" s="62"/>
      <c r="I114" s="59"/>
      <c r="J114" s="59" t="s">
        <v>4</v>
      </c>
      <c r="K114" s="62">
        <f>+C14</f>
        <v>2.05</v>
      </c>
      <c r="L114" s="62"/>
      <c r="M114" s="62"/>
      <c r="N114" s="59"/>
      <c r="O114" s="59" t="s">
        <v>4</v>
      </c>
      <c r="P114" s="62">
        <f>+C14</f>
        <v>2.05</v>
      </c>
      <c r="Q114" s="62"/>
      <c r="R114" s="62"/>
    </row>
    <row r="115" ht="15.75" customHeight="1">
      <c r="E115" s="59" t="s">
        <v>46</v>
      </c>
      <c r="F115" s="63">
        <v>0.14</v>
      </c>
      <c r="G115" s="63"/>
      <c r="H115" s="63"/>
      <c r="I115" s="59"/>
      <c r="J115" s="59" t="s">
        <v>46</v>
      </c>
      <c r="K115" s="63">
        <v>0.14</v>
      </c>
      <c r="L115" s="63"/>
      <c r="M115" s="63"/>
      <c r="N115" s="59"/>
      <c r="O115" s="59" t="s">
        <v>46</v>
      </c>
      <c r="P115" s="63">
        <v>0.14</v>
      </c>
      <c r="Q115" s="63"/>
      <c r="R115" s="63"/>
    </row>
    <row r="116" ht="15.75" customHeight="1">
      <c r="E116" s="59" t="s">
        <v>30</v>
      </c>
      <c r="F116" s="63">
        <f>F115+F114</f>
        <v>2.19</v>
      </c>
      <c r="G116" s="63"/>
      <c r="H116" s="63"/>
      <c r="I116" s="59"/>
      <c r="J116" s="59" t="s">
        <v>30</v>
      </c>
      <c r="K116" s="63">
        <f>K115+K114</f>
        <v>2.19</v>
      </c>
      <c r="L116" s="63"/>
      <c r="M116" s="63"/>
      <c r="N116" s="59"/>
      <c r="O116" s="59" t="s">
        <v>30</v>
      </c>
      <c r="P116" s="63">
        <f>P115+P114</f>
        <v>2.19</v>
      </c>
      <c r="Q116" s="63"/>
      <c r="R116" s="63"/>
    </row>
    <row r="117" ht="15.75" customHeight="1">
      <c r="E117" s="59" t="s">
        <v>49</v>
      </c>
      <c r="F117" s="63">
        <v>0.82</v>
      </c>
      <c r="G117" s="63"/>
      <c r="H117" s="63"/>
      <c r="I117" s="59"/>
      <c r="J117" s="59" t="s">
        <v>49</v>
      </c>
      <c r="K117" s="63">
        <v>0.82</v>
      </c>
      <c r="L117" s="63"/>
      <c r="M117" s="63"/>
      <c r="N117" s="59"/>
      <c r="O117" s="59" t="s">
        <v>49</v>
      </c>
      <c r="P117" s="63">
        <v>0.82</v>
      </c>
      <c r="Q117" s="63"/>
      <c r="R117" s="63"/>
    </row>
    <row r="118" ht="15.75" customHeight="1">
      <c r="E118" s="59" t="s">
        <v>51</v>
      </c>
      <c r="F118" s="63">
        <f>F116/F117</f>
        <v>2.670731707</v>
      </c>
      <c r="G118" s="63"/>
      <c r="H118" s="63"/>
      <c r="I118" s="59"/>
      <c r="J118" s="59" t="s">
        <v>51</v>
      </c>
      <c r="K118" s="63">
        <f>K116/K117</f>
        <v>2.670731707</v>
      </c>
      <c r="L118" s="63"/>
      <c r="M118" s="63"/>
      <c r="N118" s="59"/>
      <c r="O118" s="59" t="s">
        <v>51</v>
      </c>
      <c r="P118" s="63">
        <f>P116/P117</f>
        <v>2.670731707</v>
      </c>
      <c r="Q118" s="63"/>
      <c r="R118" s="63"/>
    </row>
    <row r="119" ht="15.75" customHeight="1">
      <c r="E119" s="59"/>
      <c r="F119" s="63"/>
      <c r="G119" s="63"/>
      <c r="H119" s="63"/>
      <c r="I119" s="59"/>
      <c r="J119" s="59"/>
      <c r="K119" s="63"/>
      <c r="L119" s="63"/>
      <c r="M119" s="63"/>
      <c r="N119" s="59"/>
      <c r="O119" s="59"/>
      <c r="P119" s="63"/>
      <c r="Q119" s="63"/>
      <c r="R119" s="63"/>
    </row>
    <row r="120" ht="15.75" customHeight="1">
      <c r="E120" s="59" t="s">
        <v>60</v>
      </c>
      <c r="F120" s="64">
        <v>1.1</v>
      </c>
      <c r="G120" s="63"/>
      <c r="H120" s="63"/>
      <c r="I120" s="59"/>
      <c r="J120" s="59" t="s">
        <v>60</v>
      </c>
      <c r="K120" s="63">
        <v>0.95</v>
      </c>
      <c r="L120" s="63"/>
      <c r="M120" s="63"/>
      <c r="N120" s="59"/>
      <c r="O120" s="59" t="s">
        <v>60</v>
      </c>
      <c r="P120" s="63">
        <v>0.95</v>
      </c>
      <c r="Q120" s="63"/>
      <c r="R120" s="63"/>
    </row>
    <row r="121" ht="15.75" customHeight="1">
      <c r="E121" s="59" t="s">
        <v>41</v>
      </c>
      <c r="F121" s="64">
        <v>0.4</v>
      </c>
      <c r="G121" s="63"/>
      <c r="H121" s="63"/>
      <c r="I121" s="59"/>
      <c r="J121" s="59" t="s">
        <v>41</v>
      </c>
      <c r="K121" s="63">
        <v>0.4</v>
      </c>
      <c r="L121" s="63"/>
      <c r="M121" s="63"/>
      <c r="N121" s="59"/>
      <c r="O121" s="59" t="s">
        <v>41</v>
      </c>
      <c r="P121" s="63">
        <v>0.4</v>
      </c>
      <c r="Q121" s="63"/>
      <c r="R121" s="63"/>
    </row>
    <row r="122" ht="15.75" customHeight="1">
      <c r="E122" s="59" t="s">
        <v>16</v>
      </c>
      <c r="F122" s="64">
        <v>0.06</v>
      </c>
      <c r="G122" s="63"/>
      <c r="H122" s="63"/>
      <c r="I122" s="59"/>
      <c r="J122" s="59" t="s">
        <v>16</v>
      </c>
      <c r="K122" s="63">
        <v>0.06</v>
      </c>
      <c r="L122" s="63"/>
      <c r="M122" s="63"/>
      <c r="N122" s="59"/>
      <c r="O122" s="59" t="s">
        <v>16</v>
      </c>
      <c r="P122" s="63">
        <v>0.06</v>
      </c>
      <c r="Q122" s="63"/>
      <c r="R122" s="63"/>
    </row>
    <row r="123" ht="15.75" customHeight="1">
      <c r="E123" s="59" t="s">
        <v>18</v>
      </c>
      <c r="F123" s="64">
        <v>0.07</v>
      </c>
      <c r="G123" s="63"/>
      <c r="H123" s="63"/>
      <c r="I123" s="59"/>
      <c r="J123" s="59" t="s">
        <v>18</v>
      </c>
      <c r="K123" s="63">
        <v>0.07</v>
      </c>
      <c r="L123" s="63"/>
      <c r="M123" s="63"/>
      <c r="N123" s="59"/>
      <c r="O123" s="59" t="s">
        <v>18</v>
      </c>
      <c r="P123" s="63">
        <v>0.07</v>
      </c>
      <c r="Q123" s="63"/>
      <c r="R123" s="63"/>
    </row>
    <row r="124" ht="15.75" customHeight="1">
      <c r="E124" s="59" t="s">
        <v>58</v>
      </c>
      <c r="F124" s="63">
        <v>0.0</v>
      </c>
      <c r="G124" s="63"/>
      <c r="H124" s="63"/>
      <c r="I124" s="59"/>
      <c r="J124" s="59" t="s">
        <v>58</v>
      </c>
      <c r="K124" s="63">
        <f>+C22</f>
        <v>0.09</v>
      </c>
      <c r="L124" s="63"/>
      <c r="M124" s="63"/>
      <c r="N124" s="59"/>
      <c r="O124" s="59" t="s">
        <v>58</v>
      </c>
      <c r="P124" s="63">
        <f>+C23+C24+C25+C26+C27+C2+C28</f>
        <v>0.09</v>
      </c>
      <c r="Q124" s="63"/>
      <c r="R124" s="63"/>
    </row>
    <row r="125" ht="15.75" customHeight="1">
      <c r="E125" s="59" t="s">
        <v>22</v>
      </c>
      <c r="F125" s="63">
        <v>0.0</v>
      </c>
      <c r="G125" s="63"/>
      <c r="H125" s="63"/>
      <c r="I125" s="59"/>
      <c r="J125" s="59" t="s">
        <v>22</v>
      </c>
      <c r="K125" s="63">
        <v>0.03</v>
      </c>
      <c r="L125" s="63"/>
      <c r="M125" s="63"/>
      <c r="N125" s="59"/>
      <c r="O125" s="59" t="s">
        <v>22</v>
      </c>
      <c r="P125" s="63">
        <v>0.0</v>
      </c>
      <c r="Q125" s="63"/>
      <c r="R125" s="63"/>
    </row>
    <row r="126" ht="15.75" customHeight="1">
      <c r="E126" s="1" t="s">
        <v>27</v>
      </c>
      <c r="F126" s="15">
        <v>0.1</v>
      </c>
      <c r="G126" s="63"/>
      <c r="H126" s="63"/>
      <c r="I126" s="59"/>
      <c r="J126" s="1" t="s">
        <v>27</v>
      </c>
      <c r="K126" s="15">
        <v>0.1</v>
      </c>
      <c r="L126" s="63"/>
      <c r="M126" s="63"/>
      <c r="N126" s="59"/>
      <c r="O126" s="1" t="s">
        <v>27</v>
      </c>
      <c r="P126" s="15">
        <v>0.1</v>
      </c>
      <c r="Q126" s="63"/>
      <c r="R126" s="63"/>
    </row>
    <row r="127" ht="15.75" customHeight="1">
      <c r="E127" s="65" t="s">
        <v>24</v>
      </c>
      <c r="F127" s="66">
        <f>SUM(F118:F126)</f>
        <v>4.400731707</v>
      </c>
      <c r="G127" s="66"/>
      <c r="H127" s="66">
        <f>+F127*2.2046</f>
        <v>9.701853122</v>
      </c>
      <c r="I127" s="59"/>
      <c r="J127" s="65" t="s">
        <v>24</v>
      </c>
      <c r="K127" s="67">
        <f>SUM(K118:K126)</f>
        <v>4.370731707</v>
      </c>
      <c r="L127" s="68"/>
      <c r="M127" s="67">
        <f>+K127*2.2046</f>
        <v>9.635715122</v>
      </c>
      <c r="N127" s="59"/>
      <c r="O127" s="65" t="s">
        <v>24</v>
      </c>
      <c r="P127" s="66">
        <f>SUM(P118:P126)</f>
        <v>4.340731707</v>
      </c>
      <c r="Q127" s="66"/>
      <c r="R127" s="66">
        <f>+P127*2.2046</f>
        <v>9.569577122</v>
      </c>
    </row>
    <row r="128" ht="15.75" customHeight="1">
      <c r="E128" s="59"/>
      <c r="F128" s="59"/>
      <c r="G128" s="59"/>
      <c r="H128" s="59"/>
      <c r="I128" s="59"/>
      <c r="J128" s="70">
        <v>0.0378</v>
      </c>
      <c r="K128" s="71">
        <f>K127*J128</f>
        <v>0.1652136585</v>
      </c>
      <c r="L128" s="71">
        <f>+K127+K128</f>
        <v>4.535945366</v>
      </c>
      <c r="M128" s="71">
        <f t="shared" ref="M128:M129" si="7">+L128*2.2046</f>
        <v>9.999945154</v>
      </c>
      <c r="N128" s="59"/>
      <c r="O128" s="59"/>
      <c r="P128" s="59"/>
      <c r="Q128" s="59"/>
      <c r="R128" s="59"/>
    </row>
    <row r="129" ht="15.75" customHeight="1">
      <c r="E129" s="59"/>
      <c r="F129" s="59"/>
      <c r="G129" s="59"/>
      <c r="H129" s="59"/>
      <c r="I129" s="59"/>
      <c r="J129" s="72">
        <v>0.15</v>
      </c>
      <c r="K129" s="73">
        <f>+K127*J129</f>
        <v>0.6556097561</v>
      </c>
      <c r="L129" s="73">
        <f>+K127+K129+K128</f>
        <v>5.191555122</v>
      </c>
      <c r="M129" s="73">
        <f t="shared" si="7"/>
        <v>11.44530242</v>
      </c>
      <c r="N129" s="59"/>
      <c r="O129" s="59"/>
      <c r="P129" s="59"/>
      <c r="Q129" s="59"/>
      <c r="R129" s="59"/>
    </row>
    <row r="130" ht="15.75" customHeight="1"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</row>
    <row r="131" ht="15.75" customHeight="1">
      <c r="E131" s="61" t="s">
        <v>5</v>
      </c>
      <c r="F131" s="61" t="s">
        <v>56</v>
      </c>
      <c r="G131" s="61"/>
      <c r="H131" s="61"/>
      <c r="I131" s="59"/>
      <c r="J131" s="61" t="s">
        <v>5</v>
      </c>
      <c r="K131" s="61" t="s">
        <v>56</v>
      </c>
      <c r="L131" s="61"/>
      <c r="M131" s="61"/>
      <c r="N131" s="59"/>
      <c r="O131" s="61" t="s">
        <v>5</v>
      </c>
      <c r="P131" s="61" t="s">
        <v>56</v>
      </c>
      <c r="Q131" s="61"/>
      <c r="R131" s="61"/>
    </row>
    <row r="132" ht="15.75" customHeight="1">
      <c r="E132" s="59" t="s">
        <v>4</v>
      </c>
      <c r="F132" s="62">
        <f>C15</f>
        <v>1.8</v>
      </c>
      <c r="G132" s="62"/>
      <c r="H132" s="62"/>
      <c r="I132" s="59"/>
      <c r="J132" s="59" t="s">
        <v>4</v>
      </c>
      <c r="K132" s="62">
        <f>+C15</f>
        <v>1.8</v>
      </c>
      <c r="L132" s="62"/>
      <c r="M132" s="62"/>
      <c r="N132" s="59"/>
      <c r="O132" s="59" t="s">
        <v>4</v>
      </c>
      <c r="P132" s="62">
        <f>+C15</f>
        <v>1.8</v>
      </c>
      <c r="Q132" s="62"/>
      <c r="R132" s="62"/>
    </row>
    <row r="133" ht="15.75" customHeight="1">
      <c r="E133" s="59" t="s">
        <v>46</v>
      </c>
      <c r="F133" s="63">
        <v>0.14</v>
      </c>
      <c r="G133" s="63"/>
      <c r="H133" s="63"/>
      <c r="I133" s="59"/>
      <c r="J133" s="59" t="s">
        <v>46</v>
      </c>
      <c r="K133" s="63">
        <v>0.14</v>
      </c>
      <c r="L133" s="63"/>
      <c r="M133" s="63"/>
      <c r="N133" s="59"/>
      <c r="O133" s="59" t="s">
        <v>46</v>
      </c>
      <c r="P133" s="63">
        <v>0.14</v>
      </c>
      <c r="Q133" s="63"/>
      <c r="R133" s="63"/>
    </row>
    <row r="134" ht="15.75" customHeight="1">
      <c r="E134" s="59" t="s">
        <v>30</v>
      </c>
      <c r="F134" s="63">
        <f>F133+F132</f>
        <v>1.94</v>
      </c>
      <c r="G134" s="63"/>
      <c r="H134" s="63"/>
      <c r="I134" s="59"/>
      <c r="J134" s="59" t="s">
        <v>30</v>
      </c>
      <c r="K134" s="63">
        <f>K133+K132</f>
        <v>1.94</v>
      </c>
      <c r="L134" s="63"/>
      <c r="M134" s="63"/>
      <c r="N134" s="59"/>
      <c r="O134" s="59" t="s">
        <v>30</v>
      </c>
      <c r="P134" s="63">
        <f>P133+P132</f>
        <v>1.94</v>
      </c>
      <c r="Q134" s="63"/>
      <c r="R134" s="63"/>
    </row>
    <row r="135" ht="15.75" customHeight="1">
      <c r="E135" s="59" t="s">
        <v>49</v>
      </c>
      <c r="F135" s="63">
        <v>0.82</v>
      </c>
      <c r="G135" s="63"/>
      <c r="H135" s="63"/>
      <c r="I135" s="59"/>
      <c r="J135" s="59" t="s">
        <v>49</v>
      </c>
      <c r="K135" s="63">
        <v>0.82</v>
      </c>
      <c r="L135" s="63"/>
      <c r="M135" s="63"/>
      <c r="N135" s="59"/>
      <c r="O135" s="59" t="s">
        <v>49</v>
      </c>
      <c r="P135" s="63">
        <v>0.82</v>
      </c>
      <c r="Q135" s="63"/>
      <c r="R135" s="63"/>
    </row>
    <row r="136" ht="15.75" customHeight="1">
      <c r="E136" s="59" t="s">
        <v>51</v>
      </c>
      <c r="F136" s="63">
        <f>F134/F135</f>
        <v>2.365853659</v>
      </c>
      <c r="G136" s="63"/>
      <c r="H136" s="63"/>
      <c r="I136" s="59"/>
      <c r="J136" s="59" t="s">
        <v>51</v>
      </c>
      <c r="K136" s="63">
        <f>K134/K135</f>
        <v>2.365853659</v>
      </c>
      <c r="L136" s="63"/>
      <c r="M136" s="63"/>
      <c r="N136" s="59"/>
      <c r="O136" s="59" t="s">
        <v>51</v>
      </c>
      <c r="P136" s="63">
        <f>P134/P135</f>
        <v>2.365853659</v>
      </c>
      <c r="Q136" s="63"/>
      <c r="R136" s="63"/>
    </row>
    <row r="137" ht="15.75" customHeight="1">
      <c r="E137" s="59"/>
      <c r="F137" s="63"/>
      <c r="G137" s="63"/>
      <c r="H137" s="63"/>
      <c r="I137" s="59"/>
      <c r="J137" s="59"/>
      <c r="K137" s="63"/>
      <c r="L137" s="63"/>
      <c r="M137" s="63"/>
      <c r="N137" s="59"/>
      <c r="O137" s="59"/>
      <c r="P137" s="63"/>
      <c r="Q137" s="63"/>
      <c r="R137" s="63"/>
    </row>
    <row r="138" ht="15.75" customHeight="1">
      <c r="E138" s="59" t="s">
        <v>60</v>
      </c>
      <c r="F138" s="63">
        <v>0.95</v>
      </c>
      <c r="G138" s="63"/>
      <c r="H138" s="63"/>
      <c r="I138" s="59"/>
      <c r="J138" s="59" t="s">
        <v>60</v>
      </c>
      <c r="K138" s="63">
        <v>0.95</v>
      </c>
      <c r="L138" s="63"/>
      <c r="M138" s="63"/>
      <c r="N138" s="59"/>
      <c r="O138" s="59" t="s">
        <v>60</v>
      </c>
      <c r="P138" s="63">
        <v>0.95</v>
      </c>
      <c r="Q138" s="63"/>
      <c r="R138" s="63"/>
    </row>
    <row r="139" ht="15.75" customHeight="1">
      <c r="E139" s="59" t="s">
        <v>41</v>
      </c>
      <c r="F139" s="63">
        <v>0.4</v>
      </c>
      <c r="G139" s="63"/>
      <c r="H139" s="63"/>
      <c r="I139" s="59"/>
      <c r="J139" s="59" t="s">
        <v>41</v>
      </c>
      <c r="K139" s="63">
        <v>0.4</v>
      </c>
      <c r="L139" s="63"/>
      <c r="M139" s="63"/>
      <c r="N139" s="59"/>
      <c r="O139" s="59" t="s">
        <v>41</v>
      </c>
      <c r="P139" s="63">
        <v>0.4</v>
      </c>
      <c r="Q139" s="63"/>
      <c r="R139" s="63"/>
    </row>
    <row r="140" ht="15.75" customHeight="1">
      <c r="E140" s="59" t="s">
        <v>16</v>
      </c>
      <c r="F140" s="63">
        <v>0.06</v>
      </c>
      <c r="G140" s="63"/>
      <c r="H140" s="63"/>
      <c r="I140" s="59"/>
      <c r="J140" s="59" t="s">
        <v>16</v>
      </c>
      <c r="K140" s="63">
        <v>0.06</v>
      </c>
      <c r="L140" s="63"/>
      <c r="M140" s="63"/>
      <c r="N140" s="59"/>
      <c r="O140" s="59" t="s">
        <v>16</v>
      </c>
      <c r="P140" s="63">
        <v>0.06</v>
      </c>
      <c r="Q140" s="63"/>
      <c r="R140" s="63"/>
    </row>
    <row r="141" ht="15.75" customHeight="1">
      <c r="E141" s="59" t="s">
        <v>18</v>
      </c>
      <c r="F141" s="63">
        <v>0.07</v>
      </c>
      <c r="G141" s="63"/>
      <c r="H141" s="63"/>
      <c r="I141" s="59"/>
      <c r="J141" s="59" t="s">
        <v>18</v>
      </c>
      <c r="K141" s="63">
        <v>0.07</v>
      </c>
      <c r="L141" s="63"/>
      <c r="M141" s="63"/>
      <c r="N141" s="59"/>
      <c r="O141" s="59" t="s">
        <v>18</v>
      </c>
      <c r="P141" s="63">
        <v>0.07</v>
      </c>
      <c r="Q141" s="63"/>
      <c r="R141" s="63"/>
    </row>
    <row r="142" ht="15.75" customHeight="1">
      <c r="E142" s="59" t="s">
        <v>58</v>
      </c>
      <c r="F142" s="63">
        <v>0.0</v>
      </c>
      <c r="G142" s="63"/>
      <c r="H142" s="63"/>
      <c r="I142" s="59"/>
      <c r="J142" s="59" t="s">
        <v>58</v>
      </c>
      <c r="K142" s="63">
        <f>+C22</f>
        <v>0.09</v>
      </c>
      <c r="L142" s="63"/>
      <c r="M142" s="63"/>
      <c r="N142" s="59"/>
      <c r="O142" s="59" t="s">
        <v>58</v>
      </c>
      <c r="P142" s="63">
        <f>+C23+C24+C25+C26+C27+C2+C28</f>
        <v>0.09</v>
      </c>
      <c r="Q142" s="63"/>
      <c r="R142" s="63"/>
    </row>
    <row r="143" ht="15.75" customHeight="1">
      <c r="E143" s="59" t="s">
        <v>22</v>
      </c>
      <c r="F143" s="63">
        <v>0.0</v>
      </c>
      <c r="G143" s="63"/>
      <c r="H143" s="63"/>
      <c r="I143" s="59"/>
      <c r="J143" s="59" t="s">
        <v>22</v>
      </c>
      <c r="K143" s="63">
        <v>0.03</v>
      </c>
      <c r="L143" s="63"/>
      <c r="M143" s="63"/>
      <c r="N143" s="59"/>
      <c r="O143" s="59" t="s">
        <v>22</v>
      </c>
      <c r="P143" s="63">
        <v>0.0</v>
      </c>
      <c r="Q143" s="63"/>
      <c r="R143" s="63"/>
    </row>
    <row r="144" ht="15.75" customHeight="1">
      <c r="E144" s="1" t="s">
        <v>27</v>
      </c>
      <c r="F144" s="15">
        <v>0.1</v>
      </c>
      <c r="G144" s="63"/>
      <c r="H144" s="63"/>
      <c r="I144" s="59"/>
      <c r="J144" s="1" t="s">
        <v>27</v>
      </c>
      <c r="K144" s="15">
        <v>0.1</v>
      </c>
      <c r="L144" s="63"/>
      <c r="M144" s="63"/>
      <c r="N144" s="59"/>
      <c r="O144" s="1" t="s">
        <v>27</v>
      </c>
      <c r="P144" s="15">
        <v>0.1</v>
      </c>
      <c r="Q144" s="63"/>
      <c r="R144" s="63"/>
    </row>
    <row r="145" ht="15.75" customHeight="1">
      <c r="E145" s="65" t="s">
        <v>24</v>
      </c>
      <c r="F145" s="66">
        <f>SUM(F136:F144)</f>
        <v>3.945853659</v>
      </c>
      <c r="G145" s="66"/>
      <c r="H145" s="66">
        <f>+F145*2.2046</f>
        <v>8.699028976</v>
      </c>
      <c r="I145" s="59"/>
      <c r="J145" s="65" t="s">
        <v>24</v>
      </c>
      <c r="K145" s="67">
        <f>SUM(K136:K144)</f>
        <v>4.065853659</v>
      </c>
      <c r="L145" s="68"/>
      <c r="M145" s="67">
        <f>+K145*2.2046</f>
        <v>8.963580976</v>
      </c>
      <c r="N145" s="59"/>
      <c r="O145" s="65" t="s">
        <v>24</v>
      </c>
      <c r="P145" s="66">
        <f>SUM(P136:P144)</f>
        <v>4.035853659</v>
      </c>
      <c r="Q145" s="66"/>
      <c r="R145" s="66">
        <f>+P145*2.2046</f>
        <v>8.897442976</v>
      </c>
    </row>
    <row r="146" ht="15.75" customHeight="1">
      <c r="E146" s="59"/>
      <c r="F146" s="59"/>
      <c r="G146" s="59"/>
      <c r="H146" s="59"/>
      <c r="I146" s="59"/>
      <c r="J146" s="70">
        <v>0.0378</v>
      </c>
      <c r="K146" s="71">
        <f>K145*J146</f>
        <v>0.1536892683</v>
      </c>
      <c r="L146" s="71">
        <f>+K145+K146</f>
        <v>4.219542927</v>
      </c>
      <c r="M146" s="71">
        <f t="shared" ref="M146:M147" si="8">+L146*2.2046</f>
        <v>9.302404336</v>
      </c>
      <c r="N146" s="59"/>
      <c r="O146" s="59"/>
      <c r="P146" s="59"/>
      <c r="Q146" s="59"/>
      <c r="R146" s="59"/>
    </row>
    <row r="147" ht="15.75" customHeight="1">
      <c r="E147" s="59"/>
      <c r="F147" s="59"/>
      <c r="G147" s="59"/>
      <c r="H147" s="59"/>
      <c r="I147" s="59"/>
      <c r="J147" s="72">
        <v>0.15</v>
      </c>
      <c r="K147" s="73">
        <f>+K145*J147</f>
        <v>0.6098780488</v>
      </c>
      <c r="L147" s="73">
        <f>+K145+K147+K146</f>
        <v>4.829420976</v>
      </c>
      <c r="M147" s="73">
        <f t="shared" si="8"/>
        <v>10.64694148</v>
      </c>
      <c r="N147" s="59"/>
      <c r="O147" s="59"/>
      <c r="P147" s="59"/>
      <c r="Q147" s="59"/>
      <c r="R147" s="59"/>
    </row>
    <row r="148" ht="15.75" customHeight="1"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</row>
    <row r="149" ht="15.75" customHeight="1"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</row>
    <row r="150" ht="15.75" customHeight="1">
      <c r="E150" s="61" t="s">
        <v>5</v>
      </c>
      <c r="F150" s="61" t="s">
        <v>57</v>
      </c>
      <c r="G150" s="61"/>
      <c r="H150" s="61"/>
      <c r="I150" s="59"/>
      <c r="J150" s="61" t="s">
        <v>5</v>
      </c>
      <c r="K150" s="61" t="s">
        <v>57</v>
      </c>
      <c r="L150" s="61"/>
      <c r="M150" s="61"/>
      <c r="N150" s="59"/>
      <c r="O150" s="61" t="s">
        <v>5</v>
      </c>
      <c r="P150" s="61" t="s">
        <v>57</v>
      </c>
      <c r="Q150" s="61"/>
      <c r="R150" s="61"/>
    </row>
    <row r="151" ht="15.75" customHeight="1">
      <c r="E151" s="59" t="s">
        <v>4</v>
      </c>
      <c r="F151" s="62">
        <f>+C16</f>
        <v>1.7</v>
      </c>
      <c r="G151" s="62"/>
      <c r="H151" s="62"/>
      <c r="I151" s="59"/>
      <c r="J151" s="59" t="s">
        <v>4</v>
      </c>
      <c r="K151" s="62">
        <f>+C16</f>
        <v>1.7</v>
      </c>
      <c r="L151" s="62"/>
      <c r="M151" s="62"/>
      <c r="N151" s="59"/>
      <c r="O151" s="59" t="s">
        <v>4</v>
      </c>
      <c r="P151" s="62">
        <f>+C16</f>
        <v>1.7</v>
      </c>
      <c r="Q151" s="62"/>
      <c r="R151" s="62"/>
    </row>
    <row r="152" ht="15.75" customHeight="1">
      <c r="E152" s="59" t="s">
        <v>46</v>
      </c>
      <c r="F152" s="63">
        <v>0.14</v>
      </c>
      <c r="G152" s="63"/>
      <c r="H152" s="63"/>
      <c r="I152" s="59"/>
      <c r="J152" s="59" t="s">
        <v>46</v>
      </c>
      <c r="K152" s="63">
        <v>0.14</v>
      </c>
      <c r="L152" s="63"/>
      <c r="M152" s="63"/>
      <c r="N152" s="59"/>
      <c r="O152" s="59" t="s">
        <v>46</v>
      </c>
      <c r="P152" s="63">
        <v>0.14</v>
      </c>
      <c r="Q152" s="63"/>
      <c r="R152" s="63"/>
    </row>
    <row r="153" ht="15.75" customHeight="1">
      <c r="E153" s="59" t="s">
        <v>30</v>
      </c>
      <c r="F153" s="63">
        <f>F152+F151</f>
        <v>1.84</v>
      </c>
      <c r="G153" s="63"/>
      <c r="H153" s="63"/>
      <c r="I153" s="59"/>
      <c r="J153" s="59" t="s">
        <v>30</v>
      </c>
      <c r="K153" s="63">
        <f>K152+K151</f>
        <v>1.84</v>
      </c>
      <c r="L153" s="63"/>
      <c r="M153" s="63"/>
      <c r="N153" s="59"/>
      <c r="O153" s="59" t="s">
        <v>30</v>
      </c>
      <c r="P153" s="63">
        <f>P152+P151</f>
        <v>1.84</v>
      </c>
      <c r="Q153" s="63"/>
      <c r="R153" s="63"/>
    </row>
    <row r="154" ht="15.75" customHeight="1">
      <c r="E154" s="59" t="s">
        <v>49</v>
      </c>
      <c r="F154" s="63">
        <v>0.82</v>
      </c>
      <c r="G154" s="63"/>
      <c r="H154" s="63"/>
      <c r="I154" s="59"/>
      <c r="J154" s="59" t="s">
        <v>49</v>
      </c>
      <c r="K154" s="63">
        <v>0.82</v>
      </c>
      <c r="L154" s="63"/>
      <c r="M154" s="63"/>
      <c r="N154" s="59"/>
      <c r="O154" s="59" t="s">
        <v>49</v>
      </c>
      <c r="P154" s="63">
        <v>0.82</v>
      </c>
      <c r="Q154" s="63"/>
      <c r="R154" s="63"/>
    </row>
    <row r="155" ht="15.75" customHeight="1">
      <c r="E155" s="59" t="s">
        <v>51</v>
      </c>
      <c r="F155" s="63">
        <f>F153/F154</f>
        <v>2.243902439</v>
      </c>
      <c r="G155" s="63"/>
      <c r="H155" s="63"/>
      <c r="I155" s="59"/>
      <c r="J155" s="59" t="s">
        <v>51</v>
      </c>
      <c r="K155" s="63">
        <f>K153/K154</f>
        <v>2.243902439</v>
      </c>
      <c r="L155" s="63"/>
      <c r="M155" s="63"/>
      <c r="N155" s="59"/>
      <c r="O155" s="59" t="s">
        <v>51</v>
      </c>
      <c r="P155" s="63">
        <f>P153/P154</f>
        <v>2.243902439</v>
      </c>
      <c r="Q155" s="63"/>
      <c r="R155" s="63"/>
    </row>
    <row r="156" ht="15.75" customHeight="1">
      <c r="E156" s="59"/>
      <c r="F156" s="63"/>
      <c r="G156" s="63"/>
      <c r="H156" s="63"/>
      <c r="I156" s="59"/>
      <c r="J156" s="59"/>
      <c r="K156" s="63"/>
      <c r="L156" s="63"/>
      <c r="M156" s="63"/>
      <c r="N156" s="59"/>
      <c r="O156" s="59"/>
      <c r="P156" s="63"/>
      <c r="Q156" s="63"/>
      <c r="R156" s="63"/>
    </row>
    <row r="157" ht="15.75" customHeight="1">
      <c r="E157" s="59" t="s">
        <v>60</v>
      </c>
      <c r="F157" s="63">
        <v>0.95</v>
      </c>
      <c r="G157" s="63"/>
      <c r="H157" s="63"/>
      <c r="I157" s="59"/>
      <c r="J157" s="59" t="s">
        <v>60</v>
      </c>
      <c r="K157" s="63">
        <v>0.95</v>
      </c>
      <c r="L157" s="63"/>
      <c r="M157" s="63"/>
      <c r="N157" s="59"/>
      <c r="O157" s="59" t="s">
        <v>60</v>
      </c>
      <c r="P157" s="63">
        <v>0.95</v>
      </c>
      <c r="Q157" s="63"/>
      <c r="R157" s="63"/>
    </row>
    <row r="158" ht="15.75" customHeight="1">
      <c r="E158" s="59" t="s">
        <v>41</v>
      </c>
      <c r="F158" s="63">
        <v>0.4</v>
      </c>
      <c r="G158" s="63"/>
      <c r="H158" s="63"/>
      <c r="I158" s="59"/>
      <c r="J158" s="59" t="s">
        <v>41</v>
      </c>
      <c r="K158" s="63">
        <v>0.4</v>
      </c>
      <c r="L158" s="63"/>
      <c r="M158" s="63"/>
      <c r="N158" s="59"/>
      <c r="O158" s="59" t="s">
        <v>41</v>
      </c>
      <c r="P158" s="63">
        <v>0.4</v>
      </c>
      <c r="Q158" s="63"/>
      <c r="R158" s="63"/>
    </row>
    <row r="159" ht="15.75" customHeight="1">
      <c r="E159" s="59" t="s">
        <v>16</v>
      </c>
      <c r="F159" s="63">
        <v>0.06</v>
      </c>
      <c r="G159" s="63"/>
      <c r="H159" s="63"/>
      <c r="I159" s="59"/>
      <c r="J159" s="59" t="s">
        <v>16</v>
      </c>
      <c r="K159" s="63">
        <v>0.06</v>
      </c>
      <c r="L159" s="63"/>
      <c r="M159" s="63"/>
      <c r="N159" s="59"/>
      <c r="O159" s="59" t="s">
        <v>16</v>
      </c>
      <c r="P159" s="63">
        <v>0.06</v>
      </c>
      <c r="Q159" s="63"/>
      <c r="R159" s="63"/>
    </row>
    <row r="160" ht="15.75" customHeight="1">
      <c r="E160" s="59" t="s">
        <v>18</v>
      </c>
      <c r="F160" s="63">
        <v>0.07</v>
      </c>
      <c r="G160" s="63"/>
      <c r="H160" s="63"/>
      <c r="I160" s="59"/>
      <c r="J160" s="59" t="s">
        <v>18</v>
      </c>
      <c r="K160" s="63">
        <v>0.07</v>
      </c>
      <c r="L160" s="63"/>
      <c r="M160" s="63"/>
      <c r="N160" s="59"/>
      <c r="O160" s="59" t="s">
        <v>18</v>
      </c>
      <c r="P160" s="63">
        <v>0.07</v>
      </c>
      <c r="Q160" s="63"/>
      <c r="R160" s="63"/>
    </row>
    <row r="161" ht="15.75" customHeight="1">
      <c r="E161" s="59" t="s">
        <v>58</v>
      </c>
      <c r="F161" s="63">
        <v>0.0</v>
      </c>
      <c r="G161" s="63"/>
      <c r="H161" s="63"/>
      <c r="I161" s="59"/>
      <c r="J161" s="59" t="s">
        <v>58</v>
      </c>
      <c r="K161" s="63">
        <f>+C22</f>
        <v>0.09</v>
      </c>
      <c r="L161" s="63"/>
      <c r="M161" s="63"/>
      <c r="N161" s="59"/>
      <c r="O161" s="59" t="s">
        <v>58</v>
      </c>
      <c r="P161" s="63">
        <f>+C23+C24+C25+C26+C27+C2+C28</f>
        <v>0.09</v>
      </c>
      <c r="Q161" s="63"/>
      <c r="R161" s="63"/>
    </row>
    <row r="162" ht="15.75" customHeight="1">
      <c r="E162" s="59" t="s">
        <v>22</v>
      </c>
      <c r="F162" s="63">
        <v>0.0</v>
      </c>
      <c r="G162" s="63"/>
      <c r="H162" s="63"/>
      <c r="I162" s="59"/>
      <c r="J162" s="59" t="s">
        <v>22</v>
      </c>
      <c r="K162" s="63">
        <v>0.03</v>
      </c>
      <c r="L162" s="63"/>
      <c r="M162" s="63"/>
      <c r="N162" s="59"/>
      <c r="O162" s="59" t="s">
        <v>22</v>
      </c>
      <c r="P162" s="63">
        <v>0.0</v>
      </c>
      <c r="Q162" s="63"/>
      <c r="R162" s="63"/>
    </row>
    <row r="163" ht="15.75" customHeight="1">
      <c r="E163" s="1" t="s">
        <v>27</v>
      </c>
      <c r="F163" s="15">
        <v>0.1</v>
      </c>
      <c r="G163" s="63"/>
      <c r="H163" s="63"/>
      <c r="I163" s="59"/>
      <c r="J163" s="1" t="s">
        <v>27</v>
      </c>
      <c r="K163" s="15">
        <v>0.1</v>
      </c>
      <c r="L163" s="63"/>
      <c r="M163" s="63"/>
      <c r="N163" s="59"/>
      <c r="O163" s="1" t="s">
        <v>27</v>
      </c>
      <c r="P163" s="15">
        <v>0.1</v>
      </c>
      <c r="Q163" s="63"/>
      <c r="R163" s="63"/>
    </row>
    <row r="164" ht="15.75" customHeight="1">
      <c r="E164" s="65" t="s">
        <v>24</v>
      </c>
      <c r="F164" s="66">
        <f>SUM(F155:F163)</f>
        <v>3.823902439</v>
      </c>
      <c r="G164" s="66"/>
      <c r="H164" s="66">
        <f>+F164*2.2046</f>
        <v>8.430175317</v>
      </c>
      <c r="I164" s="59"/>
      <c r="J164" s="65" t="s">
        <v>24</v>
      </c>
      <c r="K164" s="67">
        <f>SUM(K155:K163)</f>
        <v>3.943902439</v>
      </c>
      <c r="L164" s="68"/>
      <c r="M164" s="67">
        <f>+K164*2.2046</f>
        <v>8.694727317</v>
      </c>
      <c r="N164" s="59"/>
      <c r="O164" s="65" t="s">
        <v>34</v>
      </c>
      <c r="P164" s="66">
        <f>SUM(P155:P163)</f>
        <v>3.913902439</v>
      </c>
      <c r="Q164" s="66"/>
      <c r="R164" s="66">
        <f>+P164*2.2046</f>
        <v>8.628589317</v>
      </c>
    </row>
    <row r="165" ht="15.75" customHeight="1">
      <c r="E165" s="59"/>
      <c r="F165" s="59"/>
      <c r="G165" s="59"/>
      <c r="H165" s="59"/>
      <c r="I165" s="59"/>
      <c r="J165" s="70">
        <v>0.0378</v>
      </c>
      <c r="K165" s="71">
        <f>K164*J165</f>
        <v>0.1490795122</v>
      </c>
      <c r="L165" s="71">
        <f>+K164+K165</f>
        <v>4.092981951</v>
      </c>
      <c r="M165" s="71">
        <f t="shared" ref="M165:M166" si="9">+L165*2.2046</f>
        <v>9.02338801</v>
      </c>
      <c r="N165" s="59"/>
      <c r="O165" s="59"/>
      <c r="P165" s="59"/>
      <c r="Q165" s="59"/>
      <c r="R165" s="59"/>
    </row>
    <row r="166" ht="15.75" customHeight="1">
      <c r="E166" s="59"/>
      <c r="F166" s="59"/>
      <c r="G166" s="59"/>
      <c r="H166" s="59"/>
      <c r="I166" s="59"/>
      <c r="J166" s="72">
        <v>0.15</v>
      </c>
      <c r="K166" s="73">
        <f>+K164*J166</f>
        <v>0.5915853659</v>
      </c>
      <c r="L166" s="73">
        <f>+K164+K166+K165</f>
        <v>4.684567317</v>
      </c>
      <c r="M166" s="73">
        <f t="shared" si="9"/>
        <v>10.32759711</v>
      </c>
      <c r="N166" s="59"/>
      <c r="O166" s="59"/>
      <c r="P166" s="59"/>
      <c r="Q166" s="59"/>
      <c r="R166" s="59"/>
    </row>
    <row r="167" ht="15.75" customHeight="1"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</row>
    <row r="168" ht="15.75" customHeight="1"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</row>
    <row r="169" ht="15.75" customHeight="1"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</row>
    <row r="170" ht="15.75" customHeight="1"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</row>
    <row r="171" ht="15.75" customHeight="1"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</row>
    <row r="172" ht="15.75" customHeight="1"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</row>
    <row r="173" ht="15.75" customHeight="1"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5">
    <mergeCell ref="E3:H3"/>
    <mergeCell ref="J3:M3"/>
    <mergeCell ref="O3:R3"/>
    <mergeCell ref="B5:C5"/>
    <mergeCell ref="B21:C2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61" t="s">
        <v>5</v>
      </c>
      <c r="F4" s="61" t="s">
        <v>44</v>
      </c>
      <c r="G4" s="61"/>
      <c r="H4" s="61"/>
      <c r="I4" s="59"/>
      <c r="J4" s="61" t="s">
        <v>5</v>
      </c>
      <c r="K4" s="61" t="s">
        <v>44</v>
      </c>
      <c r="L4" s="61"/>
      <c r="M4" s="61"/>
      <c r="N4" s="59"/>
      <c r="O4" s="61" t="s">
        <v>5</v>
      </c>
      <c r="P4" s="61" t="s">
        <v>44</v>
      </c>
      <c r="Q4" s="61"/>
      <c r="R4" s="61"/>
    </row>
    <row r="5" ht="15.75" customHeight="1">
      <c r="B5" s="38" t="s">
        <v>8</v>
      </c>
      <c r="C5" s="48"/>
      <c r="E5" s="59" t="s">
        <v>4</v>
      </c>
      <c r="F5" s="62">
        <f>+C8</f>
        <v>3.15</v>
      </c>
      <c r="G5" s="62"/>
      <c r="H5" s="62"/>
      <c r="I5" s="59"/>
      <c r="J5" s="59" t="s">
        <v>4</v>
      </c>
      <c r="K5" s="62">
        <v>3.4</v>
      </c>
      <c r="L5" s="62"/>
      <c r="M5" s="62"/>
      <c r="N5" s="59"/>
      <c r="O5" s="59" t="s">
        <v>4</v>
      </c>
      <c r="P5" s="62">
        <f>+C8</f>
        <v>3.15</v>
      </c>
      <c r="Q5" s="62"/>
      <c r="R5" s="62"/>
    </row>
    <row r="6" ht="15.75" customHeight="1">
      <c r="B6" s="78" t="s">
        <v>5</v>
      </c>
      <c r="C6" s="78" t="s">
        <v>43</v>
      </c>
      <c r="E6" s="59" t="s">
        <v>46</v>
      </c>
      <c r="F6" s="63">
        <v>0.14</v>
      </c>
      <c r="G6" s="63"/>
      <c r="H6" s="63"/>
      <c r="I6" s="59"/>
      <c r="J6" s="59" t="s">
        <v>46</v>
      </c>
      <c r="K6" s="63">
        <v>0.14</v>
      </c>
      <c r="L6" s="63"/>
      <c r="M6" s="63"/>
      <c r="N6" s="59"/>
      <c r="O6" s="59" t="s">
        <v>46</v>
      </c>
      <c r="P6" s="63">
        <v>0.14</v>
      </c>
      <c r="Q6" s="63"/>
      <c r="R6" s="63"/>
    </row>
    <row r="7" ht="15.75" customHeight="1">
      <c r="B7" s="10" t="s">
        <v>67</v>
      </c>
      <c r="C7" s="50">
        <f>+'PRE-COCIDO'!C7</f>
        <v>3.35</v>
      </c>
      <c r="E7" s="59" t="s">
        <v>30</v>
      </c>
      <c r="F7" s="63">
        <f>F6+F5</f>
        <v>3.29</v>
      </c>
      <c r="G7" s="63"/>
      <c r="H7" s="63"/>
      <c r="I7" s="59"/>
      <c r="J7" s="59" t="s">
        <v>30</v>
      </c>
      <c r="K7" s="63">
        <f>K6+K5</f>
        <v>3.54</v>
      </c>
      <c r="L7" s="63"/>
      <c r="M7" s="63"/>
      <c r="N7" s="59"/>
      <c r="O7" s="59" t="s">
        <v>30</v>
      </c>
      <c r="P7" s="63">
        <f>P6+P5</f>
        <v>3.29</v>
      </c>
      <c r="Q7" s="63"/>
      <c r="R7" s="63"/>
    </row>
    <row r="8" ht="15.75" customHeight="1">
      <c r="B8" s="10" t="s">
        <v>44</v>
      </c>
      <c r="C8" s="50">
        <f>+'PRE-COCIDO'!C8</f>
        <v>3.15</v>
      </c>
      <c r="E8" s="59" t="s">
        <v>49</v>
      </c>
      <c r="F8" s="63">
        <v>0.66</v>
      </c>
      <c r="G8" s="63"/>
      <c r="H8" s="63"/>
      <c r="I8" s="59"/>
      <c r="J8" s="59" t="s">
        <v>49</v>
      </c>
      <c r="K8" s="63">
        <v>0.66</v>
      </c>
      <c r="L8" s="63"/>
      <c r="M8" s="63"/>
      <c r="N8" s="59"/>
      <c r="O8" s="59" t="s">
        <v>49</v>
      </c>
      <c r="P8" s="63">
        <v>0.66</v>
      </c>
      <c r="Q8" s="63"/>
      <c r="R8" s="63"/>
    </row>
    <row r="9" ht="15.75" customHeight="1">
      <c r="B9" s="10" t="s">
        <v>47</v>
      </c>
      <c r="C9" s="50">
        <f>+'PRE-COCIDO'!C9</f>
        <v>2.7</v>
      </c>
      <c r="E9" s="59" t="s">
        <v>51</v>
      </c>
      <c r="F9" s="63">
        <f>F7/F8</f>
        <v>4.984848485</v>
      </c>
      <c r="G9" s="63"/>
      <c r="H9" s="63"/>
      <c r="I9" s="59"/>
      <c r="J9" s="59" t="s">
        <v>51</v>
      </c>
      <c r="K9" s="63">
        <f>K7/K8</f>
        <v>5.363636364</v>
      </c>
      <c r="L9" s="63"/>
      <c r="M9" s="63"/>
      <c r="N9" s="59"/>
      <c r="O9" s="59" t="s">
        <v>51</v>
      </c>
      <c r="P9" s="63">
        <f>P7/P8</f>
        <v>4.984848485</v>
      </c>
      <c r="Q9" s="63"/>
      <c r="R9" s="63"/>
    </row>
    <row r="10" ht="15.75" customHeight="1">
      <c r="B10" s="10" t="s">
        <v>48</v>
      </c>
      <c r="C10" s="50">
        <f>+'PRE-COCIDO'!C10</f>
        <v>2.55</v>
      </c>
      <c r="E10" s="59"/>
      <c r="F10" s="63"/>
      <c r="G10" s="63"/>
      <c r="H10" s="63"/>
      <c r="I10" s="59"/>
      <c r="J10" s="59"/>
      <c r="K10" s="63"/>
      <c r="L10" s="63"/>
      <c r="M10" s="63"/>
      <c r="N10" s="59"/>
      <c r="O10" s="59"/>
      <c r="P10" s="63"/>
      <c r="Q10" s="63"/>
      <c r="R10" s="63"/>
    </row>
    <row r="11" ht="15.75" customHeight="1">
      <c r="B11" s="10" t="s">
        <v>50</v>
      </c>
      <c r="C11" s="50">
        <f>+'PRE-COCIDO'!C11</f>
        <v>2.45</v>
      </c>
      <c r="E11" s="59" t="s">
        <v>60</v>
      </c>
      <c r="F11" s="63">
        <v>0.95</v>
      </c>
      <c r="G11" s="63"/>
      <c r="H11" s="63"/>
      <c r="I11" s="59"/>
      <c r="J11" s="59" t="s">
        <v>60</v>
      </c>
      <c r="K11" s="63">
        <v>0.95</v>
      </c>
      <c r="L11" s="63"/>
      <c r="M11" s="63"/>
      <c r="N11" s="59"/>
      <c r="O11" s="59" t="s">
        <v>60</v>
      </c>
      <c r="P11" s="63">
        <v>0.95</v>
      </c>
      <c r="Q11" s="63"/>
      <c r="R11" s="63"/>
    </row>
    <row r="12" ht="15.75" customHeight="1">
      <c r="B12" s="10" t="s">
        <v>52</v>
      </c>
      <c r="C12" s="50">
        <f>+'PRE-COCIDO'!C12</f>
        <v>2.4</v>
      </c>
      <c r="E12" s="59" t="s">
        <v>41</v>
      </c>
      <c r="F12" s="63">
        <v>0.4</v>
      </c>
      <c r="G12" s="63"/>
      <c r="H12" s="63"/>
      <c r="I12" s="59"/>
      <c r="J12" s="59" t="s">
        <v>41</v>
      </c>
      <c r="K12" s="63">
        <v>0.4</v>
      </c>
      <c r="L12" s="63"/>
      <c r="M12" s="63"/>
      <c r="N12" s="59"/>
      <c r="O12" s="59" t="s">
        <v>41</v>
      </c>
      <c r="P12" s="63">
        <v>0.4</v>
      </c>
      <c r="Q12" s="63"/>
      <c r="R12" s="63"/>
    </row>
    <row r="13" ht="15.75" customHeight="1">
      <c r="B13" s="10" t="s">
        <v>53</v>
      </c>
      <c r="C13" s="50">
        <f>+'PRE-COCIDO'!C13</f>
        <v>2.3</v>
      </c>
      <c r="E13" s="59" t="s">
        <v>16</v>
      </c>
      <c r="F13" s="63">
        <v>0.06</v>
      </c>
      <c r="G13" s="63"/>
      <c r="H13" s="63"/>
      <c r="I13" s="59"/>
      <c r="J13" s="59" t="s">
        <v>16</v>
      </c>
      <c r="K13" s="63">
        <v>0.06</v>
      </c>
      <c r="L13" s="63"/>
      <c r="M13" s="63"/>
      <c r="N13" s="59"/>
      <c r="O13" s="59" t="s">
        <v>16</v>
      </c>
      <c r="P13" s="63">
        <v>0.06</v>
      </c>
      <c r="Q13" s="63"/>
      <c r="R13" s="63"/>
    </row>
    <row r="14" ht="15.75" customHeight="1">
      <c r="B14" s="10" t="s">
        <v>55</v>
      </c>
      <c r="C14" s="50">
        <f>+'PRE-COCIDO'!C14</f>
        <v>2.05</v>
      </c>
      <c r="E14" s="59" t="s">
        <v>18</v>
      </c>
      <c r="F14" s="63">
        <v>0.07</v>
      </c>
      <c r="G14" s="63"/>
      <c r="H14" s="63"/>
      <c r="I14" s="59"/>
      <c r="J14" s="59" t="s">
        <v>18</v>
      </c>
      <c r="K14" s="63">
        <v>0.07</v>
      </c>
      <c r="L14" s="63"/>
      <c r="M14" s="63"/>
      <c r="N14" s="59"/>
      <c r="O14" s="59" t="s">
        <v>18</v>
      </c>
      <c r="P14" s="63">
        <v>0.07</v>
      </c>
      <c r="Q14" s="63"/>
      <c r="R14" s="63"/>
    </row>
    <row r="15" ht="15.75" customHeight="1">
      <c r="B15" s="10" t="s">
        <v>56</v>
      </c>
      <c r="C15" s="50">
        <f>+'PRE-COCIDO'!C15</f>
        <v>1.8</v>
      </c>
      <c r="E15" s="59" t="s">
        <v>58</v>
      </c>
      <c r="F15" s="63">
        <v>0.0</v>
      </c>
      <c r="G15" s="63"/>
      <c r="H15" s="63"/>
      <c r="I15" s="59"/>
      <c r="J15" s="59" t="s">
        <v>58</v>
      </c>
      <c r="K15" s="63">
        <f>+C22</f>
        <v>0.095</v>
      </c>
      <c r="L15" s="63"/>
      <c r="M15" s="63"/>
      <c r="N15" s="59"/>
      <c r="O15" s="59" t="s">
        <v>58</v>
      </c>
      <c r="P15" s="63">
        <f>+C23+C24+C25+C26+C27+C2+C28</f>
        <v>0.1</v>
      </c>
      <c r="Q15" s="63"/>
      <c r="R15" s="63"/>
    </row>
    <row r="16" ht="15.75" customHeight="1">
      <c r="B16" s="10" t="s">
        <v>57</v>
      </c>
      <c r="C16" s="50">
        <f>+'PRE-COCIDO'!C16</f>
        <v>1.7</v>
      </c>
      <c r="E16" s="59" t="s">
        <v>22</v>
      </c>
      <c r="F16" s="63">
        <v>0.0</v>
      </c>
      <c r="G16" s="63"/>
      <c r="H16" s="63"/>
      <c r="I16" s="59"/>
      <c r="J16" s="59" t="s">
        <v>22</v>
      </c>
      <c r="K16" s="63">
        <v>0.03</v>
      </c>
      <c r="L16" s="63"/>
      <c r="M16" s="63"/>
      <c r="N16" s="59"/>
      <c r="O16" s="59" t="s">
        <v>22</v>
      </c>
      <c r="P16" s="63">
        <v>0.0</v>
      </c>
      <c r="Q16" s="63"/>
      <c r="R16" s="63"/>
    </row>
    <row r="17" ht="15.75" customHeight="1">
      <c r="B17" s="10" t="s">
        <v>69</v>
      </c>
      <c r="C17" s="50">
        <f>+'PRE-COCIDO'!C17</f>
        <v>1.15</v>
      </c>
      <c r="E17" s="1" t="s">
        <v>27</v>
      </c>
      <c r="F17" s="15">
        <v>0.1</v>
      </c>
      <c r="G17" s="63"/>
      <c r="H17" s="63"/>
      <c r="I17" s="59"/>
      <c r="J17" s="1" t="s">
        <v>27</v>
      </c>
      <c r="K17" s="15">
        <v>0.1</v>
      </c>
      <c r="L17" s="63"/>
      <c r="M17" s="63"/>
      <c r="N17" s="59"/>
      <c r="O17" s="1" t="s">
        <v>27</v>
      </c>
      <c r="P17" s="15">
        <v>0.1</v>
      </c>
      <c r="Q17" s="63"/>
      <c r="R17" s="63"/>
    </row>
    <row r="18" ht="15.75" customHeight="1">
      <c r="E18" s="65" t="s">
        <v>24</v>
      </c>
      <c r="F18" s="66">
        <f>SUM(F9:F17)</f>
        <v>6.564848485</v>
      </c>
      <c r="G18" s="66"/>
      <c r="H18" s="66">
        <f>+F18*2.2046</f>
        <v>14.47286497</v>
      </c>
      <c r="I18" s="59"/>
      <c r="J18" s="65" t="s">
        <v>24</v>
      </c>
      <c r="K18" s="67">
        <f>SUM(K9:K17)</f>
        <v>7.068636364</v>
      </c>
      <c r="L18" s="68"/>
      <c r="M18" s="67">
        <f>+K18*2.2046</f>
        <v>15.58351573</v>
      </c>
      <c r="N18" s="59"/>
      <c r="O18" s="65" t="s">
        <v>24</v>
      </c>
      <c r="P18" s="66">
        <f>SUM(P9:P17)</f>
        <v>6.664848485</v>
      </c>
      <c r="Q18" s="66"/>
      <c r="R18" s="66">
        <f>+P18*2.2046</f>
        <v>14.69332497</v>
      </c>
    </row>
    <row r="19" ht="15.75" customHeight="1">
      <c r="E19" s="59"/>
      <c r="F19" s="69"/>
      <c r="G19" s="69"/>
      <c r="H19" s="69"/>
      <c r="I19" s="59"/>
      <c r="J19" s="70">
        <v>0.0378</v>
      </c>
      <c r="K19" s="71">
        <f>K18*J19</f>
        <v>0.2671944545</v>
      </c>
      <c r="L19" s="71">
        <f>+K18+K19</f>
        <v>7.335830818</v>
      </c>
      <c r="M19" s="71">
        <f t="shared" ref="M19:M20" si="1">+L19*2.2046</f>
        <v>16.17257262</v>
      </c>
      <c r="N19" s="59"/>
      <c r="O19" s="59"/>
      <c r="P19" s="69"/>
      <c r="Q19" s="69"/>
      <c r="R19" s="69"/>
    </row>
    <row r="20" ht="15.75" customHeight="1">
      <c r="E20" s="59"/>
      <c r="F20" s="59"/>
      <c r="G20" s="59"/>
      <c r="H20" s="59"/>
      <c r="I20" s="59"/>
      <c r="J20" s="72">
        <v>0.15</v>
      </c>
      <c r="K20" s="73">
        <f>+K18*J20</f>
        <v>1.060295455</v>
      </c>
      <c r="L20" s="73">
        <f>+K18+K20+K19</f>
        <v>8.396126273</v>
      </c>
      <c r="M20" s="73">
        <f t="shared" si="1"/>
        <v>18.51009998</v>
      </c>
      <c r="N20" s="59"/>
      <c r="O20" s="59"/>
      <c r="P20" s="59"/>
      <c r="Q20" s="59"/>
      <c r="R20" s="59"/>
    </row>
    <row r="21" ht="15.75" customHeight="1">
      <c r="B21" s="18" t="s">
        <v>29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</row>
    <row r="22" ht="15.75" customHeight="1">
      <c r="B22" s="38" t="s">
        <v>32</v>
      </c>
      <c r="C22" s="79">
        <f>3800/40000</f>
        <v>0.095</v>
      </c>
      <c r="E22" s="61" t="s">
        <v>5</v>
      </c>
      <c r="F22" s="61" t="s">
        <v>47</v>
      </c>
      <c r="G22" s="61"/>
      <c r="H22" s="61"/>
      <c r="I22" s="59"/>
      <c r="J22" s="61" t="s">
        <v>5</v>
      </c>
      <c r="K22" s="61" t="s">
        <v>47</v>
      </c>
      <c r="L22" s="61"/>
      <c r="M22" s="61"/>
      <c r="N22" s="59"/>
      <c r="O22" s="61" t="s">
        <v>5</v>
      </c>
      <c r="P22" s="61" t="s">
        <v>47</v>
      </c>
      <c r="Q22" s="61"/>
      <c r="R22" s="61"/>
    </row>
    <row r="23" ht="15.75" customHeight="1">
      <c r="B23" s="18" t="s">
        <v>33</v>
      </c>
      <c r="C23" s="1">
        <v>0.1</v>
      </c>
      <c r="E23" s="59" t="s">
        <v>4</v>
      </c>
      <c r="F23" s="62">
        <f>+C9</f>
        <v>2.7</v>
      </c>
      <c r="G23" s="62"/>
      <c r="H23" s="62"/>
      <c r="I23" s="59"/>
      <c r="J23" s="59" t="s">
        <v>4</v>
      </c>
      <c r="K23" s="62">
        <f>+C9</f>
        <v>2.7</v>
      </c>
      <c r="L23" s="62"/>
      <c r="M23" s="62"/>
      <c r="N23" s="59"/>
      <c r="O23" s="59" t="s">
        <v>4</v>
      </c>
      <c r="P23" s="62">
        <f>+C9</f>
        <v>2.7</v>
      </c>
      <c r="Q23" s="62"/>
      <c r="R23" s="62"/>
    </row>
    <row r="24" ht="15.75" customHeight="1">
      <c r="B24" s="18" t="s">
        <v>35</v>
      </c>
      <c r="C24" s="1">
        <v>0.0</v>
      </c>
      <c r="E24" s="59" t="s">
        <v>46</v>
      </c>
      <c r="F24" s="63">
        <v>0.14</v>
      </c>
      <c r="G24" s="63"/>
      <c r="H24" s="63"/>
      <c r="I24" s="59"/>
      <c r="J24" s="59" t="s">
        <v>46</v>
      </c>
      <c r="K24" s="63">
        <v>0.14</v>
      </c>
      <c r="L24" s="63"/>
      <c r="M24" s="63"/>
      <c r="N24" s="59"/>
      <c r="O24" s="59" t="s">
        <v>46</v>
      </c>
      <c r="P24" s="63">
        <v>0.14</v>
      </c>
      <c r="Q24" s="63"/>
      <c r="R24" s="63"/>
    </row>
    <row r="25" ht="15.75" customHeight="1">
      <c r="B25" s="18" t="s">
        <v>36</v>
      </c>
      <c r="C25" s="1">
        <v>0.0</v>
      </c>
      <c r="E25" s="59" t="s">
        <v>30</v>
      </c>
      <c r="F25" s="63">
        <f>F24+F23</f>
        <v>2.84</v>
      </c>
      <c r="G25" s="63"/>
      <c r="H25" s="63"/>
      <c r="I25" s="59"/>
      <c r="J25" s="59" t="s">
        <v>30</v>
      </c>
      <c r="K25" s="63">
        <f>K24+K23</f>
        <v>2.84</v>
      </c>
      <c r="L25" s="63"/>
      <c r="M25" s="63"/>
      <c r="N25" s="59"/>
      <c r="O25" s="59" t="s">
        <v>30</v>
      </c>
      <c r="P25" s="63">
        <f>P24+P23</f>
        <v>2.84</v>
      </c>
      <c r="Q25" s="63"/>
      <c r="R25" s="63"/>
    </row>
    <row r="26" ht="15.75" customHeight="1">
      <c r="B26" s="18" t="s">
        <v>37</v>
      </c>
      <c r="C26" s="1">
        <v>0.0</v>
      </c>
      <c r="E26" s="59" t="s">
        <v>49</v>
      </c>
      <c r="F26" s="63">
        <v>0.66</v>
      </c>
      <c r="G26" s="63"/>
      <c r="H26" s="63"/>
      <c r="I26" s="59"/>
      <c r="J26" s="59" t="s">
        <v>49</v>
      </c>
      <c r="K26" s="63">
        <v>0.66</v>
      </c>
      <c r="L26" s="63"/>
      <c r="M26" s="63"/>
      <c r="N26" s="59"/>
      <c r="O26" s="59" t="s">
        <v>49</v>
      </c>
      <c r="P26" s="63">
        <v>0.66</v>
      </c>
      <c r="Q26" s="63"/>
      <c r="R26" s="63"/>
    </row>
    <row r="27" ht="15.75" customHeight="1">
      <c r="B27" s="18" t="s">
        <v>38</v>
      </c>
      <c r="C27" s="1">
        <v>0.0</v>
      </c>
      <c r="E27" s="59" t="s">
        <v>51</v>
      </c>
      <c r="F27" s="63">
        <f>F25/F26</f>
        <v>4.303030303</v>
      </c>
      <c r="G27" s="63"/>
      <c r="H27" s="63"/>
      <c r="I27" s="59"/>
      <c r="J27" s="59" t="s">
        <v>51</v>
      </c>
      <c r="K27" s="63">
        <f>K25/K26</f>
        <v>4.303030303</v>
      </c>
      <c r="L27" s="63"/>
      <c r="M27" s="63"/>
      <c r="N27" s="59"/>
      <c r="O27" s="59" t="s">
        <v>51</v>
      </c>
      <c r="P27" s="63">
        <f>P25/P26</f>
        <v>4.303030303</v>
      </c>
      <c r="Q27" s="63"/>
      <c r="R27" s="63"/>
    </row>
    <row r="28" ht="15.75" customHeight="1">
      <c r="B28" s="18" t="s">
        <v>39</v>
      </c>
      <c r="C28" s="1">
        <v>0.0</v>
      </c>
      <c r="E28" s="59"/>
      <c r="F28" s="63"/>
      <c r="G28" s="63"/>
      <c r="H28" s="63"/>
      <c r="I28" s="59"/>
      <c r="J28" s="59"/>
      <c r="K28" s="63"/>
      <c r="L28" s="63"/>
      <c r="M28" s="63"/>
      <c r="N28" s="59"/>
      <c r="O28" s="59"/>
      <c r="P28" s="63"/>
      <c r="Q28" s="63"/>
      <c r="R28" s="63"/>
    </row>
    <row r="29" ht="15.75" customHeight="1">
      <c r="E29" s="59" t="s">
        <v>60</v>
      </c>
      <c r="F29" s="63">
        <v>0.95</v>
      </c>
      <c r="G29" s="63"/>
      <c r="H29" s="63"/>
      <c r="I29" s="59"/>
      <c r="J29" s="59" t="s">
        <v>60</v>
      </c>
      <c r="K29" s="63">
        <v>0.95</v>
      </c>
      <c r="L29" s="63"/>
      <c r="M29" s="63"/>
      <c r="N29" s="59"/>
      <c r="O29" s="59" t="s">
        <v>60</v>
      </c>
      <c r="P29" s="63">
        <v>0.95</v>
      </c>
      <c r="Q29" s="63"/>
      <c r="R29" s="63"/>
    </row>
    <row r="30" ht="15.75" customHeight="1">
      <c r="E30" s="59" t="s">
        <v>41</v>
      </c>
      <c r="F30" s="63">
        <v>0.4</v>
      </c>
      <c r="G30" s="63"/>
      <c r="H30" s="63"/>
      <c r="I30" s="59"/>
      <c r="J30" s="59" t="s">
        <v>41</v>
      </c>
      <c r="K30" s="63">
        <v>0.4</v>
      </c>
      <c r="L30" s="63"/>
      <c r="M30" s="63"/>
      <c r="N30" s="59"/>
      <c r="O30" s="59" t="s">
        <v>41</v>
      </c>
      <c r="P30" s="63">
        <v>0.4</v>
      </c>
      <c r="Q30" s="63"/>
      <c r="R30" s="63"/>
    </row>
    <row r="31" ht="15.75" customHeight="1">
      <c r="E31" s="59" t="s">
        <v>16</v>
      </c>
      <c r="F31" s="63">
        <v>0.06</v>
      </c>
      <c r="G31" s="63"/>
      <c r="H31" s="63"/>
      <c r="I31" s="59"/>
      <c r="J31" s="59" t="s">
        <v>16</v>
      </c>
      <c r="K31" s="63">
        <v>0.06</v>
      </c>
      <c r="L31" s="63"/>
      <c r="M31" s="63"/>
      <c r="N31" s="59"/>
      <c r="O31" s="59" t="s">
        <v>16</v>
      </c>
      <c r="P31" s="63">
        <v>0.06</v>
      </c>
      <c r="Q31" s="63"/>
      <c r="R31" s="63"/>
    </row>
    <row r="32" ht="15.75" customHeight="1">
      <c r="E32" s="59" t="s">
        <v>18</v>
      </c>
      <c r="F32" s="63">
        <v>0.07</v>
      </c>
      <c r="G32" s="63"/>
      <c r="H32" s="63"/>
      <c r="I32" s="59"/>
      <c r="J32" s="59" t="s">
        <v>18</v>
      </c>
      <c r="K32" s="63">
        <v>0.07</v>
      </c>
      <c r="L32" s="63"/>
      <c r="M32" s="63"/>
      <c r="N32" s="59"/>
      <c r="O32" s="59" t="s">
        <v>18</v>
      </c>
      <c r="P32" s="63">
        <v>0.07</v>
      </c>
      <c r="Q32" s="63"/>
      <c r="R32" s="63"/>
    </row>
    <row r="33" ht="15.75" customHeight="1">
      <c r="E33" s="59" t="s">
        <v>58</v>
      </c>
      <c r="F33" s="63">
        <v>0.0</v>
      </c>
      <c r="G33" s="63"/>
      <c r="H33" s="63"/>
      <c r="I33" s="59"/>
      <c r="J33" s="59" t="s">
        <v>58</v>
      </c>
      <c r="K33" s="63">
        <f>+C22</f>
        <v>0.095</v>
      </c>
      <c r="L33" s="63"/>
      <c r="M33" s="63"/>
      <c r="N33" s="59"/>
      <c r="O33" s="59" t="s">
        <v>58</v>
      </c>
      <c r="P33" s="63">
        <f>+C23+C24+C25+C26+C27+C2+C28</f>
        <v>0.1</v>
      </c>
      <c r="Q33" s="63"/>
      <c r="R33" s="63"/>
    </row>
    <row r="34" ht="15.75" customHeight="1">
      <c r="E34" s="59" t="s">
        <v>22</v>
      </c>
      <c r="F34" s="63">
        <v>0.0</v>
      </c>
      <c r="G34" s="63"/>
      <c r="H34" s="63"/>
      <c r="I34" s="59"/>
      <c r="J34" s="59" t="s">
        <v>22</v>
      </c>
      <c r="K34" s="63">
        <v>0.03</v>
      </c>
      <c r="L34" s="63"/>
      <c r="M34" s="63"/>
      <c r="N34" s="59"/>
      <c r="O34" s="59" t="s">
        <v>22</v>
      </c>
      <c r="P34" s="63">
        <v>0.0</v>
      </c>
      <c r="Q34" s="63"/>
      <c r="R34" s="63"/>
    </row>
    <row r="35" ht="15.75" customHeight="1">
      <c r="E35" s="1" t="s">
        <v>27</v>
      </c>
      <c r="F35" s="15">
        <v>0.1</v>
      </c>
      <c r="G35" s="63"/>
      <c r="H35" s="63"/>
      <c r="I35" s="59"/>
      <c r="J35" s="1" t="s">
        <v>27</v>
      </c>
      <c r="K35" s="15">
        <v>0.1</v>
      </c>
      <c r="L35" s="63"/>
      <c r="M35" s="63"/>
      <c r="N35" s="59"/>
      <c r="O35" s="1" t="s">
        <v>27</v>
      </c>
      <c r="P35" s="15">
        <v>0.1</v>
      </c>
      <c r="Q35" s="63"/>
      <c r="R35" s="63"/>
    </row>
    <row r="36" ht="15.75" customHeight="1">
      <c r="E36" s="65" t="s">
        <v>24</v>
      </c>
      <c r="F36" s="66">
        <f>SUM(F27:F35)</f>
        <v>5.883030303</v>
      </c>
      <c r="G36" s="66"/>
      <c r="H36" s="66">
        <f>+F36*2.2046</f>
        <v>12.96972861</v>
      </c>
      <c r="I36" s="59"/>
      <c r="J36" s="65" t="s">
        <v>24</v>
      </c>
      <c r="K36" s="67">
        <f>SUM(K27:K35)</f>
        <v>6.008030303</v>
      </c>
      <c r="L36" s="68"/>
      <c r="M36" s="67">
        <f>+K36*2.2046</f>
        <v>13.24530361</v>
      </c>
      <c r="N36" s="59"/>
      <c r="O36" s="65" t="s">
        <v>24</v>
      </c>
      <c r="P36" s="66">
        <f>SUM(P27:P35)</f>
        <v>5.983030303</v>
      </c>
      <c r="Q36" s="66"/>
      <c r="R36" s="66">
        <f>+P36*2.2046</f>
        <v>13.19018861</v>
      </c>
    </row>
    <row r="37" ht="15.75" customHeight="1">
      <c r="E37" s="59"/>
      <c r="F37" s="59"/>
      <c r="G37" s="59"/>
      <c r="H37" s="59"/>
      <c r="I37" s="59"/>
      <c r="J37" s="70">
        <v>0.0378</v>
      </c>
      <c r="K37" s="71">
        <f>K36*J37</f>
        <v>0.2271035455</v>
      </c>
      <c r="L37" s="71">
        <f>+K36+K37</f>
        <v>6.235133848</v>
      </c>
      <c r="M37" s="71">
        <f t="shared" ref="M37:M38" si="2">+L37*2.2046</f>
        <v>13.74597608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72">
        <v>0.15</v>
      </c>
      <c r="K38" s="73">
        <f>+K36*J38</f>
        <v>0.9012045455</v>
      </c>
      <c r="L38" s="73">
        <f>+K36+K38+K37</f>
        <v>7.136338394</v>
      </c>
      <c r="M38" s="73">
        <f t="shared" si="2"/>
        <v>15.73277162</v>
      </c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63"/>
      <c r="M39" s="63"/>
      <c r="N39" s="59"/>
      <c r="O39" s="59"/>
      <c r="P39" s="59"/>
      <c r="Q39" s="59"/>
      <c r="R39" s="59"/>
    </row>
    <row r="40" ht="15.75" customHeight="1"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</row>
    <row r="41" ht="15.75" customHeight="1">
      <c r="E41" s="61" t="s">
        <v>5</v>
      </c>
      <c r="F41" s="61" t="s">
        <v>48</v>
      </c>
      <c r="G41" s="61"/>
      <c r="H41" s="61"/>
      <c r="I41" s="59"/>
      <c r="J41" s="61" t="s">
        <v>5</v>
      </c>
      <c r="K41" s="61" t="s">
        <v>48</v>
      </c>
      <c r="L41" s="61"/>
      <c r="M41" s="61"/>
      <c r="N41" s="59"/>
      <c r="O41" s="61" t="s">
        <v>5</v>
      </c>
      <c r="P41" s="61" t="s">
        <v>48</v>
      </c>
      <c r="Q41" s="61"/>
      <c r="R41" s="61"/>
    </row>
    <row r="42" ht="15.75" customHeight="1">
      <c r="E42" s="59" t="s">
        <v>4</v>
      </c>
      <c r="F42" s="62">
        <f>+C10</f>
        <v>2.55</v>
      </c>
      <c r="G42" s="62"/>
      <c r="H42" s="62"/>
      <c r="I42" s="59"/>
      <c r="J42" s="59" t="s">
        <v>4</v>
      </c>
      <c r="K42" s="62">
        <f>+C10</f>
        <v>2.55</v>
      </c>
      <c r="L42" s="62"/>
      <c r="M42" s="62"/>
      <c r="N42" s="59"/>
      <c r="O42" s="59" t="s">
        <v>4</v>
      </c>
      <c r="P42" s="62">
        <f>+C10</f>
        <v>2.55</v>
      </c>
      <c r="Q42" s="62"/>
      <c r="R42" s="62"/>
    </row>
    <row r="43" ht="15.75" customHeight="1">
      <c r="E43" s="59" t="s">
        <v>46</v>
      </c>
      <c r="F43" s="63">
        <v>0.14</v>
      </c>
      <c r="G43" s="63"/>
      <c r="H43" s="63"/>
      <c r="I43" s="59"/>
      <c r="J43" s="59" t="s">
        <v>46</v>
      </c>
      <c r="K43" s="63">
        <v>0.14</v>
      </c>
      <c r="L43" s="63"/>
      <c r="M43" s="63"/>
      <c r="N43" s="59"/>
      <c r="O43" s="59" t="s">
        <v>46</v>
      </c>
      <c r="P43" s="63">
        <v>0.14</v>
      </c>
      <c r="Q43" s="63"/>
      <c r="R43" s="63"/>
    </row>
    <row r="44" ht="15.75" customHeight="1">
      <c r="E44" s="59" t="s">
        <v>30</v>
      </c>
      <c r="F44" s="63">
        <f>F43+F42</f>
        <v>2.69</v>
      </c>
      <c r="G44" s="63"/>
      <c r="H44" s="63"/>
      <c r="I44" s="59"/>
      <c r="J44" s="59" t="s">
        <v>30</v>
      </c>
      <c r="K44" s="63">
        <f>K43+K42</f>
        <v>2.69</v>
      </c>
      <c r="L44" s="63"/>
      <c r="M44" s="63"/>
      <c r="N44" s="59"/>
      <c r="O44" s="59" t="s">
        <v>30</v>
      </c>
      <c r="P44" s="63">
        <f>P43+P42</f>
        <v>2.69</v>
      </c>
      <c r="Q44" s="63"/>
      <c r="R44" s="63"/>
    </row>
    <row r="45" ht="15.75" customHeight="1">
      <c r="E45" s="59" t="s">
        <v>49</v>
      </c>
      <c r="F45" s="63">
        <v>0.66</v>
      </c>
      <c r="G45" s="63"/>
      <c r="H45" s="63"/>
      <c r="I45" s="59"/>
      <c r="J45" s="59" t="s">
        <v>49</v>
      </c>
      <c r="K45" s="63">
        <v>0.66</v>
      </c>
      <c r="L45" s="63"/>
      <c r="M45" s="63"/>
      <c r="N45" s="59"/>
      <c r="O45" s="59" t="s">
        <v>49</v>
      </c>
      <c r="P45" s="63">
        <v>0.66</v>
      </c>
      <c r="Q45" s="63"/>
      <c r="R45" s="63"/>
    </row>
    <row r="46" ht="15.75" customHeight="1">
      <c r="E46" s="59" t="s">
        <v>51</v>
      </c>
      <c r="F46" s="63">
        <f>F44/F45</f>
        <v>4.075757576</v>
      </c>
      <c r="G46" s="63"/>
      <c r="H46" s="63"/>
      <c r="I46" s="59"/>
      <c r="J46" s="59" t="s">
        <v>51</v>
      </c>
      <c r="K46" s="63">
        <f>K44/K45</f>
        <v>4.075757576</v>
      </c>
      <c r="L46" s="63"/>
      <c r="M46" s="63"/>
      <c r="N46" s="59"/>
      <c r="O46" s="59" t="s">
        <v>51</v>
      </c>
      <c r="P46" s="63">
        <f>P44/P45</f>
        <v>4.075757576</v>
      </c>
      <c r="Q46" s="63"/>
      <c r="R46" s="63"/>
    </row>
    <row r="47" ht="15.75" customHeight="1">
      <c r="E47" s="59"/>
      <c r="F47" s="63"/>
      <c r="G47" s="63"/>
      <c r="H47" s="63"/>
      <c r="I47" s="59"/>
      <c r="J47" s="59"/>
      <c r="K47" s="63"/>
      <c r="L47" s="63"/>
      <c r="M47" s="63"/>
      <c r="N47" s="59"/>
      <c r="O47" s="59"/>
      <c r="P47" s="63"/>
      <c r="Q47" s="63"/>
      <c r="R47" s="63"/>
    </row>
    <row r="48" ht="15.75" customHeight="1">
      <c r="E48" s="59" t="s">
        <v>60</v>
      </c>
      <c r="F48" s="63">
        <v>0.95</v>
      </c>
      <c r="G48" s="63"/>
      <c r="H48" s="63"/>
      <c r="I48" s="59"/>
      <c r="J48" s="59" t="s">
        <v>60</v>
      </c>
      <c r="K48" s="63">
        <v>0.95</v>
      </c>
      <c r="L48" s="63"/>
      <c r="M48" s="63"/>
      <c r="N48" s="59"/>
      <c r="O48" s="59" t="s">
        <v>60</v>
      </c>
      <c r="P48" s="63">
        <v>0.95</v>
      </c>
      <c r="Q48" s="63"/>
      <c r="R48" s="63"/>
    </row>
    <row r="49" ht="15.75" customHeight="1">
      <c r="E49" s="59" t="s">
        <v>41</v>
      </c>
      <c r="F49" s="63">
        <v>0.4</v>
      </c>
      <c r="G49" s="63"/>
      <c r="H49" s="63"/>
      <c r="I49" s="59"/>
      <c r="J49" s="59" t="s">
        <v>41</v>
      </c>
      <c r="K49" s="63">
        <v>0.4</v>
      </c>
      <c r="L49" s="63"/>
      <c r="M49" s="63"/>
      <c r="N49" s="59"/>
      <c r="O49" s="59" t="s">
        <v>41</v>
      </c>
      <c r="P49" s="63">
        <v>0.4</v>
      </c>
      <c r="Q49" s="63"/>
      <c r="R49" s="63"/>
    </row>
    <row r="50" ht="15.75" customHeight="1">
      <c r="E50" s="59" t="s">
        <v>16</v>
      </c>
      <c r="F50" s="63">
        <v>0.06</v>
      </c>
      <c r="G50" s="63"/>
      <c r="H50" s="63"/>
      <c r="I50" s="59"/>
      <c r="J50" s="59" t="s">
        <v>16</v>
      </c>
      <c r="K50" s="63">
        <v>0.06</v>
      </c>
      <c r="L50" s="63"/>
      <c r="M50" s="63"/>
      <c r="N50" s="59"/>
      <c r="O50" s="59" t="s">
        <v>16</v>
      </c>
      <c r="P50" s="63">
        <v>0.06</v>
      </c>
      <c r="Q50" s="63"/>
      <c r="R50" s="63"/>
    </row>
    <row r="51" ht="15.75" customHeight="1">
      <c r="E51" s="59" t="s">
        <v>18</v>
      </c>
      <c r="F51" s="63">
        <v>0.07</v>
      </c>
      <c r="G51" s="63"/>
      <c r="H51" s="63"/>
      <c r="I51" s="59"/>
      <c r="J51" s="59" t="s">
        <v>18</v>
      </c>
      <c r="K51" s="63">
        <v>0.07</v>
      </c>
      <c r="L51" s="63"/>
      <c r="M51" s="63"/>
      <c r="N51" s="59"/>
      <c r="O51" s="59" t="s">
        <v>18</v>
      </c>
      <c r="P51" s="63">
        <v>0.07</v>
      </c>
      <c r="Q51" s="63"/>
      <c r="R51" s="63"/>
    </row>
    <row r="52" ht="15.75" customHeight="1">
      <c r="E52" s="59" t="s">
        <v>58</v>
      </c>
      <c r="F52" s="63">
        <v>0.0</v>
      </c>
      <c r="G52" s="63"/>
      <c r="H52" s="63"/>
      <c r="I52" s="59"/>
      <c r="J52" s="59" t="s">
        <v>58</v>
      </c>
      <c r="K52" s="63">
        <f>+C22</f>
        <v>0.095</v>
      </c>
      <c r="L52" s="63"/>
      <c r="M52" s="63"/>
      <c r="N52" s="59"/>
      <c r="O52" s="59" t="s">
        <v>58</v>
      </c>
      <c r="P52" s="63">
        <f>+C23+C24+C25+C26+C27+C2+C28</f>
        <v>0.1</v>
      </c>
      <c r="Q52" s="63"/>
      <c r="R52" s="63"/>
    </row>
    <row r="53" ht="15.75" customHeight="1">
      <c r="E53" s="59" t="s">
        <v>22</v>
      </c>
      <c r="F53" s="63">
        <v>0.0</v>
      </c>
      <c r="G53" s="63"/>
      <c r="H53" s="63"/>
      <c r="I53" s="59"/>
      <c r="J53" s="59" t="s">
        <v>22</v>
      </c>
      <c r="K53" s="63">
        <v>0.03</v>
      </c>
      <c r="L53" s="63"/>
      <c r="M53" s="63"/>
      <c r="N53" s="59"/>
      <c r="O53" s="59" t="s">
        <v>22</v>
      </c>
      <c r="P53" s="63">
        <v>0.0</v>
      </c>
      <c r="Q53" s="63"/>
      <c r="R53" s="63"/>
    </row>
    <row r="54" ht="15.75" customHeight="1">
      <c r="E54" s="1" t="s">
        <v>27</v>
      </c>
      <c r="F54" s="15">
        <v>0.1</v>
      </c>
      <c r="G54" s="63"/>
      <c r="H54" s="63"/>
      <c r="I54" s="59"/>
      <c r="J54" s="1" t="s">
        <v>27</v>
      </c>
      <c r="K54" s="15">
        <v>0.1</v>
      </c>
      <c r="L54" s="63"/>
      <c r="M54" s="63"/>
      <c r="N54" s="59"/>
      <c r="O54" s="1" t="s">
        <v>27</v>
      </c>
      <c r="P54" s="15">
        <v>0.1</v>
      </c>
      <c r="Q54" s="63"/>
      <c r="R54" s="63"/>
    </row>
    <row r="55" ht="15.75" customHeight="1">
      <c r="E55" s="65" t="s">
        <v>24</v>
      </c>
      <c r="F55" s="66">
        <f>SUM(F46:F54)</f>
        <v>5.655757576</v>
      </c>
      <c r="G55" s="66"/>
      <c r="H55" s="66">
        <f>+F55*2.2046</f>
        <v>12.46868315</v>
      </c>
      <c r="I55" s="59"/>
      <c r="J55" s="65" t="s">
        <v>24</v>
      </c>
      <c r="K55" s="67">
        <f>SUM(K46:K54)</f>
        <v>5.780757576</v>
      </c>
      <c r="L55" s="68"/>
      <c r="M55" s="67">
        <f>+K55*2.2046</f>
        <v>12.74425815</v>
      </c>
      <c r="N55" s="59"/>
      <c r="O55" s="65" t="s">
        <v>24</v>
      </c>
      <c r="P55" s="66">
        <f>SUM(P46:P54)</f>
        <v>5.755757576</v>
      </c>
      <c r="Q55" s="66"/>
      <c r="R55" s="66">
        <f>+P55*2.2046</f>
        <v>12.68914315</v>
      </c>
    </row>
    <row r="56" ht="15.75" customHeight="1">
      <c r="E56" s="59"/>
      <c r="F56" s="59"/>
      <c r="G56" s="59"/>
      <c r="H56" s="59"/>
      <c r="I56" s="59"/>
      <c r="J56" s="70">
        <v>0.0378</v>
      </c>
      <c r="K56" s="71">
        <f>K55*J56</f>
        <v>0.2185126364</v>
      </c>
      <c r="L56" s="71">
        <f>+K55+K56</f>
        <v>5.999270212</v>
      </c>
      <c r="M56" s="71">
        <f t="shared" ref="M56:M57" si="3">+L56*2.2046</f>
        <v>13.22599111</v>
      </c>
      <c r="N56" s="59"/>
      <c r="O56" s="59"/>
      <c r="P56" s="59"/>
      <c r="Q56" s="59"/>
      <c r="R56" s="59"/>
    </row>
    <row r="57" ht="15.75" customHeight="1">
      <c r="E57" s="59"/>
      <c r="F57" s="59"/>
      <c r="G57" s="59"/>
      <c r="H57" s="59"/>
      <c r="I57" s="59"/>
      <c r="J57" s="72">
        <v>0.15</v>
      </c>
      <c r="K57" s="73">
        <f>+K55*J57</f>
        <v>0.8671136364</v>
      </c>
      <c r="L57" s="73">
        <f>+K55+K57+K56</f>
        <v>6.866383848</v>
      </c>
      <c r="M57" s="73">
        <f t="shared" si="3"/>
        <v>15.13762983</v>
      </c>
      <c r="N57" s="59"/>
      <c r="O57" s="59"/>
      <c r="P57" s="59"/>
      <c r="Q57" s="59"/>
      <c r="R57" s="59"/>
    </row>
    <row r="58" ht="15.75" customHeight="1">
      <c r="E58" s="59"/>
      <c r="F58" s="59"/>
      <c r="G58" s="59"/>
      <c r="H58" s="59"/>
      <c r="I58" s="59"/>
      <c r="J58" s="59"/>
      <c r="K58" s="74"/>
      <c r="L58" s="74"/>
      <c r="M58" s="74"/>
      <c r="N58" s="59"/>
      <c r="O58" s="59"/>
      <c r="P58" s="59"/>
      <c r="Q58" s="59"/>
      <c r="R58" s="59"/>
    </row>
    <row r="59" ht="15.75" customHeight="1">
      <c r="E59" s="61" t="s">
        <v>5</v>
      </c>
      <c r="F59" s="61" t="s">
        <v>50</v>
      </c>
      <c r="G59" s="61"/>
      <c r="H59" s="61"/>
      <c r="I59" s="59"/>
      <c r="J59" s="61" t="s">
        <v>5</v>
      </c>
      <c r="K59" s="61" t="s">
        <v>50</v>
      </c>
      <c r="L59" s="61"/>
      <c r="M59" s="61"/>
      <c r="N59" s="59"/>
      <c r="O59" s="61" t="s">
        <v>5</v>
      </c>
      <c r="P59" s="61" t="s">
        <v>50</v>
      </c>
      <c r="Q59" s="61"/>
      <c r="R59" s="61"/>
    </row>
    <row r="60" ht="15.75" customHeight="1">
      <c r="E60" s="59" t="s">
        <v>4</v>
      </c>
      <c r="F60" s="62">
        <f>+C11</f>
        <v>2.45</v>
      </c>
      <c r="G60" s="62"/>
      <c r="H60" s="62"/>
      <c r="I60" s="59"/>
      <c r="J60" s="59" t="s">
        <v>4</v>
      </c>
      <c r="K60" s="62">
        <f>+C11</f>
        <v>2.45</v>
      </c>
      <c r="L60" s="62"/>
      <c r="M60" s="62"/>
      <c r="N60" s="59"/>
      <c r="O60" s="59" t="s">
        <v>4</v>
      </c>
      <c r="P60" s="62">
        <f>+C11</f>
        <v>2.45</v>
      </c>
      <c r="Q60" s="62"/>
      <c r="R60" s="62"/>
    </row>
    <row r="61" ht="15.75" customHeight="1">
      <c r="E61" s="59" t="s">
        <v>46</v>
      </c>
      <c r="F61" s="63">
        <v>0.14</v>
      </c>
      <c r="G61" s="63"/>
      <c r="H61" s="63"/>
      <c r="I61" s="59"/>
      <c r="J61" s="59" t="s">
        <v>46</v>
      </c>
      <c r="K61" s="63">
        <v>0.14</v>
      </c>
      <c r="L61" s="63"/>
      <c r="M61" s="63"/>
      <c r="N61" s="59"/>
      <c r="O61" s="59" t="s">
        <v>46</v>
      </c>
      <c r="P61" s="63">
        <v>0.14</v>
      </c>
      <c r="Q61" s="63"/>
      <c r="R61" s="63"/>
    </row>
    <row r="62" ht="15.75" customHeight="1">
      <c r="E62" s="59" t="s">
        <v>30</v>
      </c>
      <c r="F62" s="63">
        <f>F61+F60</f>
        <v>2.59</v>
      </c>
      <c r="G62" s="63"/>
      <c r="H62" s="63"/>
      <c r="I62" s="59"/>
      <c r="J62" s="59" t="s">
        <v>30</v>
      </c>
      <c r="K62" s="63">
        <f>K61+K60</f>
        <v>2.59</v>
      </c>
      <c r="L62" s="63"/>
      <c r="M62" s="63"/>
      <c r="N62" s="59"/>
      <c r="O62" s="59" t="s">
        <v>30</v>
      </c>
      <c r="P62" s="63">
        <f>P61+P60</f>
        <v>2.59</v>
      </c>
      <c r="Q62" s="63"/>
      <c r="R62" s="63"/>
    </row>
    <row r="63" ht="15.75" customHeight="1">
      <c r="E63" s="59" t="s">
        <v>49</v>
      </c>
      <c r="F63" s="63">
        <v>0.66</v>
      </c>
      <c r="G63" s="63"/>
      <c r="H63" s="63"/>
      <c r="I63" s="59"/>
      <c r="J63" s="59" t="s">
        <v>49</v>
      </c>
      <c r="K63" s="63">
        <v>0.66</v>
      </c>
      <c r="L63" s="63"/>
      <c r="M63" s="63"/>
      <c r="N63" s="59"/>
      <c r="O63" s="59" t="s">
        <v>49</v>
      </c>
      <c r="P63" s="63">
        <v>0.66</v>
      </c>
      <c r="Q63" s="63"/>
      <c r="R63" s="63"/>
    </row>
    <row r="64" ht="15.75" customHeight="1">
      <c r="E64" s="59" t="s">
        <v>51</v>
      </c>
      <c r="F64" s="63">
        <f>F62/F63</f>
        <v>3.924242424</v>
      </c>
      <c r="G64" s="63"/>
      <c r="H64" s="63"/>
      <c r="I64" s="59"/>
      <c r="J64" s="59" t="s">
        <v>51</v>
      </c>
      <c r="K64" s="63">
        <f>K62/K63</f>
        <v>3.924242424</v>
      </c>
      <c r="L64" s="63"/>
      <c r="M64" s="63"/>
      <c r="N64" s="59"/>
      <c r="O64" s="59" t="s">
        <v>51</v>
      </c>
      <c r="P64" s="63">
        <f>P62/P63</f>
        <v>3.924242424</v>
      </c>
      <c r="Q64" s="63"/>
      <c r="R64" s="63"/>
    </row>
    <row r="65" ht="15.75" customHeight="1">
      <c r="E65" s="59"/>
      <c r="F65" s="63"/>
      <c r="G65" s="63"/>
      <c r="H65" s="63"/>
      <c r="I65" s="59"/>
      <c r="J65" s="59"/>
      <c r="K65" s="63"/>
      <c r="L65" s="63"/>
      <c r="M65" s="63"/>
      <c r="N65" s="59"/>
      <c r="O65" s="59"/>
      <c r="P65" s="63"/>
      <c r="Q65" s="63"/>
      <c r="R65" s="63"/>
    </row>
    <row r="66" ht="15.75" customHeight="1">
      <c r="E66" s="59" t="s">
        <v>60</v>
      </c>
      <c r="F66" s="63">
        <v>0.95</v>
      </c>
      <c r="G66" s="63"/>
      <c r="H66" s="63"/>
      <c r="I66" s="59"/>
      <c r="J66" s="59" t="s">
        <v>60</v>
      </c>
      <c r="K66" s="63">
        <v>0.95</v>
      </c>
      <c r="L66" s="63"/>
      <c r="M66" s="63"/>
      <c r="N66" s="59"/>
      <c r="O66" s="59" t="s">
        <v>60</v>
      </c>
      <c r="P66" s="63">
        <v>0.95</v>
      </c>
      <c r="Q66" s="63"/>
      <c r="R66" s="63"/>
    </row>
    <row r="67" ht="15.75" customHeight="1">
      <c r="E67" s="59" t="s">
        <v>41</v>
      </c>
      <c r="F67" s="63">
        <v>0.4</v>
      </c>
      <c r="G67" s="63"/>
      <c r="H67" s="63"/>
      <c r="I67" s="59"/>
      <c r="J67" s="59" t="s">
        <v>41</v>
      </c>
      <c r="K67" s="63">
        <v>0.4</v>
      </c>
      <c r="L67" s="63"/>
      <c r="M67" s="63"/>
      <c r="N67" s="59"/>
      <c r="O67" s="59" t="s">
        <v>41</v>
      </c>
      <c r="P67" s="63">
        <v>0.4</v>
      </c>
      <c r="Q67" s="63"/>
      <c r="R67" s="63"/>
    </row>
    <row r="68" ht="15.75" customHeight="1">
      <c r="E68" s="59" t="s">
        <v>16</v>
      </c>
      <c r="F68" s="63">
        <v>0.06</v>
      </c>
      <c r="G68" s="63"/>
      <c r="H68" s="63"/>
      <c r="I68" s="59"/>
      <c r="J68" s="59" t="s">
        <v>16</v>
      </c>
      <c r="K68" s="63">
        <v>0.06</v>
      </c>
      <c r="L68" s="63"/>
      <c r="M68" s="63"/>
      <c r="N68" s="59"/>
      <c r="O68" s="59" t="s">
        <v>16</v>
      </c>
      <c r="P68" s="63">
        <v>0.06</v>
      </c>
      <c r="Q68" s="63"/>
      <c r="R68" s="63"/>
    </row>
    <row r="69" ht="15.75" customHeight="1">
      <c r="E69" s="59" t="s">
        <v>18</v>
      </c>
      <c r="F69" s="63">
        <v>0.07</v>
      </c>
      <c r="G69" s="63"/>
      <c r="H69" s="63"/>
      <c r="I69" s="59"/>
      <c r="J69" s="59" t="s">
        <v>18</v>
      </c>
      <c r="K69" s="63">
        <v>0.07</v>
      </c>
      <c r="L69" s="63"/>
      <c r="M69" s="63"/>
      <c r="N69" s="59"/>
      <c r="O69" s="59" t="s">
        <v>18</v>
      </c>
      <c r="P69" s="63">
        <v>0.07</v>
      </c>
      <c r="Q69" s="63"/>
      <c r="R69" s="63"/>
    </row>
    <row r="70" ht="15.75" customHeight="1">
      <c r="E70" s="59" t="s">
        <v>58</v>
      </c>
      <c r="F70" s="63">
        <v>0.0</v>
      </c>
      <c r="G70" s="63"/>
      <c r="H70" s="63"/>
      <c r="I70" s="59"/>
      <c r="J70" s="59" t="s">
        <v>58</v>
      </c>
      <c r="K70" s="63">
        <f>+C22</f>
        <v>0.095</v>
      </c>
      <c r="L70" s="63"/>
      <c r="M70" s="63"/>
      <c r="N70" s="59"/>
      <c r="O70" s="59" t="s">
        <v>58</v>
      </c>
      <c r="P70" s="63">
        <f>+C23+C24+C25+C26+C27+C2+C28</f>
        <v>0.1</v>
      </c>
      <c r="Q70" s="63"/>
      <c r="R70" s="63"/>
    </row>
    <row r="71" ht="15.75" customHeight="1">
      <c r="E71" s="59" t="s">
        <v>22</v>
      </c>
      <c r="F71" s="63">
        <v>0.0</v>
      </c>
      <c r="G71" s="63"/>
      <c r="H71" s="63"/>
      <c r="I71" s="59"/>
      <c r="J71" s="59" t="s">
        <v>22</v>
      </c>
      <c r="K71" s="63">
        <v>0.03</v>
      </c>
      <c r="L71" s="63"/>
      <c r="M71" s="63"/>
      <c r="N71" s="59"/>
      <c r="O71" s="59" t="s">
        <v>22</v>
      </c>
      <c r="P71" s="63">
        <v>0.0</v>
      </c>
      <c r="Q71" s="63"/>
      <c r="R71" s="63"/>
    </row>
    <row r="72" ht="15.75" customHeight="1">
      <c r="E72" s="1" t="s">
        <v>27</v>
      </c>
      <c r="F72" s="15">
        <v>0.1</v>
      </c>
      <c r="G72" s="63"/>
      <c r="H72" s="63"/>
      <c r="I72" s="59"/>
      <c r="J72" s="1" t="s">
        <v>27</v>
      </c>
      <c r="K72" s="15">
        <v>0.1</v>
      </c>
      <c r="L72" s="63"/>
      <c r="M72" s="63"/>
      <c r="N72" s="59"/>
      <c r="O72" s="1" t="s">
        <v>27</v>
      </c>
      <c r="P72" s="15">
        <v>0.1</v>
      </c>
      <c r="Q72" s="63"/>
      <c r="R72" s="63"/>
    </row>
    <row r="73" ht="15.75" customHeight="1">
      <c r="E73" s="65" t="s">
        <v>24</v>
      </c>
      <c r="F73" s="66">
        <f>SUM(F64:F72)</f>
        <v>5.504242424</v>
      </c>
      <c r="G73" s="66"/>
      <c r="H73" s="66">
        <f>+F73*2.2046</f>
        <v>12.13465285</v>
      </c>
      <c r="I73" s="59"/>
      <c r="J73" s="65" t="s">
        <v>24</v>
      </c>
      <c r="K73" s="67">
        <f>SUM(K64:K72)</f>
        <v>5.629242424</v>
      </c>
      <c r="L73" s="68"/>
      <c r="M73" s="67">
        <f>+K73*2.2046</f>
        <v>12.41022785</v>
      </c>
      <c r="N73" s="59"/>
      <c r="O73" s="65" t="s">
        <v>24</v>
      </c>
      <c r="P73" s="66">
        <f>SUM(P64:P72)</f>
        <v>5.604242424</v>
      </c>
      <c r="Q73" s="66"/>
      <c r="R73" s="66">
        <f>+P73*2.2046</f>
        <v>12.35511285</v>
      </c>
    </row>
    <row r="74" ht="15.75" customHeight="1">
      <c r="E74" s="59"/>
      <c r="F74" s="59"/>
      <c r="G74" s="59"/>
      <c r="H74" s="59"/>
      <c r="I74" s="59"/>
      <c r="J74" s="70">
        <v>0.0378</v>
      </c>
      <c r="K74" s="71">
        <f>K73*J74</f>
        <v>0.2127853636</v>
      </c>
      <c r="L74" s="71">
        <f>+K73+K74</f>
        <v>5.842027788</v>
      </c>
      <c r="M74" s="71">
        <f t="shared" ref="M74:M75" si="4">+L74*2.2046</f>
        <v>12.87933446</v>
      </c>
      <c r="N74" s="59"/>
      <c r="O74" s="59"/>
      <c r="P74" s="59"/>
      <c r="Q74" s="59"/>
      <c r="R74" s="59"/>
    </row>
    <row r="75" ht="15.75" customHeight="1">
      <c r="E75" s="59"/>
      <c r="F75" s="59"/>
      <c r="G75" s="59"/>
      <c r="H75" s="59"/>
      <c r="I75" s="59"/>
      <c r="J75" s="72">
        <v>0.15</v>
      </c>
      <c r="K75" s="73">
        <f>+K73*J75</f>
        <v>0.8443863636</v>
      </c>
      <c r="L75" s="73">
        <f>+K73+K75+K74</f>
        <v>6.686414152</v>
      </c>
      <c r="M75" s="73">
        <f t="shared" si="4"/>
        <v>14.74086864</v>
      </c>
      <c r="N75" s="59"/>
      <c r="O75" s="59"/>
      <c r="P75" s="59"/>
      <c r="Q75" s="59"/>
      <c r="R75" s="59"/>
    </row>
    <row r="76" ht="15.75" customHeight="1">
      <c r="E76" s="59"/>
      <c r="F76" s="59"/>
      <c r="G76" s="59"/>
      <c r="H76" s="59"/>
      <c r="I76" s="59"/>
      <c r="J76" s="75"/>
      <c r="K76" s="76"/>
      <c r="L76" s="76"/>
      <c r="M76" s="76"/>
      <c r="N76" s="59"/>
      <c r="O76" s="59"/>
      <c r="P76" s="59"/>
      <c r="Q76" s="59"/>
      <c r="R76" s="59"/>
    </row>
    <row r="77" ht="15.75" customHeight="1">
      <c r="E77" s="61" t="s">
        <v>5</v>
      </c>
      <c r="F77" s="61" t="s">
        <v>52</v>
      </c>
      <c r="G77" s="61"/>
      <c r="H77" s="61"/>
      <c r="I77" s="59"/>
      <c r="J77" s="61" t="s">
        <v>5</v>
      </c>
      <c r="K77" s="61" t="s">
        <v>52</v>
      </c>
      <c r="L77" s="61"/>
      <c r="M77" s="61"/>
      <c r="N77" s="59"/>
      <c r="O77" s="61" t="s">
        <v>5</v>
      </c>
      <c r="P77" s="61" t="s">
        <v>52</v>
      </c>
      <c r="Q77" s="61"/>
      <c r="R77" s="61"/>
    </row>
    <row r="78" ht="15.75" customHeight="1">
      <c r="E78" s="59" t="s">
        <v>4</v>
      </c>
      <c r="F78" s="62">
        <f>+C12</f>
        <v>2.4</v>
      </c>
      <c r="G78" s="62"/>
      <c r="H78" s="62"/>
      <c r="I78" s="59"/>
      <c r="J78" s="59" t="s">
        <v>4</v>
      </c>
      <c r="K78" s="62">
        <f>+C12</f>
        <v>2.4</v>
      </c>
      <c r="L78" s="62"/>
      <c r="M78" s="62"/>
      <c r="N78" s="59"/>
      <c r="O78" s="59" t="s">
        <v>4</v>
      </c>
      <c r="P78" s="62">
        <f>+C12</f>
        <v>2.4</v>
      </c>
      <c r="Q78" s="62"/>
      <c r="R78" s="62"/>
    </row>
    <row r="79" ht="15.75" customHeight="1">
      <c r="E79" s="59" t="s">
        <v>46</v>
      </c>
      <c r="F79" s="63">
        <v>0.14</v>
      </c>
      <c r="G79" s="63"/>
      <c r="H79" s="63"/>
      <c r="I79" s="59"/>
      <c r="J79" s="59" t="s">
        <v>46</v>
      </c>
      <c r="K79" s="63">
        <v>0.14</v>
      </c>
      <c r="L79" s="63"/>
      <c r="M79" s="63"/>
      <c r="N79" s="59"/>
      <c r="O79" s="59" t="s">
        <v>46</v>
      </c>
      <c r="P79" s="63">
        <v>0.14</v>
      </c>
      <c r="Q79" s="63"/>
      <c r="R79" s="63"/>
    </row>
    <row r="80" ht="15.75" customHeight="1">
      <c r="E80" s="59" t="s">
        <v>30</v>
      </c>
      <c r="F80" s="63">
        <f>F79+F78</f>
        <v>2.54</v>
      </c>
      <c r="G80" s="63"/>
      <c r="H80" s="63"/>
      <c r="I80" s="59"/>
      <c r="J80" s="59" t="s">
        <v>30</v>
      </c>
      <c r="K80" s="63">
        <f>K79+K78</f>
        <v>2.54</v>
      </c>
      <c r="L80" s="63"/>
      <c r="M80" s="63"/>
      <c r="N80" s="59"/>
      <c r="O80" s="59" t="s">
        <v>30</v>
      </c>
      <c r="P80" s="63">
        <f>P79+P78</f>
        <v>2.54</v>
      </c>
      <c r="Q80" s="63"/>
      <c r="R80" s="63"/>
    </row>
    <row r="81" ht="15.75" customHeight="1">
      <c r="E81" s="59" t="s">
        <v>49</v>
      </c>
      <c r="F81" s="63">
        <v>0.72</v>
      </c>
      <c r="G81" s="63"/>
      <c r="H81" s="63"/>
      <c r="I81" s="59"/>
      <c r="J81" s="59" t="s">
        <v>49</v>
      </c>
      <c r="K81" s="63">
        <v>0.66</v>
      </c>
      <c r="L81" s="63"/>
      <c r="M81" s="63"/>
      <c r="N81" s="59"/>
      <c r="O81" s="59" t="s">
        <v>49</v>
      </c>
      <c r="P81" s="63">
        <v>0.66</v>
      </c>
      <c r="Q81" s="63"/>
      <c r="R81" s="63"/>
    </row>
    <row r="82" ht="15.75" customHeight="1">
      <c r="E82" s="59" t="s">
        <v>51</v>
      </c>
      <c r="F82" s="63">
        <f>F80/F81</f>
        <v>3.527777778</v>
      </c>
      <c r="G82" s="63"/>
      <c r="H82" s="63"/>
      <c r="I82" s="59"/>
      <c r="J82" s="59" t="s">
        <v>51</v>
      </c>
      <c r="K82" s="63">
        <f>K80/K81</f>
        <v>3.848484848</v>
      </c>
      <c r="L82" s="63"/>
      <c r="M82" s="63"/>
      <c r="N82" s="59"/>
      <c r="O82" s="59" t="s">
        <v>51</v>
      </c>
      <c r="P82" s="63">
        <f>P80/P81</f>
        <v>3.848484848</v>
      </c>
      <c r="Q82" s="63"/>
      <c r="R82" s="63"/>
    </row>
    <row r="83" ht="15.75" customHeight="1">
      <c r="E83" s="59"/>
      <c r="F83" s="63"/>
      <c r="G83" s="63"/>
      <c r="H83" s="63"/>
      <c r="I83" s="59"/>
      <c r="J83" s="59"/>
      <c r="K83" s="63"/>
      <c r="L83" s="63"/>
      <c r="M83" s="63"/>
      <c r="N83" s="59"/>
      <c r="O83" s="59"/>
      <c r="P83" s="63"/>
      <c r="Q83" s="63"/>
      <c r="R83" s="63"/>
    </row>
    <row r="84" ht="15.75" customHeight="1">
      <c r="E84" s="59" t="s">
        <v>60</v>
      </c>
      <c r="F84" s="63">
        <v>0.95</v>
      </c>
      <c r="G84" s="63"/>
      <c r="H84" s="63"/>
      <c r="I84" s="59"/>
      <c r="J84" s="59" t="s">
        <v>60</v>
      </c>
      <c r="K84" s="63">
        <v>0.95</v>
      </c>
      <c r="L84" s="63"/>
      <c r="M84" s="63"/>
      <c r="N84" s="59"/>
      <c r="O84" s="59" t="s">
        <v>60</v>
      </c>
      <c r="P84" s="63">
        <v>0.95</v>
      </c>
      <c r="Q84" s="63"/>
      <c r="R84" s="63"/>
    </row>
    <row r="85" ht="15.75" customHeight="1">
      <c r="E85" s="59" t="s">
        <v>41</v>
      </c>
      <c r="F85" s="63">
        <v>0.4</v>
      </c>
      <c r="G85" s="63"/>
      <c r="H85" s="63"/>
      <c r="I85" s="59"/>
      <c r="J85" s="59" t="s">
        <v>41</v>
      </c>
      <c r="K85" s="63">
        <v>0.4</v>
      </c>
      <c r="L85" s="63"/>
      <c r="M85" s="63"/>
      <c r="N85" s="59"/>
      <c r="O85" s="59" t="s">
        <v>41</v>
      </c>
      <c r="P85" s="63">
        <v>0.4</v>
      </c>
      <c r="Q85" s="63"/>
      <c r="R85" s="63"/>
    </row>
    <row r="86" ht="15.75" customHeight="1">
      <c r="E86" s="59" t="s">
        <v>16</v>
      </c>
      <c r="F86" s="63">
        <v>0.06</v>
      </c>
      <c r="G86" s="63"/>
      <c r="H86" s="63"/>
      <c r="I86" s="59"/>
      <c r="J86" s="59" t="s">
        <v>16</v>
      </c>
      <c r="K86" s="63">
        <v>0.06</v>
      </c>
      <c r="L86" s="63"/>
      <c r="M86" s="63"/>
      <c r="N86" s="59"/>
      <c r="O86" s="59" t="s">
        <v>16</v>
      </c>
      <c r="P86" s="63">
        <v>0.06</v>
      </c>
      <c r="Q86" s="63"/>
      <c r="R86" s="63"/>
    </row>
    <row r="87" ht="15.75" customHeight="1">
      <c r="E87" s="59" t="s">
        <v>18</v>
      </c>
      <c r="F87" s="63">
        <v>0.07</v>
      </c>
      <c r="G87" s="63"/>
      <c r="H87" s="63"/>
      <c r="I87" s="59"/>
      <c r="J87" s="59" t="s">
        <v>18</v>
      </c>
      <c r="K87" s="63">
        <v>0.07</v>
      </c>
      <c r="L87" s="63"/>
      <c r="M87" s="63"/>
      <c r="N87" s="59"/>
      <c r="O87" s="59" t="s">
        <v>18</v>
      </c>
      <c r="P87" s="63">
        <v>0.07</v>
      </c>
      <c r="Q87" s="63"/>
      <c r="R87" s="63"/>
    </row>
    <row r="88" ht="15.75" customHeight="1">
      <c r="E88" s="59" t="s">
        <v>58</v>
      </c>
      <c r="F88" s="63">
        <v>0.0</v>
      </c>
      <c r="G88" s="63"/>
      <c r="H88" s="63"/>
      <c r="I88" s="59"/>
      <c r="J88" s="59" t="s">
        <v>58</v>
      </c>
      <c r="K88" s="63">
        <f>+C22</f>
        <v>0.095</v>
      </c>
      <c r="L88" s="63"/>
      <c r="M88" s="63"/>
      <c r="N88" s="59"/>
      <c r="O88" s="59" t="s">
        <v>58</v>
      </c>
      <c r="P88" s="63">
        <f>+C23+C24+C25+C26+C27+C2+C28</f>
        <v>0.1</v>
      </c>
      <c r="Q88" s="63"/>
      <c r="R88" s="63"/>
    </row>
    <row r="89" ht="15.75" customHeight="1">
      <c r="E89" s="59" t="s">
        <v>22</v>
      </c>
      <c r="F89" s="63">
        <v>0.0</v>
      </c>
      <c r="G89" s="63"/>
      <c r="H89" s="63"/>
      <c r="I89" s="59"/>
      <c r="J89" s="59" t="s">
        <v>22</v>
      </c>
      <c r="K89" s="63">
        <v>0.03</v>
      </c>
      <c r="L89" s="63"/>
      <c r="M89" s="63"/>
      <c r="N89" s="59"/>
      <c r="O89" s="59" t="s">
        <v>22</v>
      </c>
      <c r="P89" s="63">
        <v>0.0</v>
      </c>
      <c r="Q89" s="63"/>
      <c r="R89" s="63"/>
    </row>
    <row r="90" ht="15.75" customHeight="1">
      <c r="E90" s="1" t="s">
        <v>27</v>
      </c>
      <c r="F90" s="15">
        <v>0.1</v>
      </c>
      <c r="G90" s="63"/>
      <c r="H90" s="63"/>
      <c r="I90" s="59"/>
      <c r="J90" s="1" t="s">
        <v>27</v>
      </c>
      <c r="K90" s="15">
        <v>0.1</v>
      </c>
      <c r="L90" s="63"/>
      <c r="M90" s="63"/>
      <c r="N90" s="59"/>
      <c r="O90" s="1" t="s">
        <v>27</v>
      </c>
      <c r="P90" s="15">
        <v>0.1</v>
      </c>
      <c r="Q90" s="63"/>
      <c r="R90" s="63"/>
    </row>
    <row r="91" ht="15.75" customHeight="1">
      <c r="E91" s="65" t="s">
        <v>24</v>
      </c>
      <c r="F91" s="66">
        <f>SUM(F82:F90)</f>
        <v>5.107777778</v>
      </c>
      <c r="G91" s="66"/>
      <c r="H91" s="66">
        <f>+F91*2.2046</f>
        <v>11.26060689</v>
      </c>
      <c r="I91" s="59"/>
      <c r="J91" s="65" t="s">
        <v>24</v>
      </c>
      <c r="K91" s="67">
        <f>SUM(K82:K90)</f>
        <v>5.553484848</v>
      </c>
      <c r="L91" s="68"/>
      <c r="M91" s="67">
        <f>+K91*2.2046</f>
        <v>12.2432127</v>
      </c>
      <c r="N91" s="59"/>
      <c r="O91" s="65" t="s">
        <v>24</v>
      </c>
      <c r="P91" s="66">
        <f>SUM(P82:P90)</f>
        <v>5.528484848</v>
      </c>
      <c r="Q91" s="66"/>
      <c r="R91" s="66">
        <f>+P91*2.2046</f>
        <v>12.1880977</v>
      </c>
    </row>
    <row r="92" ht="15.75" customHeight="1">
      <c r="E92" s="59"/>
      <c r="F92" s="59"/>
      <c r="G92" s="59"/>
      <c r="H92" s="59"/>
      <c r="I92" s="59"/>
      <c r="J92" s="70">
        <v>0.0378</v>
      </c>
      <c r="K92" s="71">
        <f>K91*J92</f>
        <v>0.2099217273</v>
      </c>
      <c r="L92" s="71">
        <f>+K91+K92</f>
        <v>5.763406576</v>
      </c>
      <c r="M92" s="71">
        <f t="shared" ref="M92:M93" si="5">+L92*2.2046</f>
        <v>12.70600614</v>
      </c>
      <c r="N92" s="59"/>
      <c r="O92" s="59"/>
      <c r="P92" s="59"/>
      <c r="Q92" s="59"/>
      <c r="R92" s="59"/>
    </row>
    <row r="93" ht="15.75" customHeight="1">
      <c r="E93" s="59"/>
      <c r="F93" s="59"/>
      <c r="G93" s="59"/>
      <c r="H93" s="59"/>
      <c r="I93" s="59"/>
      <c r="J93" s="72">
        <v>0.15</v>
      </c>
      <c r="K93" s="73">
        <f>+K91*J93</f>
        <v>0.8330227273</v>
      </c>
      <c r="L93" s="73">
        <f>+K91+K93+K92</f>
        <v>6.596429303</v>
      </c>
      <c r="M93" s="73">
        <f t="shared" si="5"/>
        <v>14.54248804</v>
      </c>
      <c r="N93" s="59"/>
      <c r="O93" s="59"/>
      <c r="P93" s="59"/>
      <c r="Q93" s="59"/>
      <c r="R93" s="59"/>
    </row>
    <row r="94" ht="15.75" customHeight="1">
      <c r="E94" s="59"/>
      <c r="F94" s="59"/>
      <c r="G94" s="59"/>
      <c r="H94" s="59"/>
      <c r="I94" s="59"/>
      <c r="J94" s="75"/>
      <c r="K94" s="63"/>
      <c r="L94" s="63"/>
      <c r="M94" s="63"/>
      <c r="N94" s="59"/>
      <c r="O94" s="59"/>
      <c r="P94" s="59"/>
      <c r="Q94" s="59"/>
      <c r="R94" s="59"/>
    </row>
    <row r="95" ht="15.75" customHeight="1">
      <c r="E95" s="61" t="s">
        <v>5</v>
      </c>
      <c r="F95" s="61" t="s">
        <v>53</v>
      </c>
      <c r="G95" s="61"/>
      <c r="H95" s="61"/>
      <c r="I95" s="59"/>
      <c r="J95" s="61" t="s">
        <v>5</v>
      </c>
      <c r="K95" s="61" t="s">
        <v>53</v>
      </c>
      <c r="L95" s="61"/>
      <c r="M95" s="61"/>
      <c r="N95" s="59"/>
      <c r="O95" s="61" t="s">
        <v>5</v>
      </c>
      <c r="P95" s="61" t="s">
        <v>53</v>
      </c>
      <c r="Q95" s="61"/>
      <c r="R95" s="61"/>
    </row>
    <row r="96" ht="15.75" customHeight="1">
      <c r="E96" s="59" t="s">
        <v>4</v>
      </c>
      <c r="F96" s="62">
        <f>C13</f>
        <v>2.3</v>
      </c>
      <c r="G96" s="62"/>
      <c r="H96" s="62"/>
      <c r="I96" s="59"/>
      <c r="J96" s="59" t="s">
        <v>4</v>
      </c>
      <c r="K96" s="62">
        <f>+C13</f>
        <v>2.3</v>
      </c>
      <c r="L96" s="62"/>
      <c r="M96" s="62"/>
      <c r="N96" s="59"/>
      <c r="O96" s="59" t="s">
        <v>4</v>
      </c>
      <c r="P96" s="62">
        <f>+C13</f>
        <v>2.3</v>
      </c>
      <c r="Q96" s="62"/>
      <c r="R96" s="62"/>
    </row>
    <row r="97" ht="15.75" customHeight="1">
      <c r="E97" s="59" t="s">
        <v>46</v>
      </c>
      <c r="F97" s="63">
        <v>0.14</v>
      </c>
      <c r="G97" s="63"/>
      <c r="H97" s="63"/>
      <c r="I97" s="59"/>
      <c r="J97" s="59" t="s">
        <v>46</v>
      </c>
      <c r="K97" s="63">
        <v>0.14</v>
      </c>
      <c r="L97" s="63"/>
      <c r="M97" s="63"/>
      <c r="N97" s="59"/>
      <c r="O97" s="59" t="s">
        <v>46</v>
      </c>
      <c r="P97" s="63">
        <v>0.14</v>
      </c>
      <c r="Q97" s="63"/>
      <c r="R97" s="63"/>
    </row>
    <row r="98" ht="15.75" customHeight="1">
      <c r="E98" s="59" t="s">
        <v>30</v>
      </c>
      <c r="F98" s="63">
        <f>F97+F96</f>
        <v>2.44</v>
      </c>
      <c r="G98" s="63"/>
      <c r="H98" s="63"/>
      <c r="I98" s="59"/>
      <c r="J98" s="59" t="s">
        <v>30</v>
      </c>
      <c r="K98" s="63">
        <f>K97+K96</f>
        <v>2.44</v>
      </c>
      <c r="L98" s="63"/>
      <c r="M98" s="63"/>
      <c r="N98" s="59"/>
      <c r="O98" s="59" t="s">
        <v>30</v>
      </c>
      <c r="P98" s="63">
        <f>P97+P96</f>
        <v>2.44</v>
      </c>
      <c r="Q98" s="63"/>
      <c r="R98" s="63"/>
    </row>
    <row r="99" ht="15.75" customHeight="1">
      <c r="E99" s="59" t="s">
        <v>49</v>
      </c>
      <c r="F99" s="63">
        <v>0.66</v>
      </c>
      <c r="G99" s="63"/>
      <c r="H99" s="63"/>
      <c r="I99" s="59"/>
      <c r="J99" s="59" t="s">
        <v>49</v>
      </c>
      <c r="K99" s="63">
        <v>0.66</v>
      </c>
      <c r="L99" s="63"/>
      <c r="M99" s="63"/>
      <c r="N99" s="59"/>
      <c r="O99" s="59" t="s">
        <v>49</v>
      </c>
      <c r="P99" s="63">
        <v>0.66</v>
      </c>
      <c r="Q99" s="63"/>
      <c r="R99" s="63"/>
    </row>
    <row r="100" ht="15.75" customHeight="1">
      <c r="E100" s="59" t="s">
        <v>51</v>
      </c>
      <c r="F100" s="63">
        <f>F98/F99</f>
        <v>3.696969697</v>
      </c>
      <c r="G100" s="63"/>
      <c r="H100" s="63"/>
      <c r="I100" s="59"/>
      <c r="J100" s="59" t="s">
        <v>51</v>
      </c>
      <c r="K100" s="63">
        <f>K98/K99</f>
        <v>3.696969697</v>
      </c>
      <c r="L100" s="63"/>
      <c r="M100" s="63"/>
      <c r="N100" s="59"/>
      <c r="O100" s="59" t="s">
        <v>51</v>
      </c>
      <c r="P100" s="63">
        <f>P98/P99</f>
        <v>3.696969697</v>
      </c>
      <c r="Q100" s="63"/>
      <c r="R100" s="63"/>
    </row>
    <row r="101" ht="15.75" customHeight="1">
      <c r="E101" s="59"/>
      <c r="F101" s="63"/>
      <c r="G101" s="63"/>
      <c r="H101" s="63"/>
      <c r="I101" s="59"/>
      <c r="J101" s="59"/>
      <c r="K101" s="63"/>
      <c r="L101" s="63"/>
      <c r="M101" s="63"/>
      <c r="N101" s="59"/>
      <c r="O101" s="59"/>
      <c r="P101" s="63"/>
      <c r="Q101" s="63"/>
      <c r="R101" s="63"/>
    </row>
    <row r="102" ht="15.75" customHeight="1">
      <c r="E102" s="59" t="s">
        <v>60</v>
      </c>
      <c r="F102" s="63">
        <v>0.95</v>
      </c>
      <c r="G102" s="63"/>
      <c r="H102" s="63"/>
      <c r="I102" s="59"/>
      <c r="J102" s="59" t="s">
        <v>60</v>
      </c>
      <c r="K102" s="63">
        <v>0.95</v>
      </c>
      <c r="L102" s="63"/>
      <c r="M102" s="63"/>
      <c r="N102" s="59"/>
      <c r="O102" s="59" t="s">
        <v>60</v>
      </c>
      <c r="P102" s="63">
        <v>0.95</v>
      </c>
      <c r="Q102" s="63"/>
      <c r="R102" s="63"/>
    </row>
    <row r="103" ht="15.75" customHeight="1">
      <c r="E103" s="59" t="s">
        <v>41</v>
      </c>
      <c r="F103" s="63">
        <v>0.4</v>
      </c>
      <c r="G103" s="63"/>
      <c r="H103" s="63"/>
      <c r="I103" s="59"/>
      <c r="J103" s="59" t="s">
        <v>41</v>
      </c>
      <c r="K103" s="63">
        <v>0.4</v>
      </c>
      <c r="L103" s="63"/>
      <c r="M103" s="63"/>
      <c r="N103" s="59"/>
      <c r="O103" s="59" t="s">
        <v>41</v>
      </c>
      <c r="P103" s="63">
        <v>0.4</v>
      </c>
      <c r="Q103" s="63"/>
      <c r="R103" s="63"/>
    </row>
    <row r="104" ht="15.75" customHeight="1">
      <c r="E104" s="59" t="s">
        <v>16</v>
      </c>
      <c r="F104" s="63">
        <v>0.06</v>
      </c>
      <c r="G104" s="63"/>
      <c r="H104" s="63"/>
      <c r="I104" s="59"/>
      <c r="J104" s="59" t="s">
        <v>16</v>
      </c>
      <c r="K104" s="63">
        <v>0.06</v>
      </c>
      <c r="L104" s="63"/>
      <c r="M104" s="63"/>
      <c r="N104" s="59"/>
      <c r="O104" s="59" t="s">
        <v>16</v>
      </c>
      <c r="P104" s="63">
        <v>0.06</v>
      </c>
      <c r="Q104" s="63"/>
      <c r="R104" s="63"/>
    </row>
    <row r="105" ht="15.75" customHeight="1">
      <c r="E105" s="59" t="s">
        <v>18</v>
      </c>
      <c r="F105" s="63">
        <v>0.07</v>
      </c>
      <c r="G105" s="63"/>
      <c r="H105" s="63"/>
      <c r="I105" s="59"/>
      <c r="J105" s="59" t="s">
        <v>18</v>
      </c>
      <c r="K105" s="63">
        <v>0.07</v>
      </c>
      <c r="L105" s="63"/>
      <c r="M105" s="63"/>
      <c r="N105" s="59"/>
      <c r="O105" s="59" t="s">
        <v>18</v>
      </c>
      <c r="P105" s="63">
        <v>0.07</v>
      </c>
      <c r="Q105" s="63"/>
      <c r="R105" s="63"/>
    </row>
    <row r="106" ht="15.75" customHeight="1">
      <c r="E106" s="59" t="s">
        <v>58</v>
      </c>
      <c r="F106" s="63">
        <v>0.0</v>
      </c>
      <c r="G106" s="63"/>
      <c r="H106" s="63"/>
      <c r="I106" s="59"/>
      <c r="J106" s="59" t="s">
        <v>58</v>
      </c>
      <c r="K106" s="63">
        <f>+C22</f>
        <v>0.095</v>
      </c>
      <c r="L106" s="63"/>
      <c r="M106" s="63"/>
      <c r="N106" s="59"/>
      <c r="O106" s="59" t="s">
        <v>58</v>
      </c>
      <c r="P106" s="63">
        <f>+C23+C24+C25+C26+C27+C2+C28</f>
        <v>0.1</v>
      </c>
      <c r="Q106" s="63"/>
      <c r="R106" s="63"/>
    </row>
    <row r="107" ht="15.75" customHeight="1">
      <c r="E107" s="59" t="s">
        <v>22</v>
      </c>
      <c r="F107" s="63">
        <v>0.0</v>
      </c>
      <c r="G107" s="63"/>
      <c r="H107" s="63"/>
      <c r="I107" s="59"/>
      <c r="J107" s="59" t="s">
        <v>22</v>
      </c>
      <c r="K107" s="63">
        <v>0.03</v>
      </c>
      <c r="L107" s="63"/>
      <c r="M107" s="63"/>
      <c r="N107" s="59"/>
      <c r="O107" s="59" t="s">
        <v>22</v>
      </c>
      <c r="P107" s="63">
        <v>0.0</v>
      </c>
      <c r="Q107" s="63"/>
      <c r="R107" s="63"/>
    </row>
    <row r="108" ht="15.75" customHeight="1">
      <c r="E108" s="1" t="s">
        <v>27</v>
      </c>
      <c r="F108" s="15">
        <v>0.1</v>
      </c>
      <c r="G108" s="63"/>
      <c r="H108" s="63"/>
      <c r="I108" s="59"/>
      <c r="J108" s="1" t="s">
        <v>27</v>
      </c>
      <c r="K108" s="15">
        <v>0.1</v>
      </c>
      <c r="L108" s="63"/>
      <c r="M108" s="63"/>
      <c r="N108" s="59"/>
      <c r="O108" s="1" t="s">
        <v>27</v>
      </c>
      <c r="P108" s="15">
        <v>0.1</v>
      </c>
      <c r="Q108" s="63"/>
      <c r="R108" s="63"/>
    </row>
    <row r="109" ht="15.75" customHeight="1">
      <c r="E109" s="65" t="s">
        <v>24</v>
      </c>
      <c r="F109" s="66">
        <f>SUM(F100:F108)</f>
        <v>5.276969697</v>
      </c>
      <c r="G109" s="66"/>
      <c r="H109" s="66">
        <f>+F109*2.2046</f>
        <v>11.63360739</v>
      </c>
      <c r="I109" s="59"/>
      <c r="J109" s="65" t="s">
        <v>24</v>
      </c>
      <c r="K109" s="67">
        <f>SUM(K100:K108)</f>
        <v>5.401969697</v>
      </c>
      <c r="L109" s="68"/>
      <c r="M109" s="67">
        <f>+K109*2.2046</f>
        <v>11.90918239</v>
      </c>
      <c r="N109" s="59"/>
      <c r="O109" s="65" t="s">
        <v>24</v>
      </c>
      <c r="P109" s="66">
        <f>SUM(P100:P108)</f>
        <v>5.376969697</v>
      </c>
      <c r="Q109" s="66"/>
      <c r="R109" s="66">
        <f>+P109*2.2046</f>
        <v>11.85406739</v>
      </c>
    </row>
    <row r="110" ht="15.75" customHeight="1">
      <c r="E110" s="59"/>
      <c r="F110" s="59"/>
      <c r="G110" s="59"/>
      <c r="H110" s="59"/>
      <c r="I110" s="59"/>
      <c r="J110" s="70">
        <v>0.0378</v>
      </c>
      <c r="K110" s="71">
        <f>K109*J110</f>
        <v>0.2041944545</v>
      </c>
      <c r="L110" s="71">
        <f>+K109+K110</f>
        <v>5.606164152</v>
      </c>
      <c r="M110" s="71">
        <f t="shared" ref="M110:M111" si="6">+L110*2.2046</f>
        <v>12.35934949</v>
      </c>
      <c r="N110" s="59"/>
      <c r="O110" s="59"/>
      <c r="P110" s="59"/>
      <c r="Q110" s="59"/>
      <c r="R110" s="59"/>
    </row>
    <row r="111" ht="15.75" customHeight="1">
      <c r="E111" s="59"/>
      <c r="F111" s="59"/>
      <c r="G111" s="59"/>
      <c r="H111" s="59"/>
      <c r="I111" s="59"/>
      <c r="J111" s="72">
        <v>0.15</v>
      </c>
      <c r="K111" s="73">
        <f>+K109*J111</f>
        <v>0.8102954545</v>
      </c>
      <c r="L111" s="73">
        <f>+K109+K111+K110</f>
        <v>6.416459606</v>
      </c>
      <c r="M111" s="73">
        <f t="shared" si="6"/>
        <v>14.14572685</v>
      </c>
      <c r="N111" s="59"/>
      <c r="O111" s="59"/>
      <c r="P111" s="59"/>
      <c r="Q111" s="59"/>
      <c r="R111" s="59"/>
    </row>
    <row r="112" ht="15.75" customHeight="1">
      <c r="E112" s="59"/>
      <c r="F112" s="59"/>
      <c r="G112" s="59"/>
      <c r="H112" s="59"/>
      <c r="I112" s="59"/>
      <c r="J112" s="59"/>
      <c r="K112" s="63"/>
      <c r="L112" s="63"/>
      <c r="M112" s="63"/>
      <c r="N112" s="59"/>
      <c r="O112" s="59"/>
      <c r="P112" s="59"/>
      <c r="Q112" s="59"/>
      <c r="R112" s="59"/>
    </row>
    <row r="113" ht="15.75" customHeight="1">
      <c r="E113" s="61" t="s">
        <v>5</v>
      </c>
      <c r="F113" s="61" t="s">
        <v>55</v>
      </c>
      <c r="G113" s="61"/>
      <c r="H113" s="61"/>
      <c r="I113" s="59"/>
      <c r="J113" s="61" t="s">
        <v>5</v>
      </c>
      <c r="K113" s="61" t="s">
        <v>55</v>
      </c>
      <c r="L113" s="61"/>
      <c r="M113" s="61"/>
      <c r="N113" s="59"/>
      <c r="O113" s="61" t="s">
        <v>5</v>
      </c>
      <c r="P113" s="61" t="s">
        <v>55</v>
      </c>
      <c r="Q113" s="61"/>
      <c r="R113" s="61"/>
    </row>
    <row r="114" ht="15.75" customHeight="1">
      <c r="E114" s="59" t="s">
        <v>4</v>
      </c>
      <c r="F114" s="62">
        <f>C14</f>
        <v>2.05</v>
      </c>
      <c r="G114" s="62"/>
      <c r="H114" s="62"/>
      <c r="I114" s="59"/>
      <c r="J114" s="59" t="s">
        <v>4</v>
      </c>
      <c r="K114" s="62">
        <f>+C14</f>
        <v>2.05</v>
      </c>
      <c r="L114" s="62"/>
      <c r="M114" s="62"/>
      <c r="N114" s="59"/>
      <c r="O114" s="59" t="s">
        <v>4</v>
      </c>
      <c r="P114" s="62">
        <f>+C14</f>
        <v>2.05</v>
      </c>
      <c r="Q114" s="62"/>
      <c r="R114" s="62"/>
    </row>
    <row r="115" ht="15.75" customHeight="1">
      <c r="E115" s="59" t="s">
        <v>46</v>
      </c>
      <c r="F115" s="63">
        <v>0.14</v>
      </c>
      <c r="G115" s="63"/>
      <c r="H115" s="63"/>
      <c r="I115" s="59"/>
      <c r="J115" s="59" t="s">
        <v>46</v>
      </c>
      <c r="K115" s="63">
        <v>0.14</v>
      </c>
      <c r="L115" s="63"/>
      <c r="M115" s="63"/>
      <c r="N115" s="59"/>
      <c r="O115" s="59" t="s">
        <v>46</v>
      </c>
      <c r="P115" s="63">
        <v>0.14</v>
      </c>
      <c r="Q115" s="63"/>
      <c r="R115" s="63"/>
    </row>
    <row r="116" ht="15.75" customHeight="1">
      <c r="E116" s="59" t="s">
        <v>30</v>
      </c>
      <c r="F116" s="63">
        <f>F115+F114</f>
        <v>2.19</v>
      </c>
      <c r="G116" s="63"/>
      <c r="H116" s="63"/>
      <c r="I116" s="59"/>
      <c r="J116" s="59" t="s">
        <v>30</v>
      </c>
      <c r="K116" s="63">
        <f>K115+K114</f>
        <v>2.19</v>
      </c>
      <c r="L116" s="63"/>
      <c r="M116" s="63"/>
      <c r="N116" s="59"/>
      <c r="O116" s="59" t="s">
        <v>30</v>
      </c>
      <c r="P116" s="63">
        <f>P115+P114</f>
        <v>2.19</v>
      </c>
      <c r="Q116" s="63"/>
      <c r="R116" s="63"/>
    </row>
    <row r="117" ht="15.75" customHeight="1">
      <c r="E117" s="59" t="s">
        <v>49</v>
      </c>
      <c r="F117" s="63">
        <v>0.66</v>
      </c>
      <c r="G117" s="63"/>
      <c r="H117" s="63"/>
      <c r="I117" s="59"/>
      <c r="J117" s="59" t="s">
        <v>49</v>
      </c>
      <c r="K117" s="63">
        <v>0.66</v>
      </c>
      <c r="L117" s="63"/>
      <c r="M117" s="63"/>
      <c r="N117" s="59"/>
      <c r="O117" s="59" t="s">
        <v>49</v>
      </c>
      <c r="P117" s="63">
        <v>0.66</v>
      </c>
      <c r="Q117" s="63"/>
      <c r="R117" s="63"/>
    </row>
    <row r="118" ht="15.75" customHeight="1">
      <c r="E118" s="59" t="s">
        <v>51</v>
      </c>
      <c r="F118" s="63">
        <f>F116/F117</f>
        <v>3.318181818</v>
      </c>
      <c r="G118" s="63"/>
      <c r="H118" s="63"/>
      <c r="I118" s="59"/>
      <c r="J118" s="59" t="s">
        <v>51</v>
      </c>
      <c r="K118" s="63">
        <f>K116/K117</f>
        <v>3.318181818</v>
      </c>
      <c r="L118" s="63"/>
      <c r="M118" s="63"/>
      <c r="N118" s="59"/>
      <c r="O118" s="59" t="s">
        <v>51</v>
      </c>
      <c r="P118" s="63">
        <f>P116/P117</f>
        <v>3.318181818</v>
      </c>
      <c r="Q118" s="63"/>
      <c r="R118" s="63"/>
    </row>
    <row r="119" ht="15.75" customHeight="1">
      <c r="E119" s="59"/>
      <c r="F119" s="63"/>
      <c r="G119" s="63"/>
      <c r="H119" s="63"/>
      <c r="I119" s="59"/>
      <c r="J119" s="59"/>
      <c r="K119" s="63"/>
      <c r="L119" s="63"/>
      <c r="M119" s="63"/>
      <c r="N119" s="59"/>
      <c r="O119" s="59"/>
      <c r="P119" s="63"/>
      <c r="Q119" s="63"/>
      <c r="R119" s="63"/>
    </row>
    <row r="120" ht="15.75" customHeight="1">
      <c r="E120" s="59" t="s">
        <v>60</v>
      </c>
      <c r="F120" s="63">
        <v>0.95</v>
      </c>
      <c r="G120" s="63"/>
      <c r="H120" s="63"/>
      <c r="I120" s="59"/>
      <c r="J120" s="59" t="s">
        <v>60</v>
      </c>
      <c r="K120" s="63">
        <v>0.95</v>
      </c>
      <c r="L120" s="63"/>
      <c r="M120" s="63"/>
      <c r="N120" s="59"/>
      <c r="O120" s="59" t="s">
        <v>60</v>
      </c>
      <c r="P120" s="63">
        <v>0.95</v>
      </c>
      <c r="Q120" s="63"/>
      <c r="R120" s="63"/>
    </row>
    <row r="121" ht="15.75" customHeight="1">
      <c r="E121" s="59" t="s">
        <v>41</v>
      </c>
      <c r="F121" s="63">
        <v>0.4</v>
      </c>
      <c r="G121" s="63"/>
      <c r="H121" s="63"/>
      <c r="I121" s="59"/>
      <c r="J121" s="59" t="s">
        <v>41</v>
      </c>
      <c r="K121" s="63">
        <v>0.4</v>
      </c>
      <c r="L121" s="63"/>
      <c r="M121" s="63"/>
      <c r="N121" s="59"/>
      <c r="O121" s="59" t="s">
        <v>41</v>
      </c>
      <c r="P121" s="63">
        <v>0.4</v>
      </c>
      <c r="Q121" s="63"/>
      <c r="R121" s="63"/>
    </row>
    <row r="122" ht="15.75" customHeight="1">
      <c r="E122" s="59" t="s">
        <v>16</v>
      </c>
      <c r="F122" s="63">
        <v>0.06</v>
      </c>
      <c r="G122" s="63"/>
      <c r="H122" s="63"/>
      <c r="I122" s="59"/>
      <c r="J122" s="59" t="s">
        <v>16</v>
      </c>
      <c r="K122" s="63">
        <v>0.06</v>
      </c>
      <c r="L122" s="63"/>
      <c r="M122" s="63"/>
      <c r="N122" s="59"/>
      <c r="O122" s="59" t="s">
        <v>16</v>
      </c>
      <c r="P122" s="63">
        <v>0.06</v>
      </c>
      <c r="Q122" s="63"/>
      <c r="R122" s="63"/>
    </row>
    <row r="123" ht="15.75" customHeight="1">
      <c r="E123" s="59" t="s">
        <v>18</v>
      </c>
      <c r="F123" s="63">
        <v>0.07</v>
      </c>
      <c r="G123" s="63"/>
      <c r="H123" s="63"/>
      <c r="I123" s="59"/>
      <c r="J123" s="59" t="s">
        <v>18</v>
      </c>
      <c r="K123" s="63">
        <v>0.07</v>
      </c>
      <c r="L123" s="63"/>
      <c r="M123" s="63"/>
      <c r="N123" s="59"/>
      <c r="O123" s="59" t="s">
        <v>18</v>
      </c>
      <c r="P123" s="63">
        <v>0.07</v>
      </c>
      <c r="Q123" s="63"/>
      <c r="R123" s="63"/>
    </row>
    <row r="124" ht="15.75" customHeight="1">
      <c r="E124" s="59" t="s">
        <v>58</v>
      </c>
      <c r="F124" s="63">
        <v>0.0</v>
      </c>
      <c r="G124" s="63"/>
      <c r="H124" s="63"/>
      <c r="I124" s="59"/>
      <c r="J124" s="59" t="s">
        <v>58</v>
      </c>
      <c r="K124" s="63">
        <f>+C22</f>
        <v>0.095</v>
      </c>
      <c r="L124" s="63"/>
      <c r="M124" s="63"/>
      <c r="N124" s="59"/>
      <c r="O124" s="59" t="s">
        <v>58</v>
      </c>
      <c r="P124" s="63">
        <f>+C23+C24+C25+C26+C27+C2+C28</f>
        <v>0.1</v>
      </c>
      <c r="Q124" s="63"/>
      <c r="R124" s="63"/>
    </row>
    <row r="125" ht="15.75" customHeight="1">
      <c r="E125" s="59" t="s">
        <v>22</v>
      </c>
      <c r="F125" s="63">
        <v>0.0</v>
      </c>
      <c r="G125" s="63"/>
      <c r="H125" s="63"/>
      <c r="I125" s="59"/>
      <c r="J125" s="59" t="s">
        <v>22</v>
      </c>
      <c r="K125" s="63">
        <v>0.03</v>
      </c>
      <c r="L125" s="63"/>
      <c r="M125" s="63"/>
      <c r="N125" s="59"/>
      <c r="O125" s="59" t="s">
        <v>22</v>
      </c>
      <c r="P125" s="63">
        <v>0.0</v>
      </c>
      <c r="Q125" s="63"/>
      <c r="R125" s="63"/>
    </row>
    <row r="126" ht="15.75" customHeight="1">
      <c r="E126" s="1" t="s">
        <v>27</v>
      </c>
      <c r="F126" s="15">
        <v>0.1</v>
      </c>
      <c r="G126" s="63"/>
      <c r="H126" s="63"/>
      <c r="I126" s="59"/>
      <c r="J126" s="1" t="s">
        <v>27</v>
      </c>
      <c r="K126" s="15">
        <v>0.1</v>
      </c>
      <c r="L126" s="63"/>
      <c r="M126" s="63"/>
      <c r="N126" s="59"/>
      <c r="O126" s="1" t="s">
        <v>27</v>
      </c>
      <c r="P126" s="15">
        <v>0.1</v>
      </c>
      <c r="Q126" s="63"/>
      <c r="R126" s="63"/>
    </row>
    <row r="127" ht="15.75" customHeight="1">
      <c r="E127" s="65" t="s">
        <v>24</v>
      </c>
      <c r="F127" s="66">
        <f>SUM(F118:F126)</f>
        <v>4.898181818</v>
      </c>
      <c r="G127" s="66"/>
      <c r="H127" s="66">
        <f>+F127*2.2046</f>
        <v>10.79853164</v>
      </c>
      <c r="I127" s="59"/>
      <c r="J127" s="65" t="s">
        <v>24</v>
      </c>
      <c r="K127" s="67">
        <f>SUM(K118:K126)</f>
        <v>5.023181818</v>
      </c>
      <c r="L127" s="68"/>
      <c r="M127" s="67">
        <f>+K127*2.2046</f>
        <v>11.07410664</v>
      </c>
      <c r="N127" s="59"/>
      <c r="O127" s="65" t="s">
        <v>24</v>
      </c>
      <c r="P127" s="66">
        <f>SUM(P118:P126)</f>
        <v>4.998181818</v>
      </c>
      <c r="Q127" s="66"/>
      <c r="R127" s="66">
        <f>+P127*2.2046</f>
        <v>11.01899164</v>
      </c>
    </row>
    <row r="128" ht="15.75" customHeight="1">
      <c r="E128" s="59"/>
      <c r="F128" s="59"/>
      <c r="G128" s="59"/>
      <c r="H128" s="59"/>
      <c r="I128" s="59"/>
      <c r="J128" s="70">
        <v>0.0378</v>
      </c>
      <c r="K128" s="71">
        <f>K127*J128</f>
        <v>0.1898762727</v>
      </c>
      <c r="L128" s="71">
        <f>+K127+K128</f>
        <v>5.213058091</v>
      </c>
      <c r="M128" s="71">
        <f t="shared" ref="M128:M129" si="7">+L128*2.2046</f>
        <v>11.49270787</v>
      </c>
      <c r="N128" s="59"/>
      <c r="O128" s="59"/>
      <c r="P128" s="59"/>
      <c r="Q128" s="59"/>
      <c r="R128" s="59"/>
    </row>
    <row r="129" ht="15.75" customHeight="1">
      <c r="E129" s="59"/>
      <c r="F129" s="59"/>
      <c r="G129" s="59"/>
      <c r="H129" s="59"/>
      <c r="I129" s="59"/>
      <c r="J129" s="72">
        <v>0.15</v>
      </c>
      <c r="K129" s="73">
        <f>+K127*J129</f>
        <v>0.7534772727</v>
      </c>
      <c r="L129" s="73">
        <f>+K127+K129+K128</f>
        <v>5.966535364</v>
      </c>
      <c r="M129" s="73">
        <f t="shared" si="7"/>
        <v>13.15382386</v>
      </c>
      <c r="N129" s="59"/>
      <c r="O129" s="59"/>
      <c r="P129" s="59"/>
      <c r="Q129" s="59"/>
      <c r="R129" s="59"/>
    </row>
    <row r="130" ht="15.75" customHeight="1"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</row>
    <row r="131" ht="15.75" customHeight="1">
      <c r="E131" s="61" t="s">
        <v>5</v>
      </c>
      <c r="F131" s="61" t="s">
        <v>56</v>
      </c>
      <c r="G131" s="61"/>
      <c r="H131" s="61"/>
      <c r="I131" s="59"/>
      <c r="J131" s="61" t="s">
        <v>5</v>
      </c>
      <c r="K131" s="61" t="s">
        <v>56</v>
      </c>
      <c r="L131" s="61"/>
      <c r="M131" s="61"/>
      <c r="N131" s="59"/>
      <c r="O131" s="61" t="s">
        <v>5</v>
      </c>
      <c r="P131" s="61" t="s">
        <v>56</v>
      </c>
      <c r="Q131" s="61"/>
      <c r="R131" s="61"/>
    </row>
    <row r="132" ht="15.75" customHeight="1">
      <c r="E132" s="59" t="s">
        <v>4</v>
      </c>
      <c r="F132" s="62">
        <f>C15</f>
        <v>1.8</v>
      </c>
      <c r="G132" s="62"/>
      <c r="H132" s="62"/>
      <c r="I132" s="59"/>
      <c r="J132" s="59" t="s">
        <v>4</v>
      </c>
      <c r="K132" s="62">
        <f>+C15</f>
        <v>1.8</v>
      </c>
      <c r="L132" s="62"/>
      <c r="M132" s="62"/>
      <c r="N132" s="59"/>
      <c r="O132" s="59" t="s">
        <v>4</v>
      </c>
      <c r="P132" s="62">
        <f>+C15</f>
        <v>1.8</v>
      </c>
      <c r="Q132" s="62"/>
      <c r="R132" s="62"/>
    </row>
    <row r="133" ht="15.75" customHeight="1">
      <c r="E133" s="59" t="s">
        <v>46</v>
      </c>
      <c r="F133" s="63">
        <v>0.14</v>
      </c>
      <c r="G133" s="63"/>
      <c r="H133" s="63"/>
      <c r="I133" s="59"/>
      <c r="J133" s="59" t="s">
        <v>46</v>
      </c>
      <c r="K133" s="63">
        <v>0.14</v>
      </c>
      <c r="L133" s="63"/>
      <c r="M133" s="63"/>
      <c r="N133" s="59"/>
      <c r="O133" s="59" t="s">
        <v>46</v>
      </c>
      <c r="P133" s="63">
        <v>0.14</v>
      </c>
      <c r="Q133" s="63"/>
      <c r="R133" s="63"/>
    </row>
    <row r="134" ht="15.75" customHeight="1">
      <c r="E134" s="59" t="s">
        <v>30</v>
      </c>
      <c r="F134" s="63">
        <f>F133+F132</f>
        <v>1.94</v>
      </c>
      <c r="G134" s="63"/>
      <c r="H134" s="63"/>
      <c r="I134" s="59"/>
      <c r="J134" s="59" t="s">
        <v>30</v>
      </c>
      <c r="K134" s="63">
        <f>K133+K132</f>
        <v>1.94</v>
      </c>
      <c r="L134" s="63"/>
      <c r="M134" s="63"/>
      <c r="N134" s="59"/>
      <c r="O134" s="59" t="s">
        <v>30</v>
      </c>
      <c r="P134" s="63">
        <f>P133+P132</f>
        <v>1.94</v>
      </c>
      <c r="Q134" s="63"/>
      <c r="R134" s="63"/>
    </row>
    <row r="135" ht="15.75" customHeight="1">
      <c r="E135" s="59" t="s">
        <v>49</v>
      </c>
      <c r="F135" s="63">
        <v>0.66</v>
      </c>
      <c r="G135" s="63"/>
      <c r="H135" s="63"/>
      <c r="I135" s="59"/>
      <c r="J135" s="59" t="s">
        <v>49</v>
      </c>
      <c r="K135" s="63">
        <v>0.66</v>
      </c>
      <c r="L135" s="63"/>
      <c r="M135" s="63"/>
      <c r="N135" s="59"/>
      <c r="O135" s="59" t="s">
        <v>49</v>
      </c>
      <c r="P135" s="63">
        <v>0.66</v>
      </c>
      <c r="Q135" s="63"/>
      <c r="R135" s="63"/>
    </row>
    <row r="136" ht="15.75" customHeight="1">
      <c r="E136" s="59" t="s">
        <v>51</v>
      </c>
      <c r="F136" s="63">
        <f>F134/F135</f>
        <v>2.939393939</v>
      </c>
      <c r="G136" s="63"/>
      <c r="H136" s="63"/>
      <c r="I136" s="59"/>
      <c r="J136" s="59" t="s">
        <v>51</v>
      </c>
      <c r="K136" s="63">
        <f>K134/K135</f>
        <v>2.939393939</v>
      </c>
      <c r="L136" s="63"/>
      <c r="M136" s="63"/>
      <c r="N136" s="59"/>
      <c r="O136" s="59" t="s">
        <v>51</v>
      </c>
      <c r="P136" s="63">
        <f>P134/P135</f>
        <v>2.939393939</v>
      </c>
      <c r="Q136" s="63"/>
      <c r="R136" s="63"/>
    </row>
    <row r="137" ht="15.75" customHeight="1">
      <c r="E137" s="59"/>
      <c r="F137" s="63"/>
      <c r="G137" s="63"/>
      <c r="H137" s="63"/>
      <c r="I137" s="59"/>
      <c r="J137" s="59"/>
      <c r="K137" s="63"/>
      <c r="L137" s="63"/>
      <c r="M137" s="63"/>
      <c r="N137" s="59"/>
      <c r="O137" s="59"/>
      <c r="P137" s="63"/>
      <c r="Q137" s="63"/>
      <c r="R137" s="63"/>
    </row>
    <row r="138" ht="15.75" customHeight="1">
      <c r="E138" s="59" t="s">
        <v>60</v>
      </c>
      <c r="F138" s="63">
        <v>0.95</v>
      </c>
      <c r="G138" s="63"/>
      <c r="H138" s="63"/>
      <c r="I138" s="59"/>
      <c r="J138" s="59" t="s">
        <v>60</v>
      </c>
      <c r="K138" s="63">
        <v>0.95</v>
      </c>
      <c r="L138" s="63"/>
      <c r="M138" s="63"/>
      <c r="N138" s="59"/>
      <c r="O138" s="59" t="s">
        <v>60</v>
      </c>
      <c r="P138" s="63">
        <v>0.95</v>
      </c>
      <c r="Q138" s="63"/>
      <c r="R138" s="63"/>
    </row>
    <row r="139" ht="15.75" customHeight="1">
      <c r="E139" s="59" t="s">
        <v>41</v>
      </c>
      <c r="F139" s="63">
        <v>0.4</v>
      </c>
      <c r="G139" s="63"/>
      <c r="H139" s="63"/>
      <c r="I139" s="59"/>
      <c r="J139" s="59" t="s">
        <v>41</v>
      </c>
      <c r="K139" s="63">
        <v>0.4</v>
      </c>
      <c r="L139" s="63"/>
      <c r="M139" s="63"/>
      <c r="N139" s="59"/>
      <c r="O139" s="59" t="s">
        <v>41</v>
      </c>
      <c r="P139" s="63">
        <v>0.4</v>
      </c>
      <c r="Q139" s="63"/>
      <c r="R139" s="63"/>
    </row>
    <row r="140" ht="15.75" customHeight="1">
      <c r="E140" s="59" t="s">
        <v>16</v>
      </c>
      <c r="F140" s="63">
        <v>0.06</v>
      </c>
      <c r="G140" s="63"/>
      <c r="H140" s="63"/>
      <c r="I140" s="59"/>
      <c r="J140" s="59" t="s">
        <v>16</v>
      </c>
      <c r="K140" s="63">
        <v>0.06</v>
      </c>
      <c r="L140" s="63"/>
      <c r="M140" s="63"/>
      <c r="N140" s="59"/>
      <c r="O140" s="59" t="s">
        <v>16</v>
      </c>
      <c r="P140" s="63">
        <v>0.06</v>
      </c>
      <c r="Q140" s="63"/>
      <c r="R140" s="63"/>
    </row>
    <row r="141" ht="15.75" customHeight="1">
      <c r="E141" s="59" t="s">
        <v>18</v>
      </c>
      <c r="F141" s="63">
        <v>0.07</v>
      </c>
      <c r="G141" s="63"/>
      <c r="H141" s="63"/>
      <c r="I141" s="59"/>
      <c r="J141" s="59" t="s">
        <v>18</v>
      </c>
      <c r="K141" s="63">
        <v>0.07</v>
      </c>
      <c r="L141" s="63"/>
      <c r="M141" s="63"/>
      <c r="N141" s="59"/>
      <c r="O141" s="59" t="s">
        <v>18</v>
      </c>
      <c r="P141" s="63">
        <v>0.07</v>
      </c>
      <c r="Q141" s="63"/>
      <c r="R141" s="63"/>
    </row>
    <row r="142" ht="15.75" customHeight="1">
      <c r="E142" s="59" t="s">
        <v>58</v>
      </c>
      <c r="F142" s="63">
        <v>0.0</v>
      </c>
      <c r="G142" s="63"/>
      <c r="H142" s="63"/>
      <c r="I142" s="59"/>
      <c r="J142" s="59" t="s">
        <v>58</v>
      </c>
      <c r="K142" s="63">
        <f>+C22</f>
        <v>0.095</v>
      </c>
      <c r="L142" s="63"/>
      <c r="M142" s="63"/>
      <c r="N142" s="59"/>
      <c r="O142" s="59" t="s">
        <v>58</v>
      </c>
      <c r="P142" s="63">
        <f>+C23+C24+C25+C26+C27+C2+C28</f>
        <v>0.1</v>
      </c>
      <c r="Q142" s="63"/>
      <c r="R142" s="63"/>
    </row>
    <row r="143" ht="15.75" customHeight="1">
      <c r="E143" s="59" t="s">
        <v>22</v>
      </c>
      <c r="F143" s="63">
        <v>0.0</v>
      </c>
      <c r="G143" s="63"/>
      <c r="H143" s="63"/>
      <c r="I143" s="59"/>
      <c r="J143" s="59" t="s">
        <v>22</v>
      </c>
      <c r="K143" s="63">
        <v>0.03</v>
      </c>
      <c r="L143" s="63"/>
      <c r="M143" s="63"/>
      <c r="N143" s="59"/>
      <c r="O143" s="59" t="s">
        <v>22</v>
      </c>
      <c r="P143" s="63">
        <v>0.0</v>
      </c>
      <c r="Q143" s="63"/>
      <c r="R143" s="63"/>
    </row>
    <row r="144" ht="15.75" customHeight="1">
      <c r="E144" s="1" t="s">
        <v>27</v>
      </c>
      <c r="F144" s="15">
        <v>0.1</v>
      </c>
      <c r="G144" s="63"/>
      <c r="H144" s="63"/>
      <c r="I144" s="59"/>
      <c r="J144" s="1" t="s">
        <v>27</v>
      </c>
      <c r="K144" s="15">
        <v>0.1</v>
      </c>
      <c r="L144" s="63"/>
      <c r="M144" s="63"/>
      <c r="N144" s="59"/>
      <c r="O144" s="1" t="s">
        <v>27</v>
      </c>
      <c r="P144" s="15">
        <v>0.1</v>
      </c>
      <c r="Q144" s="63"/>
      <c r="R144" s="63"/>
    </row>
    <row r="145" ht="15.75" customHeight="1">
      <c r="E145" s="65" t="s">
        <v>24</v>
      </c>
      <c r="F145" s="66">
        <f>SUM(F136:F144)</f>
        <v>4.519393939</v>
      </c>
      <c r="G145" s="66"/>
      <c r="H145" s="66">
        <f>+F145*2.2046</f>
        <v>9.963455879</v>
      </c>
      <c r="I145" s="59"/>
      <c r="J145" s="65" t="s">
        <v>24</v>
      </c>
      <c r="K145" s="67">
        <f>SUM(K136:K144)</f>
        <v>4.644393939</v>
      </c>
      <c r="L145" s="68"/>
      <c r="M145" s="67">
        <f>+K145*2.2046</f>
        <v>10.23903088</v>
      </c>
      <c r="N145" s="59"/>
      <c r="O145" s="65" t="s">
        <v>24</v>
      </c>
      <c r="P145" s="66">
        <f>SUM(P136:P144)</f>
        <v>4.619393939</v>
      </c>
      <c r="Q145" s="66"/>
      <c r="R145" s="66">
        <f>+P145*2.2046</f>
        <v>10.18391588</v>
      </c>
    </row>
    <row r="146" ht="15.75" customHeight="1">
      <c r="E146" s="59"/>
      <c r="F146" s="59"/>
      <c r="G146" s="59"/>
      <c r="H146" s="59"/>
      <c r="I146" s="59"/>
      <c r="J146" s="70">
        <v>0.0378</v>
      </c>
      <c r="K146" s="71">
        <f>K145*J146</f>
        <v>0.1755580909</v>
      </c>
      <c r="L146" s="71">
        <f>+K145+K146</f>
        <v>4.81995203</v>
      </c>
      <c r="M146" s="71">
        <f t="shared" ref="M146:M147" si="8">+L146*2.2046</f>
        <v>10.62606625</v>
      </c>
      <c r="N146" s="59"/>
      <c r="O146" s="59"/>
      <c r="P146" s="59"/>
      <c r="Q146" s="59"/>
      <c r="R146" s="59"/>
    </row>
    <row r="147" ht="15.75" customHeight="1">
      <c r="E147" s="59"/>
      <c r="F147" s="59"/>
      <c r="G147" s="59"/>
      <c r="H147" s="59"/>
      <c r="I147" s="59"/>
      <c r="J147" s="72">
        <v>0.15</v>
      </c>
      <c r="K147" s="73">
        <f>+K145*J147</f>
        <v>0.6966590909</v>
      </c>
      <c r="L147" s="73">
        <f>+K145+K147+K146</f>
        <v>5.516611121</v>
      </c>
      <c r="M147" s="73">
        <f t="shared" si="8"/>
        <v>12.16192088</v>
      </c>
      <c r="N147" s="59"/>
      <c r="O147" s="59"/>
      <c r="P147" s="59"/>
      <c r="Q147" s="59"/>
      <c r="R147" s="59"/>
    </row>
    <row r="148" ht="15.75" customHeight="1">
      <c r="E148" s="59"/>
      <c r="F148" s="59"/>
      <c r="G148" s="59"/>
      <c r="H148" s="59"/>
      <c r="I148" s="59"/>
      <c r="J148" s="59"/>
      <c r="K148" s="59"/>
      <c r="L148" s="59">
        <f>0.05</f>
        <v>0.05</v>
      </c>
      <c r="M148" s="59"/>
      <c r="N148" s="59"/>
      <c r="O148" s="59"/>
      <c r="P148" s="59"/>
      <c r="Q148" s="59"/>
      <c r="R148" s="59"/>
    </row>
    <row r="149" ht="15.75" customHeight="1"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</row>
    <row r="150" ht="15.75" customHeight="1">
      <c r="E150" s="61" t="s">
        <v>5</v>
      </c>
      <c r="F150" s="61" t="s">
        <v>57</v>
      </c>
      <c r="G150" s="61"/>
      <c r="H150" s="61"/>
      <c r="I150" s="59"/>
      <c r="J150" s="61" t="s">
        <v>5</v>
      </c>
      <c r="K150" s="61" t="s">
        <v>57</v>
      </c>
      <c r="L150" s="61"/>
      <c r="M150" s="61"/>
      <c r="N150" s="59"/>
      <c r="O150" s="61" t="s">
        <v>5</v>
      </c>
      <c r="P150" s="61" t="s">
        <v>57</v>
      </c>
      <c r="Q150" s="61"/>
      <c r="R150" s="61"/>
    </row>
    <row r="151" ht="15.75" customHeight="1">
      <c r="E151" s="59" t="s">
        <v>4</v>
      </c>
      <c r="F151" s="62">
        <f>+C16</f>
        <v>1.7</v>
      </c>
      <c r="G151" s="62"/>
      <c r="H151" s="62"/>
      <c r="I151" s="59"/>
      <c r="J151" s="59" t="s">
        <v>4</v>
      </c>
      <c r="K151" s="62">
        <f>+C16</f>
        <v>1.7</v>
      </c>
      <c r="L151" s="62"/>
      <c r="M151" s="62"/>
      <c r="N151" s="59"/>
      <c r="O151" s="59" t="s">
        <v>4</v>
      </c>
      <c r="P151" s="62">
        <f>+C16</f>
        <v>1.7</v>
      </c>
      <c r="Q151" s="62"/>
      <c r="R151" s="62"/>
    </row>
    <row r="152" ht="15.75" customHeight="1">
      <c r="E152" s="59" t="s">
        <v>46</v>
      </c>
      <c r="F152" s="63">
        <v>0.14</v>
      </c>
      <c r="G152" s="63"/>
      <c r="H152" s="63"/>
      <c r="I152" s="59"/>
      <c r="J152" s="59" t="s">
        <v>46</v>
      </c>
      <c r="K152" s="63">
        <v>0.14</v>
      </c>
      <c r="L152" s="63"/>
      <c r="M152" s="63"/>
      <c r="N152" s="59"/>
      <c r="O152" s="59" t="s">
        <v>46</v>
      </c>
      <c r="P152" s="63">
        <v>0.14</v>
      </c>
      <c r="Q152" s="63"/>
      <c r="R152" s="63"/>
    </row>
    <row r="153" ht="15.75" customHeight="1">
      <c r="E153" s="59" t="s">
        <v>30</v>
      </c>
      <c r="F153" s="63">
        <f>F152+F151</f>
        <v>1.84</v>
      </c>
      <c r="G153" s="63"/>
      <c r="H153" s="63"/>
      <c r="I153" s="59"/>
      <c r="J153" s="59" t="s">
        <v>30</v>
      </c>
      <c r="K153" s="63">
        <f>K152+K151</f>
        <v>1.84</v>
      </c>
      <c r="L153" s="63"/>
      <c r="M153" s="63"/>
      <c r="N153" s="59"/>
      <c r="O153" s="59" t="s">
        <v>30</v>
      </c>
      <c r="P153" s="63">
        <f>P152+P151</f>
        <v>1.84</v>
      </c>
      <c r="Q153" s="63"/>
      <c r="R153" s="63"/>
    </row>
    <row r="154" ht="15.75" customHeight="1">
      <c r="E154" s="59" t="s">
        <v>49</v>
      </c>
      <c r="F154" s="63">
        <v>0.66</v>
      </c>
      <c r="G154" s="63"/>
      <c r="H154" s="63"/>
      <c r="I154" s="59"/>
      <c r="J154" s="59" t="s">
        <v>49</v>
      </c>
      <c r="K154" s="63">
        <v>0.66</v>
      </c>
      <c r="L154" s="63"/>
      <c r="M154" s="63"/>
      <c r="N154" s="59"/>
      <c r="O154" s="59" t="s">
        <v>49</v>
      </c>
      <c r="P154" s="63">
        <v>0.66</v>
      </c>
      <c r="Q154" s="63"/>
      <c r="R154" s="63"/>
    </row>
    <row r="155" ht="15.75" customHeight="1">
      <c r="E155" s="59" t="s">
        <v>51</v>
      </c>
      <c r="F155" s="63">
        <f>F153/F154</f>
        <v>2.787878788</v>
      </c>
      <c r="G155" s="63"/>
      <c r="H155" s="63"/>
      <c r="I155" s="59"/>
      <c r="J155" s="59" t="s">
        <v>51</v>
      </c>
      <c r="K155" s="63">
        <f>K153/K154</f>
        <v>2.787878788</v>
      </c>
      <c r="L155" s="63"/>
      <c r="M155" s="63"/>
      <c r="N155" s="59"/>
      <c r="O155" s="59" t="s">
        <v>51</v>
      </c>
      <c r="P155" s="63">
        <f>P153/P154</f>
        <v>2.787878788</v>
      </c>
      <c r="Q155" s="63"/>
      <c r="R155" s="63"/>
    </row>
    <row r="156" ht="15.75" customHeight="1">
      <c r="E156" s="59"/>
      <c r="F156" s="63"/>
      <c r="G156" s="63"/>
      <c r="H156" s="63"/>
      <c r="I156" s="59"/>
      <c r="J156" s="59"/>
      <c r="K156" s="63"/>
      <c r="L156" s="63"/>
      <c r="M156" s="63"/>
      <c r="N156" s="59"/>
      <c r="O156" s="59"/>
      <c r="P156" s="63"/>
      <c r="Q156" s="63"/>
      <c r="R156" s="63"/>
    </row>
    <row r="157" ht="15.75" customHeight="1">
      <c r="E157" s="59" t="s">
        <v>60</v>
      </c>
      <c r="F157" s="63">
        <v>0.95</v>
      </c>
      <c r="G157" s="63"/>
      <c r="H157" s="63"/>
      <c r="I157" s="59"/>
      <c r="J157" s="59" t="s">
        <v>60</v>
      </c>
      <c r="K157" s="63">
        <v>0.95</v>
      </c>
      <c r="L157" s="63"/>
      <c r="M157" s="63"/>
      <c r="N157" s="59"/>
      <c r="O157" s="59" t="s">
        <v>60</v>
      </c>
      <c r="P157" s="63">
        <v>0.95</v>
      </c>
      <c r="Q157" s="63"/>
      <c r="R157" s="63"/>
    </row>
    <row r="158" ht="15.75" customHeight="1">
      <c r="E158" s="59" t="s">
        <v>41</v>
      </c>
      <c r="F158" s="63">
        <v>0.4</v>
      </c>
      <c r="G158" s="63"/>
      <c r="H158" s="63"/>
      <c r="I158" s="59"/>
      <c r="J158" s="59" t="s">
        <v>41</v>
      </c>
      <c r="K158" s="63">
        <v>0.4</v>
      </c>
      <c r="L158" s="63"/>
      <c r="M158" s="63"/>
      <c r="N158" s="59"/>
      <c r="O158" s="59" t="s">
        <v>41</v>
      </c>
      <c r="P158" s="63">
        <v>0.4</v>
      </c>
      <c r="Q158" s="63"/>
      <c r="R158" s="63"/>
    </row>
    <row r="159" ht="15.75" customHeight="1">
      <c r="E159" s="59" t="s">
        <v>16</v>
      </c>
      <c r="F159" s="63">
        <v>0.06</v>
      </c>
      <c r="G159" s="63"/>
      <c r="H159" s="63"/>
      <c r="I159" s="59"/>
      <c r="J159" s="59" t="s">
        <v>16</v>
      </c>
      <c r="K159" s="63">
        <v>0.06</v>
      </c>
      <c r="L159" s="63"/>
      <c r="M159" s="63"/>
      <c r="N159" s="59"/>
      <c r="O159" s="59" t="s">
        <v>16</v>
      </c>
      <c r="P159" s="63">
        <v>0.06</v>
      </c>
      <c r="Q159" s="63"/>
      <c r="R159" s="63"/>
    </row>
    <row r="160" ht="15.75" customHeight="1">
      <c r="E160" s="59" t="s">
        <v>18</v>
      </c>
      <c r="F160" s="63">
        <v>0.07</v>
      </c>
      <c r="G160" s="63"/>
      <c r="H160" s="63"/>
      <c r="I160" s="59"/>
      <c r="J160" s="59" t="s">
        <v>18</v>
      </c>
      <c r="K160" s="63">
        <v>0.07</v>
      </c>
      <c r="L160" s="63"/>
      <c r="M160" s="63"/>
      <c r="N160" s="59"/>
      <c r="O160" s="59" t="s">
        <v>18</v>
      </c>
      <c r="P160" s="63">
        <v>0.07</v>
      </c>
      <c r="Q160" s="63"/>
      <c r="R160" s="63"/>
    </row>
    <row r="161" ht="15.75" customHeight="1">
      <c r="E161" s="59" t="s">
        <v>58</v>
      </c>
      <c r="F161" s="63">
        <v>0.0</v>
      </c>
      <c r="G161" s="63"/>
      <c r="H161" s="63"/>
      <c r="I161" s="59"/>
      <c r="J161" s="59" t="s">
        <v>58</v>
      </c>
      <c r="K161" s="63">
        <f>+C22</f>
        <v>0.095</v>
      </c>
      <c r="L161" s="63"/>
      <c r="M161" s="63"/>
      <c r="N161" s="59"/>
      <c r="O161" s="59" t="s">
        <v>58</v>
      </c>
      <c r="P161" s="63">
        <f>+C23+C24+C25+C26+C27+C2+C28</f>
        <v>0.1</v>
      </c>
      <c r="Q161" s="63"/>
      <c r="R161" s="63"/>
    </row>
    <row r="162" ht="15.75" customHeight="1">
      <c r="E162" s="59" t="s">
        <v>22</v>
      </c>
      <c r="F162" s="63">
        <v>0.0</v>
      </c>
      <c r="G162" s="63"/>
      <c r="H162" s="63"/>
      <c r="I162" s="59"/>
      <c r="J162" s="59" t="s">
        <v>22</v>
      </c>
      <c r="K162" s="63">
        <v>0.03</v>
      </c>
      <c r="L162" s="63"/>
      <c r="M162" s="63"/>
      <c r="N162" s="59"/>
      <c r="O162" s="59" t="s">
        <v>22</v>
      </c>
      <c r="P162" s="63">
        <v>0.0</v>
      </c>
      <c r="Q162" s="63"/>
      <c r="R162" s="63"/>
    </row>
    <row r="163" ht="15.75" customHeight="1">
      <c r="E163" s="1" t="s">
        <v>27</v>
      </c>
      <c r="F163" s="15">
        <v>0.1</v>
      </c>
      <c r="G163" s="63"/>
      <c r="H163" s="63"/>
      <c r="I163" s="59"/>
      <c r="J163" s="1" t="s">
        <v>27</v>
      </c>
      <c r="K163" s="15">
        <v>0.1</v>
      </c>
      <c r="L163" s="63"/>
      <c r="M163" s="63"/>
      <c r="N163" s="59"/>
      <c r="O163" s="1" t="s">
        <v>27</v>
      </c>
      <c r="P163" s="15">
        <v>0.1</v>
      </c>
      <c r="Q163" s="63"/>
      <c r="R163" s="63"/>
    </row>
    <row r="164" ht="15.75" customHeight="1">
      <c r="E164" s="65" t="s">
        <v>24</v>
      </c>
      <c r="F164" s="66">
        <f>SUM(F155:F163)</f>
        <v>4.367878788</v>
      </c>
      <c r="G164" s="66"/>
      <c r="H164" s="66">
        <f>+F164*2.2046</f>
        <v>9.629425576</v>
      </c>
      <c r="I164" s="59"/>
      <c r="J164" s="65" t="s">
        <v>24</v>
      </c>
      <c r="K164" s="67">
        <f>SUM(K155:K163)</f>
        <v>4.492878788</v>
      </c>
      <c r="L164" s="68"/>
      <c r="M164" s="67">
        <f>+K164*2.2046</f>
        <v>9.905000576</v>
      </c>
      <c r="N164" s="59"/>
      <c r="O164" s="65" t="s">
        <v>34</v>
      </c>
      <c r="P164" s="66">
        <f>SUM(P155:P163)</f>
        <v>4.467878788</v>
      </c>
      <c r="Q164" s="66"/>
      <c r="R164" s="66">
        <f>+P164*2.2046</f>
        <v>9.849885576</v>
      </c>
    </row>
    <row r="165" ht="15.75" customHeight="1">
      <c r="E165" s="59"/>
      <c r="F165" s="59"/>
      <c r="G165" s="59"/>
      <c r="H165" s="59"/>
      <c r="I165" s="59"/>
      <c r="J165" s="70">
        <v>0.0378</v>
      </c>
      <c r="K165" s="71">
        <f>K164*J165</f>
        <v>0.1698308182</v>
      </c>
      <c r="L165" s="71">
        <f>+K164+K165</f>
        <v>4.662709606</v>
      </c>
      <c r="M165" s="71">
        <f t="shared" ref="M165:M166" si="9">+L165*2.2046</f>
        <v>10.2794096</v>
      </c>
      <c r="N165" s="59"/>
      <c r="O165" s="59"/>
      <c r="P165" s="59"/>
      <c r="Q165" s="59"/>
      <c r="R165" s="59"/>
    </row>
    <row r="166" ht="15.75" customHeight="1">
      <c r="E166" s="59"/>
      <c r="F166" s="59"/>
      <c r="G166" s="59"/>
      <c r="H166" s="59"/>
      <c r="I166" s="59"/>
      <c r="J166" s="72">
        <v>0.15</v>
      </c>
      <c r="K166" s="73">
        <f>+K164*J166</f>
        <v>0.6739318182</v>
      </c>
      <c r="L166" s="73">
        <f>+K164+K166+K165</f>
        <v>5.336641424</v>
      </c>
      <c r="M166" s="73">
        <f t="shared" si="9"/>
        <v>11.76515968</v>
      </c>
      <c r="N166" s="59"/>
      <c r="O166" s="59"/>
      <c r="P166" s="59"/>
      <c r="Q166" s="59"/>
      <c r="R166" s="59"/>
    </row>
    <row r="167" ht="15.75" customHeight="1"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</row>
    <row r="168" ht="15.75" customHeight="1"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</row>
    <row r="169" ht="15.75" customHeight="1"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</row>
    <row r="170" ht="15.75" customHeight="1"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</row>
    <row r="171" ht="15.75" customHeight="1"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</row>
    <row r="172" ht="15.75" customHeight="1"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</row>
    <row r="173" ht="15.75" customHeight="1"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5">
    <mergeCell ref="E3:H3"/>
    <mergeCell ref="J3:M3"/>
    <mergeCell ref="O3:R3"/>
    <mergeCell ref="B5:C5"/>
    <mergeCell ref="B21:C2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DD6EE"/>
    <pageSetUpPr fitToPage="1"/>
  </sheetPr>
  <sheetViews>
    <sheetView workbookViewId="0"/>
  </sheetViews>
  <sheetFormatPr customHeight="1" defaultColWidth="14.43" defaultRowHeight="15.0"/>
  <cols>
    <col customWidth="1" min="1" max="4" width="15.71"/>
    <col customWidth="1" min="5" max="5" width="3.29"/>
    <col customWidth="1" min="6" max="9" width="15.71"/>
    <col customWidth="1" min="10" max="26" width="11.43"/>
  </cols>
  <sheetData>
    <row r="1" ht="15.75" customHeight="1">
      <c r="A1" s="95"/>
      <c r="B1" s="95"/>
      <c r="C1" s="95"/>
      <c r="D1" s="95"/>
      <c r="E1" s="95"/>
      <c r="F1" s="95"/>
      <c r="G1" s="95"/>
      <c r="H1" s="95"/>
      <c r="I1" s="95"/>
      <c r="J1" s="96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96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96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96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96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96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96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96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15.75" customHeight="1">
      <c r="A9" s="95"/>
      <c r="B9" s="95"/>
      <c r="C9" s="95"/>
      <c r="D9" s="95"/>
      <c r="E9" s="95"/>
      <c r="F9" s="95"/>
      <c r="G9" s="95"/>
      <c r="H9" s="95"/>
      <c r="I9" s="95"/>
      <c r="J9" s="96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65"/>
      <c r="B10" s="65"/>
      <c r="C10" s="97" t="s">
        <v>71</v>
      </c>
      <c r="H10" s="95"/>
      <c r="I10" s="95"/>
      <c r="J10" s="96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59"/>
      <c r="B11" s="59"/>
      <c r="C11" s="95" t="s">
        <v>72</v>
      </c>
      <c r="H11" s="95"/>
      <c r="I11" s="95"/>
      <c r="J11" s="96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5.75" customHeight="1">
      <c r="A12" s="65"/>
      <c r="B12" s="65"/>
      <c r="C12" s="98" t="s">
        <v>73</v>
      </c>
      <c r="H12" s="95"/>
      <c r="I12" s="95"/>
      <c r="J12" s="96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5.75" customHeight="1">
      <c r="A13" s="99"/>
      <c r="B13" s="99"/>
      <c r="C13" s="98" t="s">
        <v>74</v>
      </c>
      <c r="H13" s="95"/>
      <c r="I13" s="95"/>
      <c r="J13" s="96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5.75" customHeight="1">
      <c r="A14" s="100"/>
      <c r="B14" s="100"/>
      <c r="C14" s="100"/>
      <c r="D14" s="100"/>
      <c r="E14" s="100"/>
      <c r="F14" s="100"/>
      <c r="G14" s="95"/>
      <c r="H14" s="95"/>
      <c r="I14" s="95"/>
      <c r="J14" s="96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34.5" customHeight="1">
      <c r="A15" s="101"/>
      <c r="B15" s="101"/>
      <c r="C15" s="102" t="s">
        <v>75</v>
      </c>
      <c r="D15" s="103"/>
      <c r="E15" s="101"/>
      <c r="F15" s="101"/>
      <c r="G15" s="104"/>
      <c r="H15" s="104"/>
      <c r="I15" s="104"/>
      <c r="J15" s="105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ht="34.5" customHeight="1">
      <c r="A16" s="106"/>
      <c r="B16" s="106"/>
      <c r="C16" s="107" t="s">
        <v>76</v>
      </c>
      <c r="D16" s="108" t="s">
        <v>77</v>
      </c>
      <c r="E16" s="106"/>
      <c r="F16" s="106"/>
      <c r="G16" s="104"/>
      <c r="H16" s="104"/>
      <c r="I16" s="104"/>
      <c r="J16" s="105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ht="15.75" customHeight="1">
      <c r="A17" s="106"/>
      <c r="B17" s="106"/>
      <c r="C17" s="109" t="s">
        <v>6</v>
      </c>
      <c r="D17" s="110">
        <v>2.963</v>
      </c>
      <c r="E17" s="106"/>
      <c r="F17" s="106"/>
      <c r="G17" s="95"/>
      <c r="H17" s="95"/>
      <c r="I17" s="95"/>
      <c r="J17" s="96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5.75" customHeight="1">
      <c r="A18" s="106"/>
      <c r="B18" s="106"/>
      <c r="C18" s="109" t="s">
        <v>11</v>
      </c>
      <c r="D18" s="110">
        <v>2.82</v>
      </c>
      <c r="E18" s="106"/>
      <c r="F18" s="106"/>
      <c r="G18" s="95"/>
      <c r="H18" s="95"/>
      <c r="I18" s="95"/>
      <c r="J18" s="96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106"/>
      <c r="B19" s="106"/>
      <c r="C19" s="109" t="s">
        <v>13</v>
      </c>
      <c r="D19" s="110">
        <v>2.69</v>
      </c>
      <c r="E19" s="106"/>
      <c r="F19" s="106"/>
      <c r="G19" s="95"/>
      <c r="H19" s="95"/>
      <c r="I19" s="95"/>
      <c r="J19" s="96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5.75" customHeight="1">
      <c r="A20" s="106"/>
      <c r="B20" s="106"/>
      <c r="C20" s="109" t="s">
        <v>15</v>
      </c>
      <c r="D20" s="110">
        <v>2.46</v>
      </c>
      <c r="E20" s="106"/>
      <c r="F20" s="106"/>
      <c r="G20" s="95"/>
      <c r="H20" s="95"/>
      <c r="I20" s="95"/>
      <c r="J20" s="96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5.75" customHeight="1">
      <c r="A21" s="106"/>
      <c r="B21" s="106"/>
      <c r="C21" s="109" t="s">
        <v>17</v>
      </c>
      <c r="D21" s="110">
        <v>2.32</v>
      </c>
      <c r="E21" s="106"/>
      <c r="F21" s="106"/>
      <c r="G21" s="95"/>
      <c r="H21" s="95"/>
      <c r="I21" s="95"/>
      <c r="J21" s="96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5.75" customHeight="1">
      <c r="A22" s="106"/>
      <c r="B22" s="106"/>
      <c r="C22" s="109" t="s">
        <v>19</v>
      </c>
      <c r="D22" s="110">
        <v>2.14</v>
      </c>
      <c r="E22" s="106"/>
      <c r="F22" s="106"/>
      <c r="G22" s="95"/>
      <c r="H22" s="95"/>
      <c r="I22" s="95"/>
      <c r="J22" s="96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5.75" customHeight="1">
      <c r="A23" s="106"/>
      <c r="B23" s="106"/>
      <c r="C23" s="95"/>
      <c r="D23" s="111"/>
      <c r="E23" s="106"/>
      <c r="F23" s="106"/>
      <c r="G23" s="95"/>
      <c r="H23" s="95"/>
      <c r="I23" s="95"/>
      <c r="J23" s="96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15.75" customHeight="1">
      <c r="A24" s="106"/>
      <c r="B24" s="106"/>
      <c r="C24" s="102" t="s">
        <v>78</v>
      </c>
      <c r="D24" s="103"/>
      <c r="E24" s="106"/>
      <c r="F24" s="102" t="s">
        <v>79</v>
      </c>
      <c r="G24" s="103"/>
      <c r="H24" s="104"/>
      <c r="I24" s="104"/>
      <c r="J24" s="105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ht="15.75" customHeight="1">
      <c r="A25" s="106"/>
      <c r="B25" s="106"/>
      <c r="C25" s="107" t="s">
        <v>76</v>
      </c>
      <c r="D25" s="108" t="s">
        <v>80</v>
      </c>
      <c r="E25" s="106"/>
      <c r="F25" s="107" t="s">
        <v>76</v>
      </c>
      <c r="G25" s="108" t="s">
        <v>81</v>
      </c>
      <c r="H25" s="104"/>
      <c r="I25" s="104"/>
      <c r="J25" s="105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ht="15.75" customHeight="1">
      <c r="A26" s="106"/>
      <c r="B26" s="106"/>
      <c r="C26" s="109" t="s">
        <v>44</v>
      </c>
      <c r="D26" s="110">
        <v>3.99</v>
      </c>
      <c r="E26" s="112"/>
      <c r="F26" s="109" t="s">
        <v>44</v>
      </c>
      <c r="G26" s="110">
        <v>4.81</v>
      </c>
      <c r="H26" s="95"/>
      <c r="I26" s="95"/>
      <c r="J26" s="96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ht="15.75" customHeight="1">
      <c r="A27" s="106"/>
      <c r="B27" s="106"/>
      <c r="C27" s="109" t="s">
        <v>47</v>
      </c>
      <c r="D27" s="110">
        <v>3.74</v>
      </c>
      <c r="E27" s="106"/>
      <c r="F27" s="109" t="s">
        <v>47</v>
      </c>
      <c r="G27" s="110">
        <v>4.54</v>
      </c>
      <c r="H27" s="95"/>
      <c r="I27" s="95"/>
      <c r="J27" s="96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ht="15.75" customHeight="1">
      <c r="A28" s="106"/>
      <c r="B28" s="106"/>
      <c r="C28" s="109" t="s">
        <v>48</v>
      </c>
      <c r="D28" s="110">
        <v>3.54</v>
      </c>
      <c r="E28" s="106"/>
      <c r="F28" s="109" t="s">
        <v>48</v>
      </c>
      <c r="G28" s="110">
        <v>4.33</v>
      </c>
      <c r="H28" s="95"/>
      <c r="I28" s="95"/>
      <c r="J28" s="96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ht="15.75" customHeight="1">
      <c r="A29" s="106"/>
      <c r="B29" s="106"/>
      <c r="C29" s="109" t="s">
        <v>50</v>
      </c>
      <c r="D29" s="110">
        <v>3.29</v>
      </c>
      <c r="E29" s="106"/>
      <c r="F29" s="109" t="s">
        <v>50</v>
      </c>
      <c r="G29" s="110">
        <v>4.06</v>
      </c>
      <c r="H29" s="95"/>
      <c r="I29" s="95"/>
      <c r="J29" s="96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ht="15.75" customHeight="1">
      <c r="A30" s="106"/>
      <c r="B30" s="106"/>
      <c r="C30" s="109" t="s">
        <v>52</v>
      </c>
      <c r="D30" s="110">
        <v>3.24</v>
      </c>
      <c r="E30" s="106"/>
      <c r="F30" s="109" t="s">
        <v>52</v>
      </c>
      <c r="G30" s="110">
        <v>4.01</v>
      </c>
      <c r="H30" s="95"/>
      <c r="I30" s="95"/>
      <c r="J30" s="96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ht="15.75" customHeight="1">
      <c r="A31" s="106"/>
      <c r="B31" s="106"/>
      <c r="C31" s="109" t="s">
        <v>53</v>
      </c>
      <c r="D31" s="110">
        <v>3.14</v>
      </c>
      <c r="E31" s="106"/>
      <c r="F31" s="109" t="s">
        <v>53</v>
      </c>
      <c r="G31" s="110">
        <v>3.9</v>
      </c>
      <c r="H31" s="95"/>
      <c r="I31" s="95"/>
      <c r="J31" s="96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ht="15.75" customHeight="1">
      <c r="A32" s="106"/>
      <c r="B32" s="106"/>
      <c r="C32" s="109" t="s">
        <v>55</v>
      </c>
      <c r="D32" s="110">
        <v>2.89</v>
      </c>
      <c r="E32" s="106"/>
      <c r="F32" s="109" t="s">
        <v>55</v>
      </c>
      <c r="G32" s="110">
        <v>3.64</v>
      </c>
      <c r="H32" s="95"/>
      <c r="I32" s="95"/>
      <c r="J32" s="96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ht="15.75" customHeight="1">
      <c r="A33" s="106"/>
      <c r="B33" s="106"/>
      <c r="C33" s="109" t="s">
        <v>56</v>
      </c>
      <c r="D33" s="110">
        <v>2.69</v>
      </c>
      <c r="E33" s="106"/>
      <c r="F33" s="109" t="s">
        <v>56</v>
      </c>
      <c r="G33" s="110">
        <v>3.42</v>
      </c>
      <c r="H33" s="95"/>
      <c r="I33" s="95"/>
      <c r="J33" s="96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ht="15.75" customHeight="1">
      <c r="A34" s="106"/>
      <c r="B34" s="106"/>
      <c r="C34" s="109" t="s">
        <v>82</v>
      </c>
      <c r="D34" s="110">
        <v>2.54</v>
      </c>
      <c r="E34" s="106"/>
      <c r="F34" s="109" t="s">
        <v>82</v>
      </c>
      <c r="G34" s="110">
        <v>3.26</v>
      </c>
      <c r="H34" s="95"/>
      <c r="I34" s="95"/>
      <c r="J34" s="96"/>
      <c r="K34" s="95"/>
      <c r="L34" s="95"/>
      <c r="M34" s="95"/>
      <c r="N34" s="95"/>
      <c r="O34" s="95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 ht="15.75" customHeight="1">
      <c r="A35" s="100"/>
      <c r="B35" s="100"/>
      <c r="C35" s="100"/>
      <c r="D35" s="100"/>
      <c r="E35" s="100"/>
      <c r="F35" s="100"/>
      <c r="G35" s="95"/>
      <c r="H35" s="95"/>
      <c r="I35" s="95"/>
      <c r="J35" s="96"/>
      <c r="K35" s="95"/>
      <c r="L35" s="95"/>
      <c r="M35" s="95"/>
      <c r="N35" s="95"/>
      <c r="O35" s="95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 ht="15.75" customHeight="1">
      <c r="A36" s="65"/>
      <c r="B36" s="65"/>
      <c r="C36" s="65"/>
      <c r="D36" s="65"/>
      <c r="E36" s="65"/>
      <c r="F36" s="113"/>
      <c r="G36" s="95"/>
      <c r="H36" s="95"/>
      <c r="I36" s="95"/>
      <c r="J36" s="96"/>
      <c r="K36" s="95"/>
      <c r="L36" s="95"/>
      <c r="M36" s="95"/>
      <c r="N36" s="95"/>
      <c r="O36" s="95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ht="15.75" customHeight="1">
      <c r="A37" s="65"/>
      <c r="B37" s="65"/>
      <c r="C37" s="113" t="s">
        <v>83</v>
      </c>
      <c r="H37" s="95"/>
      <c r="I37" s="95"/>
      <c r="J37" s="96"/>
      <c r="K37" s="95"/>
      <c r="L37" s="95"/>
      <c r="M37" s="95"/>
      <c r="N37" s="95"/>
      <c r="O37" s="95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ht="15.75" customHeight="1">
      <c r="A38" s="65"/>
      <c r="B38" s="65"/>
      <c r="C38" s="114" t="s">
        <v>84</v>
      </c>
      <c r="H38" s="95"/>
      <c r="I38" s="95"/>
      <c r="J38" s="96"/>
      <c r="K38" s="95"/>
      <c r="L38" s="95"/>
      <c r="M38" s="95"/>
      <c r="N38" s="95"/>
      <c r="O38" s="95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ht="15.0" customHeight="1">
      <c r="A39" s="106"/>
      <c r="B39" s="106"/>
      <c r="C39" s="113" t="s">
        <v>85</v>
      </c>
      <c r="H39" s="95"/>
      <c r="I39" s="95"/>
      <c r="J39" s="96"/>
      <c r="K39" s="95"/>
      <c r="L39" s="95"/>
      <c r="M39" s="95"/>
      <c r="N39" s="95"/>
      <c r="O39" s="95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ht="15.0" customHeight="1">
      <c r="A40" s="106"/>
      <c r="B40" s="106"/>
      <c r="C40" s="106"/>
      <c r="D40" s="106"/>
      <c r="E40" s="106"/>
      <c r="F40" s="106"/>
      <c r="G40" s="95"/>
      <c r="H40" s="95"/>
      <c r="I40" s="95"/>
      <c r="J40" s="96"/>
      <c r="K40" s="95"/>
      <c r="L40" s="95"/>
      <c r="M40" s="95"/>
      <c r="N40" s="95"/>
      <c r="O40" s="95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ht="15.0" customHeight="1">
      <c r="A41" s="106"/>
      <c r="B41" s="106"/>
      <c r="C41" s="106"/>
      <c r="D41" s="106"/>
      <c r="E41" s="106"/>
      <c r="F41" s="106"/>
      <c r="G41" s="95"/>
      <c r="H41" s="95"/>
      <c r="I41" s="95"/>
      <c r="J41" s="96"/>
      <c r="K41" s="95"/>
      <c r="L41" s="95"/>
      <c r="M41" s="95"/>
      <c r="N41" s="95"/>
      <c r="O41" s="95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ht="15.0" customHeight="1">
      <c r="A42" s="106"/>
      <c r="B42" s="106"/>
      <c r="C42" s="106"/>
      <c r="D42" s="106"/>
      <c r="E42" s="106"/>
      <c r="F42" s="106"/>
      <c r="G42" s="95"/>
      <c r="H42" s="95"/>
      <c r="I42" s="95"/>
      <c r="J42" s="96"/>
      <c r="K42" s="95"/>
      <c r="L42" s="95"/>
      <c r="M42" s="95"/>
      <c r="N42" s="95"/>
      <c r="O42" s="95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ht="15.0" customHeight="1">
      <c r="A43" s="106"/>
      <c r="B43" s="106"/>
      <c r="C43" s="106"/>
      <c r="D43" s="106"/>
      <c r="E43" s="106"/>
      <c r="F43" s="106"/>
      <c r="G43" s="95"/>
      <c r="H43" s="95"/>
      <c r="I43" s="95"/>
      <c r="J43" s="96"/>
      <c r="K43" s="95"/>
      <c r="L43" s="95"/>
      <c r="M43" s="95"/>
      <c r="N43" s="95"/>
      <c r="O43" s="95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ht="15.0" customHeight="1">
      <c r="A44" s="106"/>
      <c r="B44" s="106"/>
      <c r="C44" s="106"/>
      <c r="D44" s="106"/>
      <c r="E44" s="106"/>
      <c r="F44" s="106"/>
      <c r="G44" s="95"/>
      <c r="H44" s="95"/>
      <c r="I44" s="95"/>
      <c r="J44" s="96"/>
      <c r="K44" s="95"/>
      <c r="L44" s="95"/>
      <c r="M44" s="95"/>
      <c r="N44" s="95"/>
      <c r="O44" s="95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ht="15.0" customHeight="1">
      <c r="A45" s="106"/>
      <c r="B45" s="106"/>
      <c r="C45" s="106"/>
      <c r="D45" s="106"/>
      <c r="E45" s="106"/>
      <c r="F45" s="106"/>
      <c r="G45" s="95"/>
      <c r="H45" s="95"/>
      <c r="I45" s="95"/>
      <c r="J45" s="96"/>
      <c r="K45" s="95"/>
      <c r="L45" s="95"/>
      <c r="M45" s="95"/>
      <c r="N45" s="95"/>
      <c r="O45" s="95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ht="15.0" customHeight="1">
      <c r="A46" s="106"/>
      <c r="B46" s="106"/>
      <c r="C46" s="106"/>
      <c r="D46" s="106"/>
      <c r="E46" s="106"/>
      <c r="F46" s="106"/>
      <c r="G46" s="95"/>
      <c r="H46" s="95"/>
      <c r="I46" s="95"/>
      <c r="J46" s="96"/>
      <c r="K46" s="95"/>
      <c r="L46" s="95"/>
      <c r="M46" s="95"/>
      <c r="N46" s="95"/>
      <c r="O46" s="95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ht="15.75" customHeight="1">
      <c r="A47" s="95"/>
      <c r="B47" s="95"/>
      <c r="C47" s="95"/>
      <c r="D47" s="95"/>
      <c r="E47" s="95"/>
      <c r="F47" s="95"/>
      <c r="G47" s="95"/>
      <c r="H47" s="95"/>
      <c r="I47" s="95"/>
      <c r="J47" s="96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15.75" customHeight="1">
      <c r="A48" s="95"/>
      <c r="B48" s="95"/>
      <c r="C48" s="95"/>
      <c r="D48" s="95"/>
      <c r="E48" s="95"/>
      <c r="F48" s="95"/>
      <c r="G48" s="95"/>
      <c r="H48" s="95"/>
      <c r="I48" s="95"/>
      <c r="J48" s="96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15.75" customHeight="1">
      <c r="A49" s="95"/>
      <c r="B49" s="95"/>
      <c r="C49" s="95"/>
      <c r="D49" s="95"/>
      <c r="E49" s="95"/>
      <c r="F49" s="95"/>
      <c r="G49" s="95"/>
      <c r="H49" s="95"/>
      <c r="I49" s="95"/>
      <c r="J49" s="96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15.75" customHeight="1">
      <c r="A50" s="95"/>
      <c r="B50" s="95"/>
      <c r="C50" s="95"/>
      <c r="D50" s="95"/>
      <c r="E50" s="95"/>
      <c r="F50" s="95"/>
      <c r="G50" s="95"/>
      <c r="H50" s="95"/>
      <c r="I50" s="95"/>
      <c r="J50" s="96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96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96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15.75" customHeight="1">
      <c r="A53" s="95"/>
      <c r="B53" s="95"/>
      <c r="C53" s="95"/>
      <c r="D53" s="95"/>
      <c r="E53" s="95"/>
      <c r="F53" s="95"/>
      <c r="G53" s="95"/>
      <c r="H53" s="95"/>
      <c r="I53" s="95"/>
      <c r="J53" s="96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96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96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96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96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96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96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96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96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96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96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96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96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96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96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96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96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96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96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96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96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96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96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96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96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96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96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96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96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96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96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96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96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96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96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96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96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96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96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96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96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96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96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96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96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96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96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6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6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6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6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6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6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6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6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6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6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6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6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6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6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6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6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6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6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6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6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6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6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6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6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6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6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6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6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6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6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6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6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6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6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6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6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6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6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6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6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6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6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6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6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6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6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6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6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6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6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6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6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6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6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6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6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6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6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6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6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6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6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6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6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6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6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6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6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6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6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6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6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6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6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6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6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6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6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6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6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6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6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6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6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6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6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6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6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6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6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6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6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6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6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6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6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6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6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6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6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6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6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6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6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6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6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6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6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6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6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6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6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6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6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6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6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6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6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6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6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6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6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6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6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6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6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6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6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6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6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6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6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6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6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6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6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6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6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6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6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6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6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6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6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6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6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6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6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6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6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6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6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6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6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6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6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6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6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6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6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6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6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6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6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6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6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6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6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6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6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6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6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6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6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6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6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6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6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6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6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6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6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6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6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6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6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6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6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6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6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6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6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6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6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6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6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6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6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6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6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6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6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6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6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6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6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6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6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6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6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6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6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6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6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6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6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6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6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6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6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6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6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6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6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6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6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6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6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6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6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6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6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6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6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6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6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6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6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6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6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6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6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6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6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6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6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6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6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6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6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6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6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6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6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6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6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6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6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6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6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6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6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6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6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6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6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6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6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6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6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6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6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6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6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6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6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6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6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6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6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6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6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6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6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6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6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6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6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6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6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6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6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6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6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6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6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6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6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6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6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6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6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6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6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6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6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6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6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6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6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6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6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6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6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6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6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6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6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6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6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6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6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6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6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6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6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6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6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6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6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6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6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6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6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6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6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6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6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6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6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6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6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6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6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6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6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6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6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6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6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6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6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6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6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6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6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6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6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6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6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6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6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6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6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6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6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6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6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6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6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6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6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6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6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6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6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6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6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6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6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6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6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6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6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6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6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6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6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6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6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6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6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6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6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6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6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6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6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6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6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6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6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6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6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6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6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6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6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6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6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6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6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6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6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6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6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6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6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6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6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6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6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6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6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6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6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6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6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6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6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6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6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6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6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6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6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6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6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6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6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6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6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6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6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6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6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6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6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6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6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6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6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6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6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6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6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6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6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6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6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6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6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6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6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6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6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6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6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6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6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6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6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6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6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6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6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6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6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6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6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6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6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6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6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6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6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6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6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6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6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6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6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6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6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6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6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6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6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6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6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6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6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6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6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6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6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6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6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6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6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6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6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6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6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6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6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6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6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6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6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6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6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6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6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6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6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6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6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6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6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6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6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6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6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6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6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6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6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6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6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6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6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6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6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6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6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6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6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6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6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6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6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6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6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6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6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6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6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6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6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6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6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6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6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6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6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6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6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6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6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6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6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6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6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6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6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6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6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6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6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6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6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6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6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6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6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6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6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6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6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6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6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6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6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6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6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6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6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6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6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6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6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6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6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6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6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6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6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6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6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6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6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6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6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6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6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6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6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6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6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6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6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6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6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6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6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6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6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6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6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6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6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6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6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6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6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6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6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6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6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6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6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6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6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6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6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6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6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6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6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6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6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6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6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6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6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6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6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6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6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6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6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6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6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6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6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6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6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6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6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6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6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6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6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6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6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6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6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6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6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6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6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6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6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6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6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6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6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6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6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6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6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6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6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6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6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6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6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6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6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6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6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6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6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6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6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6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6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6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6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6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6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6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6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6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6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6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6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6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6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6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6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6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6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6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6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6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6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6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6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6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6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6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6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6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6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6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6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6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6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6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6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6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6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6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6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6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6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6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6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6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6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6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6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6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6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6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6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6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6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6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6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6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6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6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6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6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6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6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6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6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6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6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6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6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6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6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6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6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6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6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6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6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6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6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6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6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6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6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6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6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6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6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6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6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6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6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6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6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6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6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6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6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6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6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6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6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6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6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6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6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6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6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6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6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6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6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6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6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6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6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6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6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6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6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6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6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6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6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6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6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6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6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6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6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6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6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6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6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6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6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6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6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6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6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6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6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6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6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6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6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6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6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6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6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6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6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6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6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6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6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6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6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6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6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6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6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6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6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6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6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6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6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6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6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6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6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6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6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6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6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6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6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6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6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6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6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6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6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6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6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6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6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6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6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6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6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6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6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6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6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mergeCells count="10">
    <mergeCell ref="C37:G37"/>
    <mergeCell ref="C38:G38"/>
    <mergeCell ref="C39:G39"/>
    <mergeCell ref="C10:G10"/>
    <mergeCell ref="C11:G11"/>
    <mergeCell ref="C12:G12"/>
    <mergeCell ref="C13:G13"/>
    <mergeCell ref="C15:D15"/>
    <mergeCell ref="C24:D24"/>
    <mergeCell ref="F24:G24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DD6EE"/>
    <pageSetUpPr fitToPage="1"/>
  </sheetPr>
  <sheetViews>
    <sheetView workbookViewId="0"/>
  </sheetViews>
  <sheetFormatPr customHeight="1" defaultColWidth="14.43" defaultRowHeight="15.0"/>
  <cols>
    <col customWidth="1" min="1" max="5" width="15.71"/>
    <col customWidth="1" min="6" max="6" width="3.29"/>
    <col customWidth="1" min="7" max="11" width="15.71"/>
    <col customWidth="1" min="12" max="26" width="11.43"/>
  </cols>
  <sheetData>
    <row r="1" ht="15.75" customHeight="1">
      <c r="A1" s="95"/>
      <c r="B1" s="95"/>
      <c r="C1" s="95"/>
      <c r="D1" s="95"/>
      <c r="E1" s="95"/>
      <c r="F1" s="95"/>
      <c r="G1" s="95"/>
      <c r="H1" s="95"/>
      <c r="I1" s="95"/>
      <c r="J1" s="95"/>
      <c r="K1" s="95"/>
      <c r="L1" s="96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6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6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6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6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6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6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6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15.75" customHeight="1">
      <c r="A9" s="95"/>
      <c r="B9" s="95"/>
      <c r="C9" s="95"/>
      <c r="D9" s="95"/>
      <c r="E9" s="95"/>
      <c r="F9" s="95"/>
      <c r="G9" s="95"/>
      <c r="H9" s="95"/>
      <c r="I9" s="95"/>
      <c r="J9" s="95"/>
      <c r="K9" s="95"/>
      <c r="L9" s="96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65"/>
      <c r="B10" s="65"/>
      <c r="C10" s="97" t="s">
        <v>71</v>
      </c>
      <c r="J10" s="95"/>
      <c r="K10" s="95"/>
      <c r="L10" s="96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59"/>
      <c r="B11" s="59"/>
      <c r="C11" s="95" t="s">
        <v>72</v>
      </c>
      <c r="J11" s="95"/>
      <c r="K11" s="95"/>
      <c r="L11" s="96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5.75" customHeight="1">
      <c r="A12" s="65"/>
      <c r="B12" s="65"/>
      <c r="C12" s="98" t="s">
        <v>73</v>
      </c>
      <c r="J12" s="95"/>
      <c r="K12" s="95"/>
      <c r="L12" s="96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5.75" customHeight="1">
      <c r="A13" s="99"/>
      <c r="B13" s="99"/>
      <c r="C13" s="98"/>
      <c r="J13" s="95"/>
      <c r="K13" s="95"/>
      <c r="L13" s="96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5.75" customHeight="1">
      <c r="A14" s="100"/>
      <c r="B14" s="100"/>
      <c r="C14" s="100"/>
      <c r="D14" s="100"/>
      <c r="E14" s="100"/>
      <c r="F14" s="100"/>
      <c r="G14" s="100"/>
      <c r="H14" s="100"/>
      <c r="I14" s="95"/>
      <c r="J14" s="95"/>
      <c r="K14" s="95"/>
      <c r="L14" s="96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15.75" customHeight="1">
      <c r="A15" s="106"/>
      <c r="B15" s="106"/>
      <c r="C15" s="95"/>
      <c r="D15" s="95"/>
      <c r="E15" s="111"/>
      <c r="F15" s="106"/>
      <c r="G15" s="106"/>
      <c r="H15" s="106"/>
      <c r="I15" s="95"/>
      <c r="J15" s="95"/>
      <c r="K15" s="95"/>
      <c r="L15" s="96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ht="15.75" customHeight="1">
      <c r="A16" s="106"/>
      <c r="B16" s="106"/>
      <c r="C16" s="102" t="s">
        <v>86</v>
      </c>
      <c r="D16" s="115"/>
      <c r="E16" s="103"/>
      <c r="F16" s="106"/>
      <c r="G16" s="102" t="s">
        <v>87</v>
      </c>
      <c r="H16" s="115"/>
      <c r="I16" s="103"/>
      <c r="J16" s="104"/>
      <c r="K16" s="104"/>
      <c r="L16" s="105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ht="15.75" customHeight="1">
      <c r="A17" s="106"/>
      <c r="B17" s="106"/>
      <c r="C17" s="107" t="s">
        <v>76</v>
      </c>
      <c r="D17" s="108" t="s">
        <v>80</v>
      </c>
      <c r="E17" s="108" t="s">
        <v>80</v>
      </c>
      <c r="F17" s="106"/>
      <c r="G17" s="107" t="s">
        <v>76</v>
      </c>
      <c r="H17" s="108" t="s">
        <v>81</v>
      </c>
      <c r="I17" s="108" t="s">
        <v>81</v>
      </c>
      <c r="J17" s="104"/>
      <c r="K17" s="104"/>
      <c r="L17" s="105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ht="15.75" customHeight="1">
      <c r="A18" s="106"/>
      <c r="B18" s="106"/>
      <c r="C18" s="109" t="s">
        <v>44</v>
      </c>
      <c r="D18" s="116">
        <v>4.53</v>
      </c>
      <c r="E18" s="110">
        <v>4.8</v>
      </c>
      <c r="F18" s="112"/>
      <c r="G18" s="109" t="s">
        <v>47</v>
      </c>
      <c r="H18" s="116">
        <v>4.13</v>
      </c>
      <c r="I18" s="110">
        <v>4.3</v>
      </c>
      <c r="J18" s="95"/>
      <c r="K18" s="95"/>
      <c r="L18" s="96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106"/>
      <c r="B19" s="106"/>
      <c r="C19" s="109" t="s">
        <v>47</v>
      </c>
      <c r="D19" s="116">
        <v>4.37</v>
      </c>
      <c r="E19" s="110">
        <v>4.5</v>
      </c>
      <c r="F19" s="106"/>
      <c r="G19" s="109" t="s">
        <v>48</v>
      </c>
      <c r="H19" s="116">
        <v>3.97</v>
      </c>
      <c r="I19" s="110">
        <v>4.1</v>
      </c>
      <c r="J19" s="95"/>
      <c r="K19" s="95"/>
      <c r="L19" s="96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5.75" customHeight="1">
      <c r="A20" s="106"/>
      <c r="B20" s="106"/>
      <c r="C20" s="109" t="s">
        <v>48</v>
      </c>
      <c r="D20" s="116">
        <v>4.12</v>
      </c>
      <c r="E20" s="110">
        <v>4.29</v>
      </c>
      <c r="F20" s="106"/>
      <c r="G20" s="100"/>
      <c r="H20" s="100"/>
      <c r="I20" s="95"/>
      <c r="J20" s="95"/>
      <c r="K20" s="95"/>
      <c r="L20" s="96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5.75" customHeight="1">
      <c r="A21" s="106"/>
      <c r="B21" s="106"/>
      <c r="C21" s="109" t="s">
        <v>55</v>
      </c>
      <c r="D21" s="116">
        <v>3.67</v>
      </c>
      <c r="E21" s="110">
        <v>3.77</v>
      </c>
      <c r="F21" s="106"/>
      <c r="G21" s="100"/>
      <c r="H21" s="100"/>
      <c r="I21" s="95"/>
      <c r="J21" s="95"/>
      <c r="K21" s="95"/>
      <c r="L21" s="96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5.75" customHeight="1">
      <c r="A22" s="106"/>
      <c r="B22" s="106"/>
      <c r="C22" s="109" t="s">
        <v>44</v>
      </c>
      <c r="D22" s="116">
        <v>4.58</v>
      </c>
      <c r="E22" s="110">
        <v>4.85</v>
      </c>
      <c r="F22" s="106"/>
      <c r="G22" s="100"/>
      <c r="H22" s="100"/>
      <c r="I22" s="95"/>
      <c r="J22" s="95"/>
      <c r="K22" s="95"/>
      <c r="L22" s="96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5.75" customHeight="1">
      <c r="A23" s="106"/>
      <c r="B23" s="106"/>
      <c r="C23" s="109" t="s">
        <v>47</v>
      </c>
      <c r="D23" s="116">
        <v>4.43</v>
      </c>
      <c r="E23" s="110">
        <v>4.55</v>
      </c>
      <c r="F23" s="106"/>
      <c r="G23" s="100"/>
      <c r="H23" s="100"/>
      <c r="I23" s="95"/>
      <c r="J23" s="95"/>
      <c r="K23" s="95"/>
      <c r="L23" s="96"/>
      <c r="M23" s="95"/>
      <c r="N23" s="95"/>
      <c r="O23" s="95"/>
      <c r="P23" s="95"/>
      <c r="Q23" s="95"/>
      <c r="R23" s="96"/>
      <c r="S23" s="96"/>
      <c r="T23" s="96"/>
      <c r="U23" s="96"/>
      <c r="V23" s="96"/>
      <c r="W23" s="96"/>
      <c r="X23" s="96"/>
      <c r="Y23" s="96"/>
      <c r="Z23" s="96"/>
    </row>
    <row r="24" ht="15.75" customHeight="1">
      <c r="A24" s="100"/>
      <c r="B24" s="100"/>
      <c r="C24" s="100"/>
      <c r="D24" s="100"/>
      <c r="E24" s="100"/>
      <c r="F24" s="100"/>
      <c r="G24" s="100"/>
      <c r="H24" s="100"/>
      <c r="I24" s="95"/>
      <c r="J24" s="95"/>
      <c r="K24" s="95"/>
      <c r="L24" s="96"/>
      <c r="M24" s="95"/>
      <c r="N24" s="95"/>
      <c r="O24" s="95"/>
      <c r="P24" s="95"/>
      <c r="Q24" s="95"/>
      <c r="R24" s="96"/>
      <c r="S24" s="96"/>
      <c r="T24" s="96"/>
      <c r="U24" s="96"/>
      <c r="V24" s="96"/>
      <c r="W24" s="96"/>
      <c r="X24" s="96"/>
      <c r="Y24" s="96"/>
      <c r="Z24" s="96"/>
    </row>
    <row r="25" ht="15.75" customHeight="1">
      <c r="A25" s="65"/>
      <c r="B25" s="65"/>
      <c r="C25" s="65"/>
      <c r="D25" s="65"/>
      <c r="E25" s="65"/>
      <c r="F25" s="65"/>
      <c r="G25" s="113"/>
      <c r="H25" s="113"/>
      <c r="I25" s="95"/>
      <c r="J25" s="95"/>
      <c r="K25" s="95"/>
      <c r="L25" s="96"/>
      <c r="M25" s="95"/>
      <c r="N25" s="95"/>
      <c r="O25" s="95"/>
      <c r="P25" s="95"/>
      <c r="Q25" s="95"/>
      <c r="R25" s="96"/>
      <c r="S25" s="96"/>
      <c r="T25" s="96"/>
      <c r="U25" s="96"/>
      <c r="V25" s="96"/>
      <c r="W25" s="96"/>
      <c r="X25" s="96"/>
      <c r="Y25" s="96"/>
      <c r="Z25" s="96"/>
    </row>
    <row r="26" ht="15.75" customHeight="1">
      <c r="A26" s="65"/>
      <c r="B26" s="65"/>
      <c r="C26" s="113" t="s">
        <v>83</v>
      </c>
      <c r="J26" s="95"/>
      <c r="K26" s="95"/>
      <c r="L26" s="96"/>
      <c r="M26" s="95"/>
      <c r="N26" s="95"/>
      <c r="O26" s="95"/>
      <c r="P26" s="95"/>
      <c r="Q26" s="95"/>
      <c r="R26" s="96"/>
      <c r="S26" s="96"/>
      <c r="T26" s="96"/>
      <c r="U26" s="96"/>
      <c r="V26" s="96"/>
      <c r="W26" s="96"/>
      <c r="X26" s="96"/>
      <c r="Y26" s="96"/>
      <c r="Z26" s="96"/>
    </row>
    <row r="27" ht="15.75" customHeight="1">
      <c r="A27" s="65"/>
      <c r="B27" s="65"/>
      <c r="C27" s="114" t="s">
        <v>84</v>
      </c>
      <c r="J27" s="95"/>
      <c r="K27" s="95"/>
      <c r="L27" s="96"/>
      <c r="M27" s="95"/>
      <c r="N27" s="95"/>
      <c r="O27" s="95"/>
      <c r="P27" s="95"/>
      <c r="Q27" s="95"/>
      <c r="R27" s="96"/>
      <c r="S27" s="96"/>
      <c r="T27" s="96"/>
      <c r="U27" s="96"/>
      <c r="V27" s="96"/>
      <c r="W27" s="96"/>
      <c r="X27" s="96"/>
      <c r="Y27" s="96"/>
      <c r="Z27" s="96"/>
    </row>
    <row r="28" ht="15.0" customHeight="1">
      <c r="A28" s="106"/>
      <c r="B28" s="106"/>
      <c r="C28" s="113" t="s">
        <v>85</v>
      </c>
      <c r="J28" s="95"/>
      <c r="K28" s="95"/>
      <c r="L28" s="96"/>
      <c r="M28" s="95"/>
      <c r="N28" s="95"/>
      <c r="O28" s="95"/>
      <c r="P28" s="95"/>
      <c r="Q28" s="95"/>
      <c r="R28" s="96"/>
      <c r="S28" s="96"/>
      <c r="T28" s="96"/>
      <c r="U28" s="96"/>
      <c r="V28" s="96"/>
      <c r="W28" s="96"/>
      <c r="X28" s="96"/>
      <c r="Y28" s="96"/>
      <c r="Z28" s="96"/>
    </row>
    <row r="29" ht="15.0" customHeight="1">
      <c r="A29" s="106"/>
      <c r="B29" s="106"/>
      <c r="C29" s="106"/>
      <c r="D29" s="106"/>
      <c r="E29" s="106"/>
      <c r="F29" s="106"/>
      <c r="G29" s="106"/>
      <c r="H29" s="106"/>
      <c r="I29" s="95"/>
      <c r="J29" s="95"/>
      <c r="K29" s="95"/>
      <c r="L29" s="96"/>
      <c r="M29" s="95"/>
      <c r="N29" s="95"/>
      <c r="O29" s="95"/>
      <c r="P29" s="95"/>
      <c r="Q29" s="95"/>
      <c r="R29" s="96"/>
      <c r="S29" s="96"/>
      <c r="T29" s="96"/>
      <c r="U29" s="96"/>
      <c r="V29" s="96"/>
      <c r="W29" s="96"/>
      <c r="X29" s="96"/>
      <c r="Y29" s="96"/>
      <c r="Z29" s="96"/>
    </row>
    <row r="30" ht="15.0" customHeight="1">
      <c r="A30" s="106"/>
      <c r="B30" s="106"/>
      <c r="C30" s="106"/>
      <c r="D30" s="106"/>
      <c r="E30" s="106"/>
      <c r="F30" s="106"/>
      <c r="G30" s="106"/>
      <c r="H30" s="106"/>
      <c r="I30" s="95"/>
      <c r="J30" s="95"/>
      <c r="K30" s="95"/>
      <c r="L30" s="96"/>
      <c r="M30" s="95"/>
      <c r="N30" s="95"/>
      <c r="O30" s="95"/>
      <c r="P30" s="95"/>
      <c r="Q30" s="95"/>
      <c r="R30" s="96"/>
      <c r="S30" s="96"/>
      <c r="T30" s="96"/>
      <c r="U30" s="96"/>
      <c r="V30" s="96"/>
      <c r="W30" s="96"/>
      <c r="X30" s="96"/>
      <c r="Y30" s="96"/>
      <c r="Z30" s="96"/>
    </row>
    <row r="31" ht="15.0" customHeight="1">
      <c r="A31" s="106"/>
      <c r="B31" s="106"/>
      <c r="C31" s="106"/>
      <c r="D31" s="106"/>
      <c r="E31" s="106"/>
      <c r="F31" s="106"/>
      <c r="G31" s="106"/>
      <c r="H31" s="106"/>
      <c r="I31" s="95"/>
      <c r="J31" s="95"/>
      <c r="K31" s="95"/>
      <c r="L31" s="96"/>
      <c r="M31" s="95"/>
      <c r="N31" s="95"/>
      <c r="O31" s="95"/>
      <c r="P31" s="95"/>
      <c r="Q31" s="95"/>
      <c r="R31" s="96"/>
      <c r="S31" s="96"/>
      <c r="T31" s="96"/>
      <c r="U31" s="96"/>
      <c r="V31" s="96"/>
      <c r="W31" s="96"/>
      <c r="X31" s="96"/>
      <c r="Y31" s="96"/>
      <c r="Z31" s="96"/>
    </row>
    <row r="32" ht="15.0" customHeight="1">
      <c r="A32" s="106"/>
      <c r="B32" s="106"/>
      <c r="C32" s="106"/>
      <c r="D32" s="106"/>
      <c r="E32" s="106"/>
      <c r="F32" s="106"/>
      <c r="G32" s="106"/>
      <c r="H32" s="106"/>
      <c r="I32" s="95"/>
      <c r="J32" s="95"/>
      <c r="K32" s="95"/>
      <c r="L32" s="96"/>
      <c r="M32" s="95"/>
      <c r="N32" s="95"/>
      <c r="O32" s="95"/>
      <c r="P32" s="95"/>
      <c r="Q32" s="95"/>
      <c r="R32" s="96"/>
      <c r="S32" s="96"/>
      <c r="T32" s="96"/>
      <c r="U32" s="96"/>
      <c r="V32" s="96"/>
      <c r="W32" s="96"/>
      <c r="X32" s="96"/>
      <c r="Y32" s="96"/>
      <c r="Z32" s="96"/>
    </row>
    <row r="33" ht="15.0" customHeight="1">
      <c r="A33" s="106"/>
      <c r="B33" s="106"/>
      <c r="C33" s="106"/>
      <c r="D33" s="106"/>
      <c r="E33" s="106"/>
      <c r="F33" s="106"/>
      <c r="G33" s="106"/>
      <c r="H33" s="106"/>
      <c r="I33" s="95"/>
      <c r="J33" s="95"/>
      <c r="K33" s="95"/>
      <c r="L33" s="96"/>
      <c r="M33" s="95"/>
      <c r="N33" s="95"/>
      <c r="O33" s="95"/>
      <c r="P33" s="95"/>
      <c r="Q33" s="95"/>
      <c r="R33" s="96"/>
      <c r="S33" s="96"/>
      <c r="T33" s="96"/>
      <c r="U33" s="96"/>
      <c r="V33" s="96"/>
      <c r="W33" s="96"/>
      <c r="X33" s="96"/>
      <c r="Y33" s="96"/>
      <c r="Z33" s="96"/>
    </row>
    <row r="34" ht="15.0" customHeight="1">
      <c r="A34" s="106"/>
      <c r="B34" s="106"/>
      <c r="C34" s="106"/>
      <c r="D34" s="106"/>
      <c r="E34" s="106"/>
      <c r="F34" s="106"/>
      <c r="G34" s="106"/>
      <c r="H34" s="106"/>
      <c r="I34" s="95"/>
      <c r="J34" s="95"/>
      <c r="K34" s="95"/>
      <c r="L34" s="96"/>
      <c r="M34" s="95"/>
      <c r="N34" s="95"/>
      <c r="O34" s="95"/>
      <c r="P34" s="95"/>
      <c r="Q34" s="95"/>
      <c r="R34" s="96"/>
      <c r="S34" s="96"/>
      <c r="T34" s="96"/>
      <c r="U34" s="96"/>
      <c r="V34" s="96"/>
      <c r="W34" s="96"/>
      <c r="X34" s="96"/>
      <c r="Y34" s="96"/>
      <c r="Z34" s="96"/>
    </row>
    <row r="35" ht="15.0" customHeight="1">
      <c r="A35" s="106"/>
      <c r="B35" s="106"/>
      <c r="C35" s="106"/>
      <c r="D35" s="106"/>
      <c r="E35" s="106"/>
      <c r="F35" s="106"/>
      <c r="G35" s="106"/>
      <c r="H35" s="106"/>
      <c r="I35" s="95"/>
      <c r="J35" s="95"/>
      <c r="K35" s="95"/>
      <c r="L35" s="96"/>
      <c r="M35" s="95"/>
      <c r="N35" s="95"/>
      <c r="O35" s="95"/>
      <c r="P35" s="95"/>
      <c r="Q35" s="95"/>
      <c r="R35" s="96"/>
      <c r="S35" s="96"/>
      <c r="T35" s="96"/>
      <c r="U35" s="96"/>
      <c r="V35" s="96"/>
      <c r="W35" s="96"/>
      <c r="X35" s="96"/>
      <c r="Y35" s="96"/>
      <c r="Z35" s="96"/>
    </row>
    <row r="36" ht="15.7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6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ht="15.75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6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ht="15.7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6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ht="15.75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6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ht="15.7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6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ht="15.75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6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ht="15.7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6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ht="15.75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6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15.75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6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15.75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6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15.7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6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15.75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6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15.7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6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15.75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6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15.7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6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6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6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15.7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6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6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6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6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6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6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6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6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6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6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6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6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6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6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6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6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6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6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6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6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6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6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6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6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6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6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6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6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6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6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6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6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6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6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6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6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6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6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6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6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6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6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6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6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6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6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6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6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6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6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6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6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6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6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6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6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6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6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6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6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6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6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6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6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6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6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6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6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6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6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6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6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6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6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6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6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6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6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6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6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6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6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6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6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6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6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6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6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6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6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6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6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6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6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6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6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6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6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6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6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6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6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6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6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6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6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6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6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6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6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6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6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6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6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6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6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6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6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6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6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6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6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6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6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6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6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6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6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6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6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6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6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6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6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6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6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6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6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6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6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6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6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6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6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6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6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6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6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6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6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6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6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6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6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6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6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6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6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6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6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6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6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6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6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6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6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6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6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6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6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6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6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6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6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6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6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6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6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6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6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6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6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6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6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6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6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6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6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6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6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6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6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6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6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6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6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6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6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6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6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6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6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6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6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6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6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6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6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6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6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6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6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6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6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6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6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6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6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6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6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6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6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6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6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6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6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6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6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6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6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6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6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6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6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6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6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6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6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6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6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6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6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6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6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6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6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6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6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6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6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6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6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6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6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6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6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6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6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6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6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6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6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6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6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6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6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6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6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6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6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6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6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6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6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6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6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6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6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6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6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6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6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6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6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6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6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6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6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6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6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6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6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6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6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6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6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6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6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6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6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6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6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6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6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6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6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6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6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6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6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6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6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6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6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6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6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6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6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6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6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6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6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6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6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6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6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6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6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6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6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6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6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6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6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6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6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6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6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6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6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6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6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6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6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6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6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6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6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6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6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6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6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6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6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6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6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6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6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6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6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6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6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6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6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6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6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6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6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6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6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6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6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6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6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6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6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6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6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6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6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6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6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6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6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6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6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6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6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6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6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6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6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6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6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6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6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6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6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6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6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6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6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6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6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6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6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6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6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6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6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6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6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6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6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6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6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6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6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6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6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6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6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6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6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6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6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6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6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6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6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6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6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6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6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6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6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6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6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6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6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6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6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6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6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6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6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6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6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6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6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6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6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6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6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6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6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6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6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6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6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6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6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6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6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6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6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6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6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6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6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6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6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6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6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6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6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6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6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6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6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6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6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6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6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6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6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6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6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6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6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6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6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6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6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6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6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6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6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6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6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6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6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6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6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6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6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6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6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6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6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6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6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6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6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6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6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6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6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6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6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6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6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6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6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6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6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6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6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6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6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6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6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6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6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6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6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6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6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6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6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6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6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6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6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6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6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6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6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6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6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6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6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6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6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6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6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6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6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6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6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6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6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6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6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6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6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6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6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6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6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6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6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6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6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6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6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6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6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6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6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6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6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6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6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6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6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6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6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6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6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6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6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6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6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6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6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6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6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6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6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6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6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6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6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6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6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6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6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6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6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6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6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6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6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6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6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6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6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6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6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6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6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6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6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6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6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6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6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6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6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6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6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6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6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6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6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6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6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6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6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6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6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6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6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6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6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6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6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6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6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6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6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6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6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6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6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6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6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6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6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6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6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6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6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6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6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6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6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6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6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6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6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6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6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6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6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6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6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6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6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6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6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6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6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6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6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6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6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6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6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6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6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6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6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6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6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6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6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6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6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6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6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6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6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6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6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6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6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6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6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6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6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6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6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6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6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6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6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6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6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6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6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6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6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6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6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6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6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6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6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6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6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6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6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6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6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6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6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6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6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6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6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6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6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6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6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6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6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6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6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6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6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6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6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6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6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6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6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6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6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6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6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6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6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6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6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6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6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6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6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6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6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6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6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6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6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6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6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6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6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6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6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6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6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6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6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6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6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6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6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6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6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6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6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6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6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6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6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6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6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6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6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6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6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6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6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6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6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6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6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6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6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6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6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6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6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6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6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6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6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6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6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6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6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6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6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6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6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6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6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6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6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6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6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6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6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6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6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6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6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6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6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6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6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6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6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6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6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6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6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6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6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6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6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6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6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6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6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6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6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6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6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6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6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6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6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6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6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6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6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6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6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6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6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6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6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6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6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6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6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6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6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6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6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6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6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6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6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6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6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6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6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6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6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6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6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6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6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6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6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6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6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6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6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6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6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6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6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6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6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6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6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6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6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6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6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6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6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6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6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6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6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6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6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6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6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6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6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6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6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6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6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6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6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6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6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6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6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6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6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6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6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6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6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6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6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6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6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mergeCells count="9">
    <mergeCell ref="C27:I27"/>
    <mergeCell ref="C28:I28"/>
    <mergeCell ref="C10:I10"/>
    <mergeCell ref="C11:I11"/>
    <mergeCell ref="C12:I12"/>
    <mergeCell ref="C13:I13"/>
    <mergeCell ref="C16:E16"/>
    <mergeCell ref="G16:I16"/>
    <mergeCell ref="C26:I26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8.71"/>
    <col customWidth="1" min="3" max="3" width="25.14"/>
    <col customWidth="1" min="4" max="4" width="23.0"/>
    <col customWidth="1" min="5" max="5" width="20.71"/>
    <col customWidth="1" min="6" max="6" width="24.0"/>
    <col customWidth="1" min="7" max="7" width="21.86"/>
    <col customWidth="1" min="8" max="8" width="11.43"/>
    <col customWidth="1" min="9" max="9" width="22.43"/>
    <col customWidth="1" min="10" max="10" width="11.43"/>
    <col customWidth="1" min="11" max="11" width="8.71"/>
    <col customWidth="1" min="12" max="12" width="10.43"/>
    <col customWidth="1" min="13" max="26" width="11.43"/>
  </cols>
  <sheetData>
    <row r="1" ht="30.0" customHeight="1"/>
    <row r="2" ht="30.0" customHeight="1">
      <c r="B2" s="117" t="s">
        <v>88</v>
      </c>
      <c r="C2" s="115"/>
      <c r="D2" s="115"/>
      <c r="E2" s="115"/>
      <c r="F2" s="115"/>
      <c r="G2" s="103"/>
    </row>
    <row r="3" ht="30.0" customHeight="1">
      <c r="B3" s="118" t="s">
        <v>5</v>
      </c>
      <c r="C3" s="119" t="s">
        <v>89</v>
      </c>
      <c r="D3" s="119" t="s">
        <v>90</v>
      </c>
      <c r="E3" s="120" t="s">
        <v>91</v>
      </c>
      <c r="F3" s="121" t="s">
        <v>92</v>
      </c>
      <c r="G3" s="121" t="s">
        <v>93</v>
      </c>
    </row>
    <row r="4" ht="30.0" customHeight="1">
      <c r="B4" s="122"/>
      <c r="C4" s="122"/>
      <c r="D4" s="122"/>
      <c r="E4" s="122"/>
      <c r="F4" s="122"/>
      <c r="G4" s="122"/>
    </row>
    <row r="5" ht="30.0" customHeight="1">
      <c r="B5" s="123" t="s">
        <v>6</v>
      </c>
      <c r="C5" s="124">
        <f>+ENTERO!F16</f>
        <v>6.42253</v>
      </c>
      <c r="D5" s="124">
        <f t="shared" ref="D5:D10" si="1">+C5/2.2046</f>
        <v>2.913240497</v>
      </c>
      <c r="E5" s="124">
        <f>+ENTERO!L18</f>
        <v>3.638640982</v>
      </c>
      <c r="F5" s="124">
        <f>+ENTERO!P16</f>
        <v>6.576852</v>
      </c>
      <c r="G5" s="124">
        <f t="shared" ref="G5:G10" si="2">+F5/2.2046</f>
        <v>2.983240497</v>
      </c>
      <c r="I5" s="1" t="s">
        <v>94</v>
      </c>
    </row>
    <row r="6" ht="30.0" customHeight="1">
      <c r="B6" s="123" t="s">
        <v>11</v>
      </c>
      <c r="C6" s="124">
        <f>+ENTERO!F34</f>
        <v>5.52253</v>
      </c>
      <c r="D6" s="124">
        <f t="shared" si="1"/>
        <v>2.505003175</v>
      </c>
      <c r="E6" s="124">
        <f>+ENTERO!L36</f>
        <v>3.165614691</v>
      </c>
      <c r="F6" s="124">
        <f>+ENTERO!P34</f>
        <v>5.676852</v>
      </c>
      <c r="G6" s="124">
        <f t="shared" si="2"/>
        <v>2.575003175</v>
      </c>
    </row>
    <row r="7" ht="30.0" customHeight="1">
      <c r="B7" s="123" t="s">
        <v>13</v>
      </c>
      <c r="C7" s="124">
        <f>+ENTERO!F51</f>
        <v>5.12253</v>
      </c>
      <c r="D7" s="124">
        <f t="shared" si="1"/>
        <v>2.323564365</v>
      </c>
      <c r="E7" s="124">
        <f>+ENTERO!L53</f>
        <v>2.938223673</v>
      </c>
      <c r="F7" s="124">
        <f>+ENTERO!P51</f>
        <v>5.266852</v>
      </c>
      <c r="G7" s="124">
        <f t="shared" si="2"/>
        <v>2.389028395</v>
      </c>
      <c r="K7" s="125" t="s">
        <v>95</v>
      </c>
      <c r="L7" s="103"/>
    </row>
    <row r="8" ht="30.0" customHeight="1">
      <c r="B8" s="123" t="s">
        <v>15</v>
      </c>
      <c r="C8" s="124">
        <f>+ENTERO!F68</f>
        <v>4.82253</v>
      </c>
      <c r="D8" s="124">
        <f t="shared" si="1"/>
        <v>2.187485258</v>
      </c>
      <c r="E8" s="124">
        <f>+ENTERO!L70</f>
        <v>2.77658891</v>
      </c>
      <c r="F8" s="124">
        <f>+ENTERO!P68</f>
        <v>4.966852</v>
      </c>
      <c r="G8" s="124">
        <f t="shared" si="2"/>
        <v>2.252949288</v>
      </c>
      <c r="K8" s="78" t="s">
        <v>5</v>
      </c>
      <c r="L8" s="78" t="s">
        <v>96</v>
      </c>
    </row>
    <row r="9" ht="30.0" customHeight="1">
      <c r="B9" s="123" t="s">
        <v>17</v>
      </c>
      <c r="C9" s="124">
        <f>+ENTERO!F85</f>
        <v>4.62253</v>
      </c>
      <c r="D9" s="124">
        <f t="shared" si="1"/>
        <v>2.096765853</v>
      </c>
      <c r="E9" s="124">
        <f>+ENTERO!L87</f>
        <v>2.6688324</v>
      </c>
      <c r="F9" s="124">
        <f>+ENTERO!P85</f>
        <v>4.766852</v>
      </c>
      <c r="G9" s="124">
        <f t="shared" si="2"/>
        <v>2.162229883</v>
      </c>
      <c r="K9" s="123" t="s">
        <v>6</v>
      </c>
      <c r="L9" s="126">
        <f t="shared" ref="L9:L11" si="3">C5+0.23+0.1+0.1</f>
        <v>6.85253</v>
      </c>
    </row>
    <row r="10" ht="30.0" customHeight="1">
      <c r="B10" s="123" t="s">
        <v>19</v>
      </c>
      <c r="C10" s="124">
        <f>+ENTERO!F102</f>
        <v>4.42253</v>
      </c>
      <c r="D10" s="124">
        <f t="shared" si="1"/>
        <v>2.006046448</v>
      </c>
      <c r="E10" s="124">
        <f>+ENTERO!L104</f>
        <v>2.561075891</v>
      </c>
      <c r="F10" s="124">
        <f>+ENTERO!P102</f>
        <v>4.566852</v>
      </c>
      <c r="G10" s="124">
        <f t="shared" si="2"/>
        <v>2.071510478</v>
      </c>
      <c r="K10" s="123" t="s">
        <v>11</v>
      </c>
      <c r="L10" s="126">
        <f t="shared" si="3"/>
        <v>5.95253</v>
      </c>
    </row>
    <row r="11" ht="30.0" customHeight="1">
      <c r="B11" s="127"/>
      <c r="C11" s="127"/>
      <c r="D11" s="127"/>
      <c r="E11" s="127"/>
      <c r="K11" s="123" t="s">
        <v>13</v>
      </c>
      <c r="L11" s="126">
        <f t="shared" si="3"/>
        <v>5.55253</v>
      </c>
    </row>
    <row r="12" ht="30.0" customHeight="1">
      <c r="B12" s="128" t="s">
        <v>97</v>
      </c>
      <c r="C12" s="3"/>
      <c r="D12" s="3"/>
      <c r="E12" s="3"/>
      <c r="F12" s="3"/>
      <c r="G12" s="3"/>
      <c r="H12" s="3"/>
      <c r="I12" s="4"/>
    </row>
    <row r="13" ht="30.0" customHeight="1">
      <c r="B13" s="118" t="s">
        <v>5</v>
      </c>
      <c r="C13" s="119" t="s">
        <v>89</v>
      </c>
      <c r="D13" s="119" t="s">
        <v>90</v>
      </c>
      <c r="E13" s="120" t="str">
        <f>+E3</f>
        <v>DPP -lbs 3.78% 10%</v>
      </c>
      <c r="F13" s="121" t="s">
        <v>92</v>
      </c>
      <c r="G13" s="121" t="s">
        <v>93</v>
      </c>
      <c r="H13" s="121" t="s">
        <v>98</v>
      </c>
      <c r="I13" s="121" t="s">
        <v>99</v>
      </c>
    </row>
    <row r="14" ht="30.0" customHeight="1">
      <c r="A14" s="129"/>
      <c r="B14" s="122"/>
      <c r="C14" s="122"/>
      <c r="D14" s="122"/>
      <c r="E14" s="122"/>
      <c r="F14" s="122"/>
      <c r="G14" s="122"/>
      <c r="H14" s="122"/>
      <c r="I14" s="122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 ht="30.0" customHeight="1">
      <c r="B15" s="123" t="s">
        <v>44</v>
      </c>
      <c r="C15" s="124">
        <f>+COLA!H18</f>
        <v>8.553848</v>
      </c>
      <c r="D15" s="124">
        <f>+COLA!F18</f>
        <v>3.88</v>
      </c>
      <c r="E15" s="124">
        <f>+COLA!L20</f>
        <v>4.81059</v>
      </c>
      <c r="F15" s="124">
        <f>+COLA!R18</f>
        <v>8.840446</v>
      </c>
      <c r="G15" s="130">
        <f>+COLA!P18</f>
        <v>4.01</v>
      </c>
      <c r="H15" s="124">
        <f>+COLA!W18</f>
        <v>8.04679</v>
      </c>
      <c r="I15" s="130">
        <f>+COLA!U18</f>
        <v>3.65</v>
      </c>
    </row>
    <row r="16" ht="30.0" customHeight="1">
      <c r="B16" s="123" t="s">
        <v>47</v>
      </c>
      <c r="C16" s="124">
        <f>+COLA!H35</f>
        <v>7.561778</v>
      </c>
      <c r="D16" s="124">
        <f>+COLA!F35</f>
        <v>3.43</v>
      </c>
      <c r="E16" s="124">
        <f>+COLA!L37</f>
        <v>4.27608</v>
      </c>
      <c r="F16" s="124">
        <f>+COLA!R37</f>
        <v>7.848376</v>
      </c>
      <c r="G16" s="130">
        <f>+COLA!P37</f>
        <v>3.56</v>
      </c>
      <c r="H16" s="124">
        <f>+COLA!W35</f>
        <v>7.05472</v>
      </c>
      <c r="I16" s="130">
        <f>+COLA!U35</f>
        <v>3.2</v>
      </c>
    </row>
    <row r="17" ht="30.0" customHeight="1">
      <c r="B17" s="123" t="s">
        <v>48</v>
      </c>
      <c r="C17" s="124">
        <f>+COLA!H53</f>
        <v>7.231088</v>
      </c>
      <c r="D17" s="124">
        <f>+COLA!F53</f>
        <v>3.28</v>
      </c>
      <c r="E17" s="124">
        <f>+COLA!L55</f>
        <v>4.09791</v>
      </c>
      <c r="F17" s="124">
        <f>+COLA!R55</f>
        <v>7.517686</v>
      </c>
      <c r="G17" s="130">
        <f>+COLA!P55</f>
        <v>3.41</v>
      </c>
      <c r="H17" s="124">
        <f>+COLA!W53</f>
        <v>6.72403</v>
      </c>
      <c r="I17" s="130">
        <f>+COLA!U53</f>
        <v>3.05</v>
      </c>
    </row>
    <row r="18" ht="30.0" customHeight="1">
      <c r="B18" s="123" t="s">
        <v>50</v>
      </c>
      <c r="C18" s="124">
        <f>+COLA!H70</f>
        <v>7.010628</v>
      </c>
      <c r="D18" s="124">
        <f>+COLA!F70</f>
        <v>3.18</v>
      </c>
      <c r="E18" s="124">
        <f>+COLA!L72</f>
        <v>3.97913</v>
      </c>
      <c r="F18" s="124">
        <f>+COLA!R73</f>
        <v>7.297226</v>
      </c>
      <c r="G18" s="130">
        <f>+COLA!P73</f>
        <v>3.31</v>
      </c>
      <c r="H18" s="124">
        <f>+COLA!W70</f>
        <v>6.50357</v>
      </c>
      <c r="I18" s="130">
        <f>+COLA!U70</f>
        <v>2.95</v>
      </c>
    </row>
    <row r="19" ht="30.0" customHeight="1">
      <c r="B19" s="123" t="s">
        <v>52</v>
      </c>
      <c r="C19" s="124">
        <f>+COLA!H87</f>
        <v>6.900398</v>
      </c>
      <c r="D19" s="124">
        <f>+COLA!F87</f>
        <v>3.13</v>
      </c>
      <c r="E19" s="124">
        <f>+COLA!L89</f>
        <v>3.91974</v>
      </c>
      <c r="F19" s="124">
        <f>+COLA!R91</f>
        <v>7.186996</v>
      </c>
      <c r="G19" s="130">
        <f>+COLA!P91</f>
        <v>3.26</v>
      </c>
      <c r="H19" s="124">
        <f>+COLA!W87</f>
        <v>6.39334</v>
      </c>
      <c r="I19" s="130">
        <f>+COLA!U87</f>
        <v>2.9</v>
      </c>
    </row>
    <row r="20" ht="30.0" customHeight="1">
      <c r="B20" s="123" t="s">
        <v>53</v>
      </c>
      <c r="C20" s="124">
        <f>+COLA!H104</f>
        <v>6.679938</v>
      </c>
      <c r="D20" s="124">
        <f>+COLA!F104</f>
        <v>3.03</v>
      </c>
      <c r="E20" s="124">
        <f>+COLA!L106</f>
        <v>3.80096</v>
      </c>
      <c r="F20" s="124">
        <f>+COLA!R109</f>
        <v>6.966536</v>
      </c>
      <c r="G20" s="130">
        <f>+COLA!P109</f>
        <v>3.16</v>
      </c>
      <c r="H20" s="124">
        <f>+COLA!W104</f>
        <v>6.17288</v>
      </c>
      <c r="I20" s="130">
        <f>+COLA!U104</f>
        <v>2.8</v>
      </c>
    </row>
    <row r="21" ht="30.0" customHeight="1">
      <c r="B21" s="123" t="s">
        <v>55</v>
      </c>
      <c r="C21" s="124">
        <f>+COLA!H121</f>
        <v>6.239018</v>
      </c>
      <c r="D21" s="124">
        <f>+COLA!F121</f>
        <v>2.83</v>
      </c>
      <c r="E21" s="124">
        <f>+COLA!L123</f>
        <v>3.50401</v>
      </c>
      <c r="F21" s="124">
        <f>+COLA!R127</f>
        <v>6.415386</v>
      </c>
      <c r="G21" s="130">
        <f>+COLA!P127</f>
        <v>2.91</v>
      </c>
      <c r="H21" s="124">
        <f>+COLA!W121</f>
        <v>5.62173</v>
      </c>
      <c r="I21" s="130">
        <f>+COLA!U121</f>
        <v>2.55</v>
      </c>
    </row>
    <row r="22" ht="30.0" customHeight="1">
      <c r="B22" s="123" t="s">
        <v>56</v>
      </c>
      <c r="C22" s="124">
        <f>+COLA!H138</f>
        <v>5.687868</v>
      </c>
      <c r="D22" s="124">
        <f>+COLA!F138</f>
        <v>2.58</v>
      </c>
      <c r="E22" s="124">
        <f>+COLA!L140</f>
        <v>3.2035</v>
      </c>
      <c r="F22" s="124">
        <f>+COLA!R145</f>
        <v>5.864236</v>
      </c>
      <c r="G22" s="130">
        <f>+COLA!P145</f>
        <v>2.66</v>
      </c>
      <c r="H22" s="124">
        <f>+COLA!W138</f>
        <v>5.07058</v>
      </c>
      <c r="I22" s="130">
        <f>+COLA!U138</f>
        <v>2.3</v>
      </c>
    </row>
    <row r="23" ht="30.0" customHeight="1">
      <c r="B23" s="123" t="s">
        <v>82</v>
      </c>
      <c r="C23" s="124">
        <f>+COLA!H157</f>
        <v>5.335132</v>
      </c>
      <c r="D23" s="124">
        <f>+COLA!F157</f>
        <v>2.42</v>
      </c>
      <c r="E23" s="124">
        <f>+COLA!L159</f>
        <v>3.076402</v>
      </c>
      <c r="F23" s="124">
        <f>+COLA!R164</f>
        <v>5.643776</v>
      </c>
      <c r="G23" s="124">
        <f>+COLA!P164</f>
        <v>2.56</v>
      </c>
      <c r="H23" s="124">
        <f>+COLA!W157</f>
        <v>4.85012</v>
      </c>
      <c r="I23" s="124">
        <f>+COLA!U157</f>
        <v>2.2</v>
      </c>
    </row>
    <row r="24" ht="30.0" customHeight="1">
      <c r="B24" s="131"/>
      <c r="C24" s="132"/>
      <c r="D24" s="132"/>
      <c r="E24" s="132">
        <f>+COLA!L176</f>
        <v>5.155052</v>
      </c>
    </row>
    <row r="25" ht="30.0" customHeight="1">
      <c r="B25" s="117" t="s">
        <v>100</v>
      </c>
      <c r="C25" s="115"/>
      <c r="D25" s="115"/>
      <c r="E25" s="115"/>
      <c r="F25" s="115"/>
      <c r="G25" s="103"/>
    </row>
    <row r="26" ht="30.0" customHeight="1">
      <c r="B26" s="118" t="s">
        <v>5</v>
      </c>
      <c r="C26" s="119" t="s">
        <v>89</v>
      </c>
      <c r="D26" s="119" t="s">
        <v>90</v>
      </c>
      <c r="E26" s="120" t="str">
        <f>+E13</f>
        <v>DPP -lbs 3.78% 10%</v>
      </c>
      <c r="F26" s="121" t="s">
        <v>92</v>
      </c>
      <c r="G26" s="121" t="s">
        <v>93</v>
      </c>
    </row>
    <row r="27" ht="30.0" customHeight="1">
      <c r="B27" s="122"/>
      <c r="C27" s="122"/>
      <c r="D27" s="122"/>
      <c r="E27" s="122"/>
      <c r="F27" s="122"/>
      <c r="G27" s="122"/>
    </row>
    <row r="28" ht="30.0" customHeight="1">
      <c r="B28" s="123" t="s">
        <v>44</v>
      </c>
      <c r="C28" s="124">
        <f>+'P&amp;D-IQF'!H18</f>
        <v>10.59395092</v>
      </c>
      <c r="D28" s="124">
        <f>+'P&amp;D-IQF'!F18</f>
        <v>4.805384615</v>
      </c>
      <c r="E28" s="124">
        <f>+'P&amp;D-IQF'!L20</f>
        <v>5.921639846</v>
      </c>
      <c r="F28" s="124">
        <f>+'P&amp;D-IQF'!R18</f>
        <v>10.648218</v>
      </c>
      <c r="G28" s="124">
        <f>+'P&amp;D-IQF'!P18</f>
        <v>4.83</v>
      </c>
      <c r="H28" s="127"/>
      <c r="I28" s="127"/>
      <c r="J28" s="127"/>
      <c r="K28" s="133"/>
    </row>
    <row r="29" ht="30.0" customHeight="1">
      <c r="B29" s="123" t="s">
        <v>47</v>
      </c>
      <c r="C29" s="124">
        <f>+'P&amp;D-IQF'!H37</f>
        <v>9.50376411</v>
      </c>
      <c r="D29" s="124">
        <f>+'P&amp;D-IQF'!F37</f>
        <v>4.310879121</v>
      </c>
      <c r="E29" s="124">
        <f>+'P&amp;D-IQF'!L39</f>
        <v>5.33426622</v>
      </c>
      <c r="F29" s="124">
        <f>+'P&amp;D-IQF'!R37</f>
        <v>9.81240811</v>
      </c>
      <c r="G29" s="124">
        <f>+'P&amp;D-IQF'!P37</f>
        <v>4.450879121</v>
      </c>
      <c r="H29" s="127"/>
      <c r="I29" s="127"/>
      <c r="J29" s="127"/>
      <c r="K29" s="133"/>
    </row>
    <row r="30" ht="30.0" customHeight="1">
      <c r="B30" s="123" t="s">
        <v>48</v>
      </c>
      <c r="C30" s="124">
        <f>+'P&amp;D-IQF'!H54</f>
        <v>9.140368505</v>
      </c>
      <c r="D30" s="124">
        <f>+'P&amp;D-IQF'!F54</f>
        <v>4.146043956</v>
      </c>
      <c r="E30" s="124">
        <f>+'P&amp;D-IQF'!L56</f>
        <v>5.138475011</v>
      </c>
      <c r="F30" s="124">
        <f>+'P&amp;D-IQF'!R54</f>
        <v>9.449012505</v>
      </c>
      <c r="G30" s="124">
        <f>+'P&amp;D-IQF'!P54</f>
        <v>4.286043956</v>
      </c>
      <c r="H30" s="127"/>
      <c r="I30" s="127"/>
      <c r="J30" s="127"/>
      <c r="K30" s="133"/>
    </row>
    <row r="31" ht="30.0" customHeight="1">
      <c r="B31" s="123" t="s">
        <v>50</v>
      </c>
      <c r="C31" s="124">
        <f>+'P&amp;D-IQF'!H71</f>
        <v>8.898104769</v>
      </c>
      <c r="D31" s="124">
        <f>+'P&amp;D-IQF'!F71</f>
        <v>4.036153846</v>
      </c>
      <c r="E31" s="124">
        <f>+'P&amp;D-IQF'!L73</f>
        <v>5.067337538</v>
      </c>
      <c r="F31" s="124">
        <f>+'P&amp;D-IQF'!R71</f>
        <v>9.206748769</v>
      </c>
      <c r="G31" s="124">
        <f>+'P&amp;D-IQF'!P71</f>
        <v>4.176153846</v>
      </c>
      <c r="H31" s="127"/>
      <c r="I31" s="127"/>
      <c r="J31" s="127"/>
      <c r="K31" s="133"/>
    </row>
    <row r="32" ht="30.0" customHeight="1">
      <c r="B32" s="123" t="s">
        <v>52</v>
      </c>
      <c r="C32" s="124">
        <f>+'P&amp;D-IQF'!H88</f>
        <v>8.776972901</v>
      </c>
      <c r="D32" s="124">
        <f>+'P&amp;D-IQF'!F88</f>
        <v>3.981208791</v>
      </c>
      <c r="E32" s="124">
        <f>+'P&amp;D-IQF'!L90</f>
        <v>4.942683802</v>
      </c>
      <c r="F32" s="124">
        <f>+'P&amp;D-IQF'!R88</f>
        <v>9.085616901</v>
      </c>
      <c r="G32" s="124">
        <f>+'P&amp;D-IQF'!P88</f>
        <v>4.121208791</v>
      </c>
      <c r="H32" s="127"/>
      <c r="I32" s="127"/>
      <c r="J32" s="127"/>
      <c r="K32" s="133"/>
    </row>
    <row r="33" ht="30.0" customHeight="1">
      <c r="B33" s="123" t="s">
        <v>53</v>
      </c>
      <c r="C33" s="124">
        <f>+'P&amp;D-IQF'!H105</f>
        <v>8.534709165</v>
      </c>
      <c r="D33" s="124">
        <f>+'P&amp;D-IQF'!F105</f>
        <v>3.871318681</v>
      </c>
      <c r="E33" s="124">
        <f>+'P&amp;D-IQF'!L107</f>
        <v>4.81215633</v>
      </c>
      <c r="F33" s="124">
        <f>+'P&amp;D-IQF'!R105</f>
        <v>8.843353165</v>
      </c>
      <c r="G33" s="124">
        <f>+'P&amp;D-IQF'!P105</f>
        <v>4.011318681</v>
      </c>
      <c r="H33" s="127"/>
      <c r="I33" s="127"/>
      <c r="J33" s="127"/>
      <c r="K33" s="133"/>
    </row>
    <row r="34" ht="30.0" customHeight="1">
      <c r="B34" s="123" t="s">
        <v>55</v>
      </c>
      <c r="C34" s="124">
        <f>+'P&amp;D-IQF'!H122</f>
        <v>7.929049824</v>
      </c>
      <c r="D34" s="124">
        <f>+'P&amp;D-IQF'!F122</f>
        <v>3.596593407</v>
      </c>
      <c r="E34" s="124">
        <f>+'P&amp;D-IQF'!L124</f>
        <v>4.485837648</v>
      </c>
      <c r="F34" s="124">
        <f>+'P&amp;D-IQF'!R122</f>
        <v>8.237693824</v>
      </c>
      <c r="G34" s="124">
        <f>+'P&amp;D-IQF'!P122</f>
        <v>3.736593407</v>
      </c>
      <c r="H34" s="127"/>
      <c r="I34" s="127"/>
      <c r="J34" s="127"/>
      <c r="K34" s="133"/>
    </row>
    <row r="35" ht="30.0" customHeight="1">
      <c r="B35" s="123" t="s">
        <v>56</v>
      </c>
      <c r="C35" s="124">
        <f>+'P&amp;D-IQF'!H139</f>
        <v>7.323390484</v>
      </c>
      <c r="D35" s="124">
        <f>+'P&amp;D-IQF'!F139</f>
        <v>3.321868132</v>
      </c>
      <c r="E35" s="124">
        <f>+'P&amp;D-IQF'!L141</f>
        <v>4.159518967</v>
      </c>
      <c r="F35" s="124">
        <f>+'P&amp;D-IQF'!R139</f>
        <v>7.632034484</v>
      </c>
      <c r="G35" s="124">
        <f>+'P&amp;D-IQF'!P139</f>
        <v>3.461868132</v>
      </c>
      <c r="H35" s="127"/>
      <c r="I35" s="127"/>
      <c r="J35" s="127"/>
      <c r="K35" s="133"/>
    </row>
    <row r="36" ht="30.0" customHeight="1">
      <c r="B36" s="123" t="s">
        <v>57</v>
      </c>
      <c r="C36" s="124">
        <f>+'P&amp;D-IQF'!H156</f>
        <v>7.081126747</v>
      </c>
      <c r="D36" s="124">
        <f>+'P&amp;D-IQF'!F156</f>
        <v>3.211978022</v>
      </c>
      <c r="E36" s="124">
        <f>+'P&amp;D-IQF'!L158</f>
        <v>4.017113495</v>
      </c>
      <c r="F36" s="124">
        <f>+'P&amp;D-IQF'!R156</f>
        <v>7.389770747</v>
      </c>
      <c r="G36" s="124">
        <f>+'P&amp;D-IQF'!P156</f>
        <v>3.351978022</v>
      </c>
      <c r="K36" s="133"/>
    </row>
    <row r="37" ht="30.0" customHeight="1">
      <c r="B37" s="123" t="s">
        <v>59</v>
      </c>
      <c r="C37" s="124" t="str">
        <f>+'P&amp;D-IQF'!H157</f>
        <v/>
      </c>
      <c r="D37" s="124" t="str">
        <f>+'P&amp;D-IQF'!F157</f>
        <v/>
      </c>
      <c r="E37" s="124" t="str">
        <f>+'P&amp;D-IQF'!L159</f>
        <v/>
      </c>
      <c r="F37" s="124">
        <f>+'P&amp;D-IQF'!R171</f>
        <v>6.057320198</v>
      </c>
      <c r="G37" s="124">
        <f>+'P&amp;D-IQF'!P171</f>
        <v>2.747582418</v>
      </c>
    </row>
    <row r="38" ht="30.0" customHeight="1"/>
    <row r="39" ht="30.0" customHeight="1">
      <c r="B39" s="117" t="s">
        <v>101</v>
      </c>
      <c r="C39" s="115"/>
      <c r="D39" s="115"/>
      <c r="E39" s="115"/>
      <c r="F39" s="115"/>
      <c r="G39" s="103"/>
    </row>
    <row r="40" ht="30.0" customHeight="1">
      <c r="B40" s="118" t="s">
        <v>5</v>
      </c>
      <c r="C40" s="119" t="s">
        <v>89</v>
      </c>
      <c r="D40" s="119" t="s">
        <v>90</v>
      </c>
      <c r="E40" s="120" t="str">
        <f>+E26</f>
        <v>DPP -lbs 3.78% 10%</v>
      </c>
      <c r="F40" s="121" t="s">
        <v>92</v>
      </c>
      <c r="G40" s="121" t="s">
        <v>93</v>
      </c>
    </row>
    <row r="41" ht="30.0" customHeight="1">
      <c r="B41" s="122"/>
      <c r="C41" s="122"/>
      <c r="D41" s="122"/>
      <c r="E41" s="122"/>
      <c r="F41" s="122"/>
      <c r="G41" s="122"/>
    </row>
    <row r="42" ht="30.0" customHeight="1">
      <c r="B42" s="123" t="s">
        <v>44</v>
      </c>
      <c r="C42" s="124">
        <f>+'P&amp;D BLOQUE'!H18</f>
        <v>10.097068</v>
      </c>
      <c r="D42" s="124">
        <f>+'P&amp;D BLOQUE'!F18</f>
        <v>4.58</v>
      </c>
      <c r="E42" s="124">
        <f>+'P&amp;D BLOQUE'!L20</f>
        <v>5.64205</v>
      </c>
      <c r="F42" s="124">
        <f>+'P&amp;D BLOQUE'!R18</f>
        <v>10.383666</v>
      </c>
      <c r="G42" s="124">
        <f>+'P&amp;D BLOQUE'!P18</f>
        <v>4.71</v>
      </c>
    </row>
    <row r="43" ht="30.0" customHeight="1">
      <c r="B43" s="123" t="s">
        <v>47</v>
      </c>
      <c r="C43" s="124">
        <f>+'P&amp;D BLOQUE'!H37</f>
        <v>9.041674383</v>
      </c>
      <c r="D43" s="124">
        <f>+'P&amp;D BLOQUE'!F37</f>
        <v>4.101276596</v>
      </c>
      <c r="E43" s="124">
        <f>+'P&amp;D BLOQUE'!L39</f>
        <v>5.07342234</v>
      </c>
      <c r="F43" s="124">
        <f>+'P&amp;D BLOQUE'!R37</f>
        <v>9.328272383</v>
      </c>
      <c r="G43" s="124">
        <f>+'P&amp;D BLOQUE'!P37</f>
        <v>4.231276596</v>
      </c>
    </row>
    <row r="44" ht="30.0" customHeight="1">
      <c r="B44" s="123" t="s">
        <v>48</v>
      </c>
      <c r="C44" s="124">
        <f>+'P&amp;D BLOQUE'!H54</f>
        <v>8.689876511</v>
      </c>
      <c r="D44" s="124">
        <f>+'P&amp;D BLOQUE'!F54</f>
        <v>3.941702128</v>
      </c>
      <c r="E44" s="124">
        <f>+'P&amp;D BLOQUE'!L56</f>
        <v>4.883879787</v>
      </c>
      <c r="F44" s="124">
        <f>+'P&amp;D BLOQUE'!R54</f>
        <v>8.976474511</v>
      </c>
      <c r="G44" s="124">
        <f>+'P&amp;D BLOQUE'!P54</f>
        <v>4.071702128</v>
      </c>
    </row>
    <row r="45" ht="30.0" customHeight="1">
      <c r="B45" s="123" t="s">
        <v>50</v>
      </c>
      <c r="C45" s="124">
        <f>+'P&amp;D BLOQUE'!H71</f>
        <v>8.455344596</v>
      </c>
      <c r="D45" s="124">
        <f>+'P&amp;D BLOQUE'!F71</f>
        <v>3.835319149</v>
      </c>
      <c r="E45" s="124">
        <f>+'P&amp;D BLOQUE'!L73</f>
        <v>4.757518085</v>
      </c>
      <c r="F45" s="124">
        <f>+'P&amp;D BLOQUE'!R71</f>
        <v>8.741942596</v>
      </c>
      <c r="G45" s="124">
        <f>+'P&amp;D BLOQUE'!P71</f>
        <v>3.965319149</v>
      </c>
    </row>
    <row r="46" ht="30.0" customHeight="1">
      <c r="B46" s="123" t="s">
        <v>52</v>
      </c>
      <c r="C46" s="124">
        <f>+'P&amp;D BLOQUE'!H88</f>
        <v>8.338078638</v>
      </c>
      <c r="D46" s="124">
        <f>+'P&amp;D BLOQUE'!F88</f>
        <v>3.78212766</v>
      </c>
      <c r="E46" s="124">
        <f>+'P&amp;D BLOQUE'!L90</f>
        <v>4.694337234</v>
      </c>
      <c r="F46" s="124">
        <f>+'P&amp;D BLOQUE'!R88</f>
        <v>8.624676638</v>
      </c>
      <c r="G46" s="124">
        <f>+'P&amp;D BLOQUE'!P88</f>
        <v>3.91212766</v>
      </c>
    </row>
    <row r="47" ht="30.0" customHeight="1">
      <c r="B47" s="123" t="s">
        <v>53</v>
      </c>
      <c r="C47" s="124">
        <f>+'P&amp;D BLOQUE'!H105</f>
        <v>8.103546723</v>
      </c>
      <c r="D47" s="124">
        <f>+'P&amp;D BLOQUE'!F105</f>
        <v>3.675744681</v>
      </c>
      <c r="E47" s="124">
        <f>+'P&amp;D BLOQUE'!L107</f>
        <v>4.579853532</v>
      </c>
      <c r="F47" s="124">
        <f>+'P&amp;D BLOQUE'!R105</f>
        <v>8.390144723</v>
      </c>
      <c r="G47" s="124">
        <f>+'P&amp;D BLOQUE'!P105</f>
        <v>3.805744681</v>
      </c>
    </row>
    <row r="48" ht="30.0" customHeight="1">
      <c r="B48" s="123" t="s">
        <v>55</v>
      </c>
      <c r="C48" s="124">
        <f>+'P&amp;D BLOQUE'!H122</f>
        <v>7.517216936</v>
      </c>
      <c r="D48" s="124">
        <f>+'P&amp;D BLOQUE'!F122</f>
        <v>3.409787234</v>
      </c>
      <c r="E48" s="124">
        <f>+'P&amp;D BLOQUE'!L124</f>
        <v>4.263949277</v>
      </c>
      <c r="F48" s="124">
        <f>+'P&amp;D BLOQUE'!R122</f>
        <v>7.803814936</v>
      </c>
      <c r="G48" s="124">
        <f>+'P&amp;D BLOQUE'!P122</f>
        <v>3.539787234</v>
      </c>
    </row>
    <row r="49" ht="30.0" customHeight="1">
      <c r="B49" s="123" t="s">
        <v>56</v>
      </c>
      <c r="C49" s="124">
        <f>+'P&amp;D BLOQUE'!H139</f>
        <v>6.930887149</v>
      </c>
      <c r="D49" s="124">
        <f>+'P&amp;D BLOQUE'!F139</f>
        <v>3.143829787</v>
      </c>
      <c r="E49" s="124">
        <f>+'P&amp;D BLOQUE'!L141</f>
        <v>3.948045021</v>
      </c>
      <c r="F49" s="124">
        <f>+'P&amp;D BLOQUE'!R139</f>
        <v>7.217485149</v>
      </c>
      <c r="G49" s="124">
        <f>+'P&amp;D BLOQUE'!P139</f>
        <v>3.273829787</v>
      </c>
    </row>
    <row r="50" ht="30.0" customHeight="1">
      <c r="B50" s="123" t="s">
        <v>57</v>
      </c>
      <c r="C50" s="124">
        <f>+'P&amp;D BLOQUE'!H156</f>
        <v>6.696355234</v>
      </c>
      <c r="D50" s="124">
        <f>+'P&amp;D BLOQUE'!F156</f>
        <v>3.037446809</v>
      </c>
      <c r="E50" s="124">
        <f>+'P&amp;D BLOQUE'!L158</f>
        <v>3.821683319</v>
      </c>
      <c r="F50" s="124">
        <f>+'P&amp;D BLOQUE'!R156</f>
        <v>6.982953234</v>
      </c>
      <c r="G50" s="124">
        <f>+'P&amp;D BLOQUE'!P156</f>
        <v>3.167446809</v>
      </c>
    </row>
    <row r="51" ht="30.0" customHeight="1">
      <c r="B51" s="127"/>
      <c r="C51" s="127"/>
      <c r="D51" s="127"/>
      <c r="E51" s="127"/>
    </row>
    <row r="52" ht="30.0" customHeight="1">
      <c r="B52" s="117" t="s">
        <v>102</v>
      </c>
      <c r="C52" s="115"/>
      <c r="D52" s="115"/>
      <c r="E52" s="115"/>
      <c r="F52" s="115"/>
      <c r="G52" s="103"/>
    </row>
    <row r="53" ht="30.0" customHeight="1">
      <c r="B53" s="118" t="s">
        <v>5</v>
      </c>
      <c r="C53" s="119" t="s">
        <v>89</v>
      </c>
      <c r="D53" s="119" t="s">
        <v>90</v>
      </c>
      <c r="E53" s="120" t="str">
        <f>+E40</f>
        <v>DPP -lbs 3.78% 10%</v>
      </c>
      <c r="F53" s="121" t="s">
        <v>92</v>
      </c>
      <c r="G53" s="121" t="s">
        <v>93</v>
      </c>
    </row>
    <row r="54" ht="30.0" customHeight="1">
      <c r="B54" s="122"/>
      <c r="C54" s="122"/>
      <c r="D54" s="122"/>
      <c r="E54" s="122"/>
      <c r="F54" s="122"/>
      <c r="G54" s="122"/>
    </row>
    <row r="55" ht="30.0" customHeight="1">
      <c r="B55" s="123" t="s">
        <v>44</v>
      </c>
      <c r="C55" s="124">
        <f>+'IZ PEEL'!H19</f>
        <v>10.45676589</v>
      </c>
      <c r="D55" s="124">
        <f>+'IZ PEEL'!F19</f>
        <v>4.743157895</v>
      </c>
      <c r="E55" s="124">
        <f>+'IZ PEEL'!L21</f>
        <v>5.397570777</v>
      </c>
      <c r="F55" s="124">
        <f>+'IZ PEEL'!R19</f>
        <v>10.67722589</v>
      </c>
      <c r="G55" s="124">
        <f>+'IZ PEEL'!P19</f>
        <v>4.843157895</v>
      </c>
    </row>
    <row r="56" ht="30.0" customHeight="1">
      <c r="B56" s="123" t="s">
        <v>47</v>
      </c>
      <c r="C56" s="124">
        <f>+'IZ PEEL'!H36</f>
        <v>9.412481684</v>
      </c>
      <c r="D56" s="124">
        <f>+'IZ PEEL'!F36</f>
        <v>4.269473684</v>
      </c>
      <c r="E56" s="124">
        <f>+'IZ PEEL'!L38</f>
        <v>5.261328842</v>
      </c>
      <c r="F56" s="124">
        <f>+'IZ PEEL'!R36</f>
        <v>9.632941684</v>
      </c>
      <c r="G56" s="124">
        <f>+'IZ PEEL'!P36</f>
        <v>4.369473684</v>
      </c>
    </row>
    <row r="57" ht="30.0" customHeight="1">
      <c r="B57" s="123" t="s">
        <v>48</v>
      </c>
      <c r="C57" s="124">
        <f>+'IZ PEEL'!H54</f>
        <v>9.064386947</v>
      </c>
      <c r="D57" s="124">
        <f>+'IZ PEEL'!F54</f>
        <v>4.111578947</v>
      </c>
      <c r="E57" s="124">
        <f>+'IZ PEEL'!L56</f>
        <v>4.970821796</v>
      </c>
      <c r="F57" s="124">
        <f>+'IZ PEEL'!R54</f>
        <v>9.284846947</v>
      </c>
      <c r="G57" s="124">
        <f>+'IZ PEEL'!P54</f>
        <v>4.211578947</v>
      </c>
    </row>
    <row r="58" ht="30.0" customHeight="1">
      <c r="B58" s="123" t="s">
        <v>50</v>
      </c>
      <c r="C58" s="124">
        <f>+'IZ PEEL'!H71</f>
        <v>8.832323789</v>
      </c>
      <c r="D58" s="124">
        <f>+'IZ PEEL'!F71</f>
        <v>4.006315789</v>
      </c>
      <c r="E58" s="124">
        <f>+'IZ PEEL'!L73</f>
        <v>4.849617714</v>
      </c>
      <c r="F58" s="124">
        <f>+'IZ PEEL'!R71</f>
        <v>9.052783789</v>
      </c>
      <c r="G58" s="124">
        <f>+'IZ PEEL'!P71</f>
        <v>4.106315789</v>
      </c>
    </row>
    <row r="59" ht="30.0" customHeight="1">
      <c r="B59" s="123" t="s">
        <v>52</v>
      </c>
      <c r="C59" s="124">
        <f>+'IZ PEEL'!H88</f>
        <v>8.716292211</v>
      </c>
      <c r="D59" s="124">
        <f>+'IZ PEEL'!F88</f>
        <v>3.953684211</v>
      </c>
      <c r="E59" s="124">
        <f>+'IZ PEEL'!L90</f>
        <v>4.789015673</v>
      </c>
      <c r="F59" s="124">
        <f>+'IZ PEEL'!R88</f>
        <v>8.936752211</v>
      </c>
      <c r="G59" s="124">
        <f>+'IZ PEEL'!P88</f>
        <v>4.053684211</v>
      </c>
    </row>
    <row r="60" ht="30.0" customHeight="1">
      <c r="B60" s="123" t="s">
        <v>53</v>
      </c>
      <c r="C60" s="124">
        <f>+'IZ PEEL'!H105</f>
        <v>8.484229053</v>
      </c>
      <c r="D60" s="124">
        <f>+'IZ PEEL'!F105</f>
        <v>3.848421053</v>
      </c>
      <c r="E60" s="124">
        <f>+'IZ PEEL'!L107</f>
        <v>4.667811592</v>
      </c>
      <c r="F60" s="124">
        <f>+'IZ PEEL'!R105</f>
        <v>9.255839053</v>
      </c>
      <c r="G60" s="124">
        <f>+'IZ PEEL'!P105</f>
        <v>4.198421053</v>
      </c>
    </row>
    <row r="61" ht="30.0" customHeight="1">
      <c r="B61" s="123" t="s">
        <v>55</v>
      </c>
      <c r="C61" s="124">
        <f>+'IZ PEEL'!H122</f>
        <v>7.904071158</v>
      </c>
      <c r="D61" s="124">
        <f>+'IZ PEEL'!F122</f>
        <v>3.585263158</v>
      </c>
      <c r="E61" s="124">
        <f>+'IZ PEEL'!L124</f>
        <v>4.364801388</v>
      </c>
      <c r="F61" s="124">
        <f>+'IZ PEEL'!R122</f>
        <v>8.675681158</v>
      </c>
      <c r="G61" s="124">
        <f>+'IZ PEEL'!P122</f>
        <v>3.935263158</v>
      </c>
    </row>
    <row r="62" ht="30.0" customHeight="1">
      <c r="B62" s="123" t="s">
        <v>56</v>
      </c>
      <c r="C62" s="124">
        <f>+'IZ PEEL'!H139</f>
        <v>7.323913263</v>
      </c>
      <c r="D62" s="124">
        <f>+'IZ PEEL'!F139</f>
        <v>3.322105263</v>
      </c>
      <c r="E62" s="124">
        <f>+'IZ PEEL'!L141</f>
        <v>4.061791184</v>
      </c>
      <c r="F62" s="124">
        <f>+'IZ PEEL'!R139</f>
        <v>8.095523263</v>
      </c>
      <c r="G62" s="124">
        <f>+'IZ PEEL'!P139</f>
        <v>3.672105263</v>
      </c>
    </row>
    <row r="63" ht="30.0" customHeight="1">
      <c r="B63" s="123" t="s">
        <v>57</v>
      </c>
      <c r="C63" s="124">
        <f>+'IZ PEEL'!H157</f>
        <v>7.091850105</v>
      </c>
      <c r="D63" s="124">
        <f>+'IZ PEEL'!F157</f>
        <v>3.216842105</v>
      </c>
      <c r="E63" s="124">
        <f>+'IZ PEEL'!L159</f>
        <v>3.940587102</v>
      </c>
      <c r="F63" s="124">
        <f>+'IZ PEEL'!R157</f>
        <v>7.312310105</v>
      </c>
      <c r="G63" s="124">
        <f>+'IZ PEEL'!P157</f>
        <v>3.316842105</v>
      </c>
    </row>
    <row r="64" ht="30.0" customHeight="1"/>
    <row r="65" ht="30.0" customHeight="1">
      <c r="B65" s="117" t="s">
        <v>103</v>
      </c>
      <c r="C65" s="115"/>
      <c r="D65" s="115"/>
      <c r="E65" s="115"/>
      <c r="F65" s="115"/>
      <c r="G65" s="103"/>
    </row>
    <row r="66" ht="30.0" customHeight="1">
      <c r="B66" s="118" t="s">
        <v>5</v>
      </c>
      <c r="C66" s="119" t="s">
        <v>89</v>
      </c>
      <c r="D66" s="119" t="s">
        <v>90</v>
      </c>
      <c r="E66" s="120" t="str">
        <f>+E53</f>
        <v>DPP -lbs 3.78% 10%</v>
      </c>
      <c r="F66" s="121" t="s">
        <v>92</v>
      </c>
      <c r="G66" s="121" t="s">
        <v>93</v>
      </c>
    </row>
    <row r="67" ht="30.0" customHeight="1">
      <c r="B67" s="122"/>
      <c r="C67" s="122"/>
      <c r="D67" s="122"/>
      <c r="E67" s="122"/>
      <c r="F67" s="122"/>
      <c r="G67" s="122"/>
    </row>
    <row r="68" ht="30.0" customHeight="1">
      <c r="B68" s="123" t="s">
        <v>44</v>
      </c>
      <c r="C68" s="124">
        <f>+'PuD-EEUU'!H18</f>
        <v>11.44671337</v>
      </c>
      <c r="D68" s="124">
        <f>+'PuD-EEUU'!F18</f>
        <v>5.192195122</v>
      </c>
      <c r="E68" s="124">
        <f>+'PuD-EEUU'!L20</f>
        <v>6.369215366</v>
      </c>
      <c r="F68" s="124">
        <f>+'PuD-EEUU'!R18</f>
        <v>11.66717337</v>
      </c>
      <c r="G68" s="124">
        <f>+'PuD-EEUU'!P18</f>
        <v>5.292195122</v>
      </c>
    </row>
    <row r="69" ht="30.0" customHeight="1">
      <c r="B69" s="123" t="s">
        <v>47</v>
      </c>
      <c r="C69" s="124">
        <f>+'PuD-EEUU'!H35</f>
        <v>10.2368719</v>
      </c>
      <c r="D69" s="124">
        <f>+'PuD-EEUU'!F35</f>
        <v>4.643414634</v>
      </c>
      <c r="E69" s="124">
        <f>+'PuD-EEUU'!L37</f>
        <v>5.717373902</v>
      </c>
      <c r="F69" s="124">
        <f>+'PuD-EEUU'!R35</f>
        <v>10.4573319</v>
      </c>
      <c r="G69" s="124">
        <f>+'PuD-EEUU'!P35</f>
        <v>4.743414634</v>
      </c>
    </row>
    <row r="70" ht="30.0" customHeight="1">
      <c r="B70" s="123" t="s">
        <v>48</v>
      </c>
      <c r="C70" s="124">
        <f>+'PuD-EEUU'!H53</f>
        <v>9.833591415</v>
      </c>
      <c r="D70" s="124">
        <f>+'PuD-EEUU'!F53</f>
        <v>4.460487805</v>
      </c>
      <c r="E70" s="124">
        <f>+'PuD-EEUU'!L55</f>
        <v>5.500093415</v>
      </c>
      <c r="F70" s="124">
        <f>+'PuD-EEUU'!R53</f>
        <v>10.05405141</v>
      </c>
      <c r="G70" s="124">
        <f>+'PuD-EEUU'!P53</f>
        <v>4.560487805</v>
      </c>
    </row>
    <row r="71" ht="30.0" customHeight="1">
      <c r="B71" s="123" t="s">
        <v>50</v>
      </c>
      <c r="C71" s="124">
        <f>+'PuD-EEUU'!H70</f>
        <v>9.564737756</v>
      </c>
      <c r="D71" s="124">
        <f>+'PuD-EEUU'!F70</f>
        <v>4.338536585</v>
      </c>
      <c r="E71" s="124">
        <f>+'PuD-EEUU'!L72</f>
        <v>5.355239756</v>
      </c>
      <c r="F71" s="124">
        <f>+'PuD-EEUU'!R70</f>
        <v>9.785197756</v>
      </c>
      <c r="G71" s="124">
        <f>+'PuD-EEUU'!P70</f>
        <v>4.438536585</v>
      </c>
    </row>
    <row r="72" ht="30.0" customHeight="1">
      <c r="B72" s="123" t="s">
        <v>52</v>
      </c>
      <c r="C72" s="124">
        <f>+'PuD-EEUU'!H87</f>
        <v>9.430310927</v>
      </c>
      <c r="D72" s="124">
        <f>+'PuD-EEUU'!F87</f>
        <v>4.277560976</v>
      </c>
      <c r="E72" s="124">
        <f>+'PuD-EEUU'!L89</f>
        <v>5.282812927</v>
      </c>
      <c r="F72" s="124">
        <f>+'PuD-EEUU'!R87</f>
        <v>9.650770927</v>
      </c>
      <c r="G72" s="124">
        <f>+'PuD-EEUU'!P87</f>
        <v>4.377560976</v>
      </c>
    </row>
    <row r="73" ht="30.0" customHeight="1">
      <c r="B73" s="123" t="s">
        <v>53</v>
      </c>
      <c r="C73" s="124">
        <f>+'PuD-EEUU'!H104</f>
        <v>9.161457268</v>
      </c>
      <c r="D73" s="124">
        <f>+'PuD-EEUU'!F104</f>
        <v>4.155609756</v>
      </c>
      <c r="E73" s="124">
        <f>+'PuD-EEUU'!L106</f>
        <v>5.137959268</v>
      </c>
      <c r="F73" s="124">
        <f>+'PuD-EEUU'!R104</f>
        <v>9.381917268</v>
      </c>
      <c r="G73" s="124">
        <f>+'PuD-EEUU'!P104</f>
        <v>4.255609756</v>
      </c>
    </row>
    <row r="74" ht="30.0" customHeight="1">
      <c r="B74" s="123" t="s">
        <v>55</v>
      </c>
      <c r="C74" s="124">
        <f>+'PuD-EEUU'!H121</f>
        <v>8.489323122</v>
      </c>
      <c r="D74" s="124">
        <f>+'PuD-EEUU'!F121</f>
        <v>3.850731707</v>
      </c>
      <c r="E74" s="124">
        <f>+'PuD-EEUU'!L123</f>
        <v>4.775825122</v>
      </c>
      <c r="F74" s="124">
        <f>+'PuD-EEUU'!R121</f>
        <v>8.709783122</v>
      </c>
      <c r="G74" s="124">
        <f>+'PuD-EEUU'!P121</f>
        <v>3.950731707</v>
      </c>
    </row>
    <row r="75" ht="30.0" customHeight="1">
      <c r="B75" s="123" t="s">
        <v>56</v>
      </c>
      <c r="C75" s="124">
        <f>+'PuD-EEUU'!H138</f>
        <v>7.817188976</v>
      </c>
      <c r="D75" s="124">
        <f>+'PuD-EEUU'!F138</f>
        <v>3.545853659</v>
      </c>
      <c r="E75" s="124">
        <f>+'PuD-EEUU'!L140</f>
        <v>4.413690976</v>
      </c>
      <c r="F75" s="124">
        <f>+'PuD-EEUU'!R138</f>
        <v>8.037648976</v>
      </c>
      <c r="G75" s="124">
        <f>+'PuD-EEUU'!P138</f>
        <v>3.645853659</v>
      </c>
    </row>
    <row r="76" ht="30.0" customHeight="1">
      <c r="B76" s="123" t="s">
        <v>57</v>
      </c>
      <c r="C76" s="124">
        <f>+'PuD-EEUU'!H155</f>
        <v>7.548335317</v>
      </c>
      <c r="D76" s="124">
        <f>+'PuD-EEUU'!F155</f>
        <v>3.423902439</v>
      </c>
      <c r="E76" s="124">
        <f>+'PuD-EEUU'!L157</f>
        <v>4.268837317</v>
      </c>
      <c r="F76" s="124">
        <f>+'PuD-EEUU'!R155</f>
        <v>7.768795317</v>
      </c>
      <c r="G76" s="124">
        <f>+'PuD-EEUU'!P155</f>
        <v>3.523902439</v>
      </c>
    </row>
    <row r="77" ht="30.0" customHeight="1"/>
    <row r="78" ht="30.0" customHeight="1">
      <c r="B78" s="117" t="s">
        <v>104</v>
      </c>
      <c r="C78" s="115"/>
      <c r="D78" s="115"/>
      <c r="E78" s="115"/>
      <c r="F78" s="115"/>
      <c r="G78" s="103"/>
    </row>
    <row r="79" ht="30.0" customHeight="1">
      <c r="B79" s="118" t="s">
        <v>5</v>
      </c>
      <c r="C79" s="119" t="s">
        <v>89</v>
      </c>
      <c r="D79" s="119" t="s">
        <v>90</v>
      </c>
      <c r="E79" s="120" t="str">
        <f>+E66</f>
        <v>DPP -lbs 3.78% 10%</v>
      </c>
      <c r="F79" s="121" t="s">
        <v>92</v>
      </c>
      <c r="G79" s="121" t="s">
        <v>93</v>
      </c>
    </row>
    <row r="80" ht="30.0" customHeight="1">
      <c r="B80" s="122"/>
      <c r="C80" s="122"/>
      <c r="D80" s="122"/>
      <c r="E80" s="122"/>
      <c r="F80" s="122"/>
      <c r="G80" s="122"/>
    </row>
    <row r="81" ht="30.0" customHeight="1">
      <c r="B81" s="123" t="s">
        <v>44</v>
      </c>
      <c r="C81" s="124">
        <f>+'PuD-EUROPA'!H18</f>
        <v>11.44671337</v>
      </c>
      <c r="D81" s="124">
        <f>+'PuD-EUROPA'!F18</f>
        <v>5.192195122</v>
      </c>
      <c r="E81" s="124">
        <f>+'PuD-EUROPA'!L20</f>
        <v>6.345459366</v>
      </c>
      <c r="F81" s="124">
        <f>+'PuD-EUROPA'!R18</f>
        <v>11.71126537</v>
      </c>
      <c r="G81" s="124">
        <f>+'PuD-EUROPA'!P18</f>
        <v>5.312195122</v>
      </c>
    </row>
    <row r="82" ht="30.0" customHeight="1">
      <c r="B82" s="123" t="s">
        <v>47</v>
      </c>
      <c r="C82" s="124">
        <f>+'PuD-EUROPA'!H35</f>
        <v>10.2589179</v>
      </c>
      <c r="D82" s="124">
        <f>+'PuD-EUROPA'!F35</f>
        <v>4.653414634</v>
      </c>
      <c r="E82" s="124">
        <f>+'PuD-EUROPA'!L37</f>
        <v>5.693617902</v>
      </c>
      <c r="F82" s="124">
        <f>+'PuD-EUROPA'!R35</f>
        <v>10.5014239</v>
      </c>
      <c r="G82" s="124">
        <f>+'PuD-EUROPA'!P35</f>
        <v>4.763414634</v>
      </c>
    </row>
    <row r="83" ht="30.0" customHeight="1">
      <c r="B83" s="123" t="s">
        <v>48</v>
      </c>
      <c r="C83" s="124">
        <f>+'PuD-EUROPA'!H53</f>
        <v>9.833591415</v>
      </c>
      <c r="D83" s="124">
        <f>+'PuD-EUROPA'!F53</f>
        <v>4.460487805</v>
      </c>
      <c r="E83" s="124">
        <f>+'PuD-EUROPA'!L55</f>
        <v>5.476337415</v>
      </c>
      <c r="F83" s="124">
        <f>+'PuD-EUROPA'!R53</f>
        <v>10.09814341</v>
      </c>
      <c r="G83" s="124">
        <f>+'PuD-EUROPA'!P53</f>
        <v>4.580487805</v>
      </c>
    </row>
    <row r="84" ht="30.0" customHeight="1">
      <c r="B84" s="123" t="s">
        <v>50</v>
      </c>
      <c r="C84" s="124">
        <f>+'PuD-EUROPA'!H70</f>
        <v>9.564737756</v>
      </c>
      <c r="D84" s="124">
        <f>+'PuD-EUROPA'!F70</f>
        <v>4.338536585</v>
      </c>
      <c r="E84" s="124">
        <f>+'PuD-EUROPA'!L72</f>
        <v>5.331483756</v>
      </c>
      <c r="F84" s="124">
        <f>+'PuD-EUROPA'!R70</f>
        <v>9.829289756</v>
      </c>
      <c r="G84" s="124">
        <f>+'PuD-EUROPA'!P70</f>
        <v>4.458536585</v>
      </c>
    </row>
    <row r="85" ht="30.0" customHeight="1">
      <c r="B85" s="123" t="s">
        <v>52</v>
      </c>
      <c r="C85" s="124">
        <f>+'PuD-EUROPA'!H87</f>
        <v>9.430310927</v>
      </c>
      <c r="D85" s="124">
        <f>+'PuD-EUROPA'!F87</f>
        <v>4.277560976</v>
      </c>
      <c r="E85" s="124">
        <f>+'PuD-EUROPA'!L89</f>
        <v>5.259056927</v>
      </c>
      <c r="F85" s="124">
        <f>+'PuD-EUROPA'!R87</f>
        <v>9.694862927</v>
      </c>
      <c r="G85" s="124">
        <f>+'PuD-EUROPA'!P87</f>
        <v>4.397560976</v>
      </c>
    </row>
    <row r="86" ht="30.0" customHeight="1">
      <c r="B86" s="123" t="s">
        <v>53</v>
      </c>
      <c r="C86" s="124">
        <f>+'PuD-EUROPA'!H104</f>
        <v>9.161457268</v>
      </c>
      <c r="D86" s="124">
        <f>+'PuD-EUROPA'!F104</f>
        <v>4.155609756</v>
      </c>
      <c r="E86" s="124">
        <f>+'PuD-EUROPA'!L106</f>
        <v>5.114203268</v>
      </c>
      <c r="F86" s="124">
        <f>+'PuD-EUROPA'!R104</f>
        <v>9.426009268</v>
      </c>
      <c r="G86" s="124">
        <f>+'PuD-EUROPA'!P104</f>
        <v>4.275609756</v>
      </c>
    </row>
    <row r="87" ht="30.0" customHeight="1">
      <c r="B87" s="123" t="s">
        <v>55</v>
      </c>
      <c r="C87" s="124">
        <f>+'PuD-EUROPA'!H121</f>
        <v>8.489323122</v>
      </c>
      <c r="D87" s="124">
        <f>+'PuD-EUROPA'!F121</f>
        <v>3.850731707</v>
      </c>
      <c r="E87" s="124">
        <f>+'PuD-EUROPA'!L123</f>
        <v>4.752069122</v>
      </c>
      <c r="F87" s="124">
        <f>+'PuD-EUROPA'!R121</f>
        <v>8.753875122</v>
      </c>
      <c r="G87" s="124">
        <f>+'PuD-EUROPA'!P121</f>
        <v>3.970731707</v>
      </c>
    </row>
    <row r="88" ht="30.0" customHeight="1">
      <c r="B88" s="123" t="s">
        <v>56</v>
      </c>
      <c r="C88" s="124">
        <f>+'PuD-EUROPA'!H138</f>
        <v>7.817188976</v>
      </c>
      <c r="D88" s="124">
        <f>+'PuD-EUROPA'!F138</f>
        <v>3.545853659</v>
      </c>
      <c r="E88" s="124">
        <f>+'PuD-EUROPA'!L140</f>
        <v>4.389934976</v>
      </c>
      <c r="F88" s="124">
        <f>+'PuD-EUROPA'!R138</f>
        <v>8.081740976</v>
      </c>
      <c r="G88" s="124">
        <f>+'PuD-EUROPA'!P138</f>
        <v>3.665853659</v>
      </c>
    </row>
    <row r="89" ht="30.0" customHeight="1">
      <c r="B89" s="123" t="s">
        <v>57</v>
      </c>
      <c r="C89" s="124">
        <f>+'PuD-EUROPA'!H155</f>
        <v>7.548335317</v>
      </c>
      <c r="D89" s="124">
        <f>+'PuD-EUROPA'!F155</f>
        <v>3.423902439</v>
      </c>
      <c r="E89" s="124">
        <f>+'PuD-EUROPA'!L157</f>
        <v>4.245081317</v>
      </c>
      <c r="F89" s="124">
        <f>+'PuD-EUROPA'!R155</f>
        <v>7.812887317</v>
      </c>
      <c r="G89" s="124">
        <f>+'PuD-EUROPA'!P155</f>
        <v>3.543902439</v>
      </c>
    </row>
    <row r="90" ht="30.0" customHeight="1"/>
    <row r="91" ht="30.0" customHeight="1">
      <c r="B91" s="117" t="s">
        <v>105</v>
      </c>
      <c r="C91" s="115"/>
      <c r="D91" s="115"/>
      <c r="E91" s="115"/>
      <c r="F91" s="115"/>
      <c r="G91" s="103"/>
    </row>
    <row r="92" ht="30.0" customHeight="1">
      <c r="B92" s="118" t="s">
        <v>5</v>
      </c>
      <c r="C92" s="119" t="s">
        <v>89</v>
      </c>
      <c r="D92" s="119" t="s">
        <v>90</v>
      </c>
      <c r="E92" s="120" t="str">
        <f>+E79</f>
        <v>DPP -lbs 3.78% 10%</v>
      </c>
      <c r="F92" s="121" t="s">
        <v>92</v>
      </c>
      <c r="G92" s="121" t="s">
        <v>93</v>
      </c>
    </row>
    <row r="93" ht="30.0" customHeight="1">
      <c r="B93" s="122"/>
      <c r="C93" s="122"/>
      <c r="D93" s="122"/>
      <c r="E93" s="122"/>
      <c r="F93" s="122"/>
      <c r="G93" s="122"/>
    </row>
    <row r="94" ht="30.0" customHeight="1">
      <c r="B94" s="123" t="s">
        <v>44</v>
      </c>
      <c r="C94" s="124">
        <f>+COCIDO!H18</f>
        <v>13.55706522</v>
      </c>
      <c r="D94" s="124">
        <f>+COCIDO!F18</f>
        <v>6.149444444</v>
      </c>
      <c r="E94" s="124">
        <f>+COCIDO!L20</f>
        <v>7.482480111</v>
      </c>
      <c r="F94" s="124">
        <f>+COCIDO!R18</f>
        <v>13.88775522</v>
      </c>
      <c r="G94" s="124">
        <f>+COCIDO!P18</f>
        <v>6.299444444</v>
      </c>
    </row>
    <row r="95" ht="30.0" customHeight="1">
      <c r="B95" s="123" t="s">
        <v>47</v>
      </c>
      <c r="C95" s="124">
        <f>+COCIDO!H36</f>
        <v>12.17919022</v>
      </c>
      <c r="D95" s="124">
        <f>+COCIDO!F36</f>
        <v>5.524444444</v>
      </c>
      <c r="E95" s="124" t="str">
        <f>+COCIDO!L40</f>
        <v/>
      </c>
      <c r="F95" s="124">
        <f>+COCIDO!R36</f>
        <v>12.50988022</v>
      </c>
      <c r="G95" s="124">
        <f>+COCIDO!P36</f>
        <v>5.674444444</v>
      </c>
    </row>
    <row r="96" ht="30.0" customHeight="1">
      <c r="B96" s="123" t="s">
        <v>48</v>
      </c>
      <c r="C96" s="124">
        <f>+COCIDO!H55</f>
        <v>11.71989856</v>
      </c>
      <c r="D96" s="124">
        <f>+COCIDO!F55</f>
        <v>5.316111111</v>
      </c>
      <c r="E96" s="124">
        <f>+COCIDO!L57</f>
        <v>6.492646778</v>
      </c>
      <c r="F96" s="124">
        <f>+COCIDO!R55</f>
        <v>12.05058856</v>
      </c>
      <c r="G96" s="124">
        <f>+COCIDO!P55</f>
        <v>5.466111111</v>
      </c>
    </row>
    <row r="97" ht="30.0" customHeight="1">
      <c r="B97" s="123" t="s">
        <v>50</v>
      </c>
      <c r="C97" s="124">
        <f>+COCIDO!H73</f>
        <v>11.41370411</v>
      </c>
      <c r="D97" s="124">
        <f>+COCIDO!F73</f>
        <v>5.177222222</v>
      </c>
      <c r="E97" s="124">
        <f>+COCIDO!L75</f>
        <v>6.327674556</v>
      </c>
      <c r="F97" s="124">
        <f>+COCIDO!R73</f>
        <v>11.74439411</v>
      </c>
      <c r="G97" s="124">
        <f>+COCIDO!P73</f>
        <v>5.327222222</v>
      </c>
    </row>
    <row r="98" ht="30.0" customHeight="1">
      <c r="B98" s="123" t="s">
        <v>52</v>
      </c>
      <c r="C98" s="124">
        <f>+COCIDO!H91</f>
        <v>11.26060689</v>
      </c>
      <c r="D98" s="124">
        <f>+COCIDO!F91</f>
        <v>5.107777778</v>
      </c>
      <c r="E98" s="124">
        <f>+COCIDO!L93</f>
        <v>6.245188444</v>
      </c>
      <c r="F98" s="124">
        <f>+COCIDO!R91</f>
        <v>11.59129689</v>
      </c>
      <c r="G98" s="124">
        <f>+COCIDO!P91</f>
        <v>5.257777778</v>
      </c>
    </row>
    <row r="99" ht="30.0" customHeight="1">
      <c r="B99" s="123" t="s">
        <v>53</v>
      </c>
      <c r="C99" s="124">
        <f>+COCIDO!H109</f>
        <v>10.95441244</v>
      </c>
      <c r="D99" s="124">
        <f>+COCIDO!F109</f>
        <v>4.968888889</v>
      </c>
      <c r="E99" s="124">
        <f>+COCIDO!L111</f>
        <v>6.080216222</v>
      </c>
      <c r="F99" s="124">
        <f>+COCIDO!R109</f>
        <v>11.28510244</v>
      </c>
      <c r="G99" s="124">
        <f>+COCIDO!P109</f>
        <v>5.118888889</v>
      </c>
    </row>
    <row r="100" ht="30.0" customHeight="1">
      <c r="B100" s="123" t="s">
        <v>55</v>
      </c>
      <c r="C100" s="124">
        <f>+COCIDO!H127</f>
        <v>10.18892633</v>
      </c>
      <c r="D100" s="124">
        <f>+COCIDO!F127</f>
        <v>4.621666667</v>
      </c>
      <c r="E100" s="124">
        <f>+COCIDO!L129</f>
        <v>5.667785667</v>
      </c>
      <c r="F100" s="124">
        <f>+COCIDO!R127</f>
        <v>10.51961633</v>
      </c>
      <c r="G100" s="124">
        <f>+COCIDO!P127</f>
        <v>4.771666667</v>
      </c>
    </row>
    <row r="101" ht="30.0" customHeight="1">
      <c r="B101" s="123" t="s">
        <v>56</v>
      </c>
      <c r="C101" s="124">
        <f>+COCIDO!H145</f>
        <v>9.423440222</v>
      </c>
      <c r="D101" s="124">
        <f>+COCIDO!F145</f>
        <v>4.274444444</v>
      </c>
      <c r="E101" s="124">
        <f>+COCIDO!L147</f>
        <v>5.255355111</v>
      </c>
      <c r="F101" s="124">
        <f>+COCIDO!R145</f>
        <v>9.754130222</v>
      </c>
      <c r="G101" s="124">
        <f>+COCIDO!P145</f>
        <v>4.424444444</v>
      </c>
    </row>
    <row r="102" ht="30.0" customHeight="1">
      <c r="B102" s="123" t="s">
        <v>57</v>
      </c>
      <c r="C102" s="124">
        <f>+COCIDO!H164</f>
        <v>9.117245778</v>
      </c>
      <c r="D102" s="124">
        <f>+COCIDO!F164</f>
        <v>4.135555556</v>
      </c>
      <c r="E102" s="124">
        <f>+COCIDO!L166</f>
        <v>5.090382889</v>
      </c>
      <c r="F102" s="124">
        <f>+COCIDO!R164</f>
        <v>9.447935778</v>
      </c>
      <c r="G102" s="124">
        <f>+COCIDO!P164</f>
        <v>4.285555556</v>
      </c>
    </row>
    <row r="103" ht="30.0" customHeight="1"/>
    <row r="104" ht="30.0" customHeight="1">
      <c r="B104" s="117" t="s">
        <v>106</v>
      </c>
      <c r="C104" s="115"/>
      <c r="D104" s="115"/>
      <c r="E104" s="115"/>
      <c r="F104" s="115"/>
      <c r="G104" s="103"/>
    </row>
    <row r="105" ht="30.0" customHeight="1">
      <c r="B105" s="118" t="s">
        <v>5</v>
      </c>
      <c r="C105" s="119" t="s">
        <v>89</v>
      </c>
      <c r="D105" s="119" t="s">
        <v>90</v>
      </c>
      <c r="E105" s="120" t="str">
        <f>+E92</f>
        <v>DPP -lbs 3.78% 10%</v>
      </c>
      <c r="F105" s="121" t="s">
        <v>92</v>
      </c>
      <c r="G105" s="121" t="s">
        <v>93</v>
      </c>
    </row>
    <row r="106" ht="30.0" customHeight="1">
      <c r="B106" s="122"/>
      <c r="C106" s="122"/>
      <c r="D106" s="122"/>
      <c r="E106" s="122"/>
      <c r="F106" s="122"/>
      <c r="G106" s="122"/>
    </row>
    <row r="107" ht="30.0" customHeight="1">
      <c r="B107" s="123" t="s">
        <v>44</v>
      </c>
      <c r="C107" s="124">
        <f>+'PRE-COCIDO'!H18</f>
        <v>12.32855337</v>
      </c>
      <c r="D107" s="124">
        <f>+'PRE-COCIDO'!F18</f>
        <v>5.592195122</v>
      </c>
      <c r="E107" s="124">
        <f>+'PRE-COCIDO'!L20</f>
        <v>6.567664878</v>
      </c>
      <c r="F107" s="124">
        <f>+'PRE-COCIDO'!R18</f>
        <v>12.52696737</v>
      </c>
      <c r="G107" s="124">
        <f>+'PRE-COCIDO'!P18</f>
        <v>5.682195122</v>
      </c>
    </row>
    <row r="108" ht="30.0" customHeight="1">
      <c r="B108" s="123" t="s">
        <v>47</v>
      </c>
      <c r="C108" s="124">
        <f>+'PRE-COCIDO'!H36</f>
        <v>11.1187119</v>
      </c>
      <c r="D108" s="124">
        <f>+'PRE-COCIDO'!F36</f>
        <v>5.043414634</v>
      </c>
      <c r="E108" s="124">
        <f>+'PRE-COCIDO'!L38</f>
        <v>6.133103902</v>
      </c>
      <c r="F108" s="124">
        <f>+'PRE-COCIDO'!R36</f>
        <v>11.3171259</v>
      </c>
      <c r="G108" s="124">
        <f>+'PRE-COCIDO'!P36</f>
        <v>5.133414634</v>
      </c>
    </row>
    <row r="109" ht="30.0" customHeight="1">
      <c r="B109" s="123" t="s">
        <v>48</v>
      </c>
      <c r="C109" s="124">
        <f>+'PRE-COCIDO'!H55</f>
        <v>10.71543141</v>
      </c>
      <c r="D109" s="124">
        <f>+'PRE-COCIDO'!F55</f>
        <v>4.860487805</v>
      </c>
      <c r="E109" s="124">
        <f>+'PRE-COCIDO'!L57</f>
        <v>5.915823415</v>
      </c>
      <c r="F109" s="124">
        <f>+'PRE-COCIDO'!R55</f>
        <v>10.91384541</v>
      </c>
      <c r="G109" s="124">
        <f>+'PRE-COCIDO'!P55</f>
        <v>4.950487805</v>
      </c>
    </row>
    <row r="110" ht="30.0" customHeight="1">
      <c r="B110" s="123" t="s">
        <v>50</v>
      </c>
      <c r="C110" s="124">
        <f>+'PRE-COCIDO'!H73</f>
        <v>10.44657776</v>
      </c>
      <c r="D110" s="124">
        <f>+'PRE-COCIDO'!F73</f>
        <v>4.738536585</v>
      </c>
      <c r="E110" s="124">
        <f>+'PRE-COCIDO'!L75</f>
        <v>5.770969756</v>
      </c>
      <c r="F110" s="124">
        <f>+'PRE-COCIDO'!R73</f>
        <v>10.64499176</v>
      </c>
      <c r="G110" s="124">
        <f>+'PRE-COCIDO'!P73</f>
        <v>4.828536585</v>
      </c>
    </row>
    <row r="111" ht="30.0" customHeight="1">
      <c r="B111" s="123" t="s">
        <v>52</v>
      </c>
      <c r="C111" s="124">
        <f>+'PRE-COCIDO'!H91</f>
        <v>10.31215093</v>
      </c>
      <c r="D111" s="124">
        <f>+'PRE-COCIDO'!F91</f>
        <v>4.677560976</v>
      </c>
      <c r="E111" s="124">
        <f>+'PRE-COCIDO'!L93</f>
        <v>5.698542927</v>
      </c>
      <c r="F111" s="124">
        <f>+'PRE-COCIDO'!R91</f>
        <v>10.51056493</v>
      </c>
      <c r="G111" s="124">
        <f>+'PRE-COCIDO'!P91</f>
        <v>4.767560976</v>
      </c>
    </row>
    <row r="112" ht="30.0" customHeight="1">
      <c r="B112" s="123" t="s">
        <v>53</v>
      </c>
      <c r="C112" s="124">
        <f>+'PRE-COCIDO'!H109</f>
        <v>10.04329727</v>
      </c>
      <c r="D112" s="124">
        <f>+'PRE-COCIDO'!F109</f>
        <v>4.555609756</v>
      </c>
      <c r="E112" s="124">
        <f>+'PRE-COCIDO'!L111</f>
        <v>5.553689268</v>
      </c>
      <c r="F112" s="124">
        <f>+'PRE-COCIDO'!R109</f>
        <v>10.24171127</v>
      </c>
      <c r="G112" s="124">
        <f>+'PRE-COCIDO'!P109</f>
        <v>4.645609756</v>
      </c>
    </row>
    <row r="113" ht="30.0" customHeight="1">
      <c r="B113" s="123" t="s">
        <v>55</v>
      </c>
      <c r="C113" s="124">
        <f>+'PRE-COCIDO'!H127</f>
        <v>9.701853122</v>
      </c>
      <c r="D113" s="124">
        <f>+'PRE-COCIDO'!F127</f>
        <v>4.400731707</v>
      </c>
      <c r="E113" s="124">
        <f>+'PRE-COCIDO'!L129</f>
        <v>5.191555122</v>
      </c>
      <c r="F113" s="124">
        <f>+'PRE-COCIDO'!R127</f>
        <v>9.569577122</v>
      </c>
      <c r="G113" s="124">
        <f>+'PRE-COCIDO'!P127</f>
        <v>4.340731707</v>
      </c>
    </row>
    <row r="114" ht="30.0" customHeight="1">
      <c r="B114" s="123" t="s">
        <v>56</v>
      </c>
      <c r="C114" s="124">
        <f>+'PRE-COCIDO'!H145</f>
        <v>8.699028976</v>
      </c>
      <c r="D114" s="124">
        <f>+'PRE-COCIDO'!F145</f>
        <v>3.945853659</v>
      </c>
      <c r="E114" s="124">
        <f>+'PRE-COCIDO'!L147</f>
        <v>4.829420976</v>
      </c>
      <c r="F114" s="124">
        <f>+'PRE-COCIDO'!R145</f>
        <v>8.897442976</v>
      </c>
      <c r="G114" s="124">
        <f>+'PRE-COCIDO'!P145</f>
        <v>4.035853659</v>
      </c>
    </row>
    <row r="115" ht="30.0" customHeight="1">
      <c r="B115" s="123" t="s">
        <v>57</v>
      </c>
      <c r="C115" s="124">
        <f>+'PRE-COCIDO'!H164</f>
        <v>8.430175317</v>
      </c>
      <c r="D115" s="124">
        <f>+'PRE-COCIDO'!F164</f>
        <v>3.823902439</v>
      </c>
      <c r="E115" s="124">
        <f>+'PRE-COCIDO'!L166</f>
        <v>4.684567317</v>
      </c>
      <c r="F115" s="124">
        <f>+'PRE-COCIDO'!R164</f>
        <v>8.628589317</v>
      </c>
      <c r="G115" s="124">
        <f>+'PRE-COCIDO'!P164</f>
        <v>3.913902439</v>
      </c>
    </row>
    <row r="116" ht="30.0" customHeight="1"/>
    <row r="117" ht="30.0" customHeight="1">
      <c r="B117" s="117" t="s">
        <v>107</v>
      </c>
      <c r="C117" s="115"/>
      <c r="D117" s="115"/>
      <c r="E117" s="115"/>
      <c r="F117" s="115"/>
      <c r="G117" s="103"/>
    </row>
    <row r="118" ht="30.0" customHeight="1">
      <c r="B118" s="118" t="s">
        <v>5</v>
      </c>
      <c r="C118" s="119" t="s">
        <v>89</v>
      </c>
      <c r="D118" s="119" t="s">
        <v>90</v>
      </c>
      <c r="E118" s="120" t="str">
        <f>+E105</f>
        <v>DPP -lbs 3.78% 10%</v>
      </c>
      <c r="F118" s="121" t="s">
        <v>92</v>
      </c>
      <c r="G118" s="121" t="s">
        <v>93</v>
      </c>
    </row>
    <row r="119" ht="30.0" customHeight="1">
      <c r="B119" s="122"/>
      <c r="C119" s="122"/>
      <c r="D119" s="122"/>
      <c r="E119" s="122"/>
      <c r="F119" s="122"/>
      <c r="G119" s="122"/>
    </row>
    <row r="120" ht="30.0" customHeight="1">
      <c r="B120" s="123" t="s">
        <v>44</v>
      </c>
      <c r="C120" s="124">
        <f>+'COCIDO SIN TRATAR'!H18</f>
        <v>14.47286497</v>
      </c>
      <c r="D120" s="124">
        <f>+'COCIDO SIN TRATAR'!F18</f>
        <v>6.564848485</v>
      </c>
      <c r="E120" s="124">
        <f>+'COCIDO SIN TRATAR'!L20</f>
        <v>8.396126273</v>
      </c>
      <c r="F120" s="124">
        <f>+'COCIDO SIN TRATAR'!R18</f>
        <v>14.69332497</v>
      </c>
      <c r="G120" s="124">
        <f>+'COCIDO SIN TRATAR'!P18</f>
        <v>6.664848485</v>
      </c>
    </row>
    <row r="121" ht="30.0" customHeight="1">
      <c r="B121" s="123" t="s">
        <v>47</v>
      </c>
      <c r="C121" s="124">
        <f>+'COCIDO SIN TRATAR'!H36</f>
        <v>12.96972861</v>
      </c>
      <c r="D121" s="124">
        <f>+'COCIDO SIN TRATAR'!F36</f>
        <v>5.883030303</v>
      </c>
      <c r="E121" s="124">
        <f>+'COCIDO SIN TRATAR'!L38</f>
        <v>7.136338394</v>
      </c>
      <c r="F121" s="124">
        <f>+'COCIDO SIN TRATAR'!R36</f>
        <v>13.19018861</v>
      </c>
      <c r="G121" s="124">
        <f>+'COCIDO SIN TRATAR'!P36</f>
        <v>5.983030303</v>
      </c>
    </row>
    <row r="122" ht="30.0" customHeight="1">
      <c r="B122" s="123" t="s">
        <v>48</v>
      </c>
      <c r="C122" s="124">
        <f>+'COCIDO SIN TRATAR'!H55</f>
        <v>12.46868315</v>
      </c>
      <c r="D122" s="124">
        <f>+'COCIDO SIN TRATAR'!F55</f>
        <v>5.655757576</v>
      </c>
      <c r="E122" s="124">
        <f>+'COCIDO SIN TRATAR'!L57</f>
        <v>6.866383848</v>
      </c>
      <c r="F122" s="124">
        <f>+'COCIDO SIN TRATAR'!R55</f>
        <v>12.68914315</v>
      </c>
      <c r="G122" s="124">
        <f>+'COCIDO SIN TRATAR'!P55</f>
        <v>5.755757576</v>
      </c>
    </row>
    <row r="123" ht="30.0" customHeight="1">
      <c r="B123" s="123" t="s">
        <v>50</v>
      </c>
      <c r="C123" s="124">
        <f>+'COCIDO SIN TRATAR'!H73</f>
        <v>12.13465285</v>
      </c>
      <c r="D123" s="124">
        <f>+'COCIDO SIN TRATAR'!F73</f>
        <v>5.504242424</v>
      </c>
      <c r="E123" s="124">
        <f>+'COCIDO SIN TRATAR'!L75</f>
        <v>6.686414152</v>
      </c>
      <c r="F123" s="124">
        <f>+'COCIDO SIN TRATAR'!R73</f>
        <v>12.35511285</v>
      </c>
      <c r="G123" s="124">
        <f>+'COCIDO SIN TRATAR'!P73</f>
        <v>5.604242424</v>
      </c>
    </row>
    <row r="124" ht="30.0" customHeight="1">
      <c r="B124" s="123" t="s">
        <v>52</v>
      </c>
      <c r="C124" s="124">
        <f>+'COCIDO SIN TRATAR'!H91</f>
        <v>11.26060689</v>
      </c>
      <c r="D124" s="124">
        <f>+'COCIDO SIN TRATAR'!F91</f>
        <v>5.107777778</v>
      </c>
      <c r="E124" s="124">
        <f>+'COCIDO SIN TRATAR'!L93</f>
        <v>6.596429303</v>
      </c>
      <c r="F124" s="124">
        <f>+'COCIDO SIN TRATAR'!R91</f>
        <v>12.1880977</v>
      </c>
      <c r="G124" s="124">
        <f>+'COCIDO SIN TRATAR'!P91</f>
        <v>5.528484848</v>
      </c>
    </row>
    <row r="125" ht="30.0" customHeight="1">
      <c r="B125" s="123" t="s">
        <v>53</v>
      </c>
      <c r="C125" s="124">
        <f>+'COCIDO SIN TRATAR'!H109</f>
        <v>11.63360739</v>
      </c>
      <c r="D125" s="124">
        <f>+'COCIDO SIN TRATAR'!F109</f>
        <v>5.276969697</v>
      </c>
      <c r="E125" s="124">
        <f>+'COCIDO SIN TRATAR'!L111</f>
        <v>6.416459606</v>
      </c>
      <c r="F125" s="124">
        <f>+'COCIDO SIN TRATAR'!R109</f>
        <v>11.85406739</v>
      </c>
      <c r="G125" s="124">
        <f>+'COCIDO SIN TRATAR'!P109</f>
        <v>5.376969697</v>
      </c>
    </row>
    <row r="126" ht="30.0" customHeight="1">
      <c r="B126" s="123" t="s">
        <v>55</v>
      </c>
      <c r="C126" s="124">
        <f>+'COCIDO SIN TRATAR'!H127</f>
        <v>10.79853164</v>
      </c>
      <c r="D126" s="124">
        <f>+'COCIDO SIN TRATAR'!F127</f>
        <v>4.898181818</v>
      </c>
      <c r="E126" s="124">
        <f>+'COCIDO SIN TRATAR'!L129</f>
        <v>5.966535364</v>
      </c>
      <c r="F126" s="124">
        <f>+'COCIDO SIN TRATAR'!R127</f>
        <v>11.01899164</v>
      </c>
      <c r="G126" s="124">
        <f>+'COCIDO SIN TRATAR'!P127</f>
        <v>4.998181818</v>
      </c>
    </row>
    <row r="127" ht="30.0" customHeight="1">
      <c r="B127" s="123" t="s">
        <v>56</v>
      </c>
      <c r="C127" s="124">
        <f>+'COCIDO SIN TRATAR'!H145</f>
        <v>9.963455879</v>
      </c>
      <c r="D127" s="124">
        <f>+'COCIDO SIN TRATAR'!F145</f>
        <v>4.519393939</v>
      </c>
      <c r="E127" s="124">
        <f>+'COCIDO SIN TRATAR'!L147</f>
        <v>5.516611121</v>
      </c>
      <c r="F127" s="124">
        <f>+'COCIDO SIN TRATAR'!R145</f>
        <v>10.18391588</v>
      </c>
      <c r="G127" s="124">
        <f>+'COCIDO SIN TRATAR'!P145</f>
        <v>4.619393939</v>
      </c>
    </row>
    <row r="128" ht="30.0" customHeight="1">
      <c r="B128" s="123" t="s">
        <v>57</v>
      </c>
      <c r="C128" s="124">
        <f>+'COCIDO SIN TRATAR'!H164</f>
        <v>9.629425576</v>
      </c>
      <c r="D128" s="124">
        <f>+'COCIDO SIN TRATAR'!F164</f>
        <v>4.367878788</v>
      </c>
      <c r="E128" s="124">
        <f>+'COCIDO SIN TRATAR'!L166</f>
        <v>5.336641424</v>
      </c>
      <c r="F128" s="124">
        <f>+'COCIDO SIN TRATAR'!R164</f>
        <v>9.849885576</v>
      </c>
      <c r="G128" s="124">
        <f>+'COCIDO SIN TRATAR'!P164</f>
        <v>4.467878788</v>
      </c>
    </row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3">
    <mergeCell ref="B78:G78"/>
    <mergeCell ref="B79:B80"/>
    <mergeCell ref="C79:C80"/>
    <mergeCell ref="D79:D80"/>
    <mergeCell ref="E79:E80"/>
    <mergeCell ref="F79:F80"/>
    <mergeCell ref="G79:G80"/>
    <mergeCell ref="B91:G91"/>
    <mergeCell ref="B92:B93"/>
    <mergeCell ref="C92:C93"/>
    <mergeCell ref="D92:D93"/>
    <mergeCell ref="E92:E93"/>
    <mergeCell ref="F92:F93"/>
    <mergeCell ref="G92:G93"/>
    <mergeCell ref="B117:G117"/>
    <mergeCell ref="B118:B119"/>
    <mergeCell ref="C118:C119"/>
    <mergeCell ref="D118:D119"/>
    <mergeCell ref="E118:E119"/>
    <mergeCell ref="F118:F119"/>
    <mergeCell ref="G118:G119"/>
    <mergeCell ref="B104:G104"/>
    <mergeCell ref="B105:B106"/>
    <mergeCell ref="C105:C106"/>
    <mergeCell ref="D105:D106"/>
    <mergeCell ref="E105:E106"/>
    <mergeCell ref="F105:F106"/>
    <mergeCell ref="G105:G106"/>
    <mergeCell ref="B2:G2"/>
    <mergeCell ref="B3:B4"/>
    <mergeCell ref="C3:C4"/>
    <mergeCell ref="D3:D4"/>
    <mergeCell ref="E3:E4"/>
    <mergeCell ref="F3:F4"/>
    <mergeCell ref="G3:G4"/>
    <mergeCell ref="K7:L7"/>
    <mergeCell ref="B12:I12"/>
    <mergeCell ref="B13:B14"/>
    <mergeCell ref="C13:C14"/>
    <mergeCell ref="D13:D14"/>
    <mergeCell ref="E13:E14"/>
    <mergeCell ref="F13:F14"/>
    <mergeCell ref="I13:I14"/>
    <mergeCell ref="G13:G14"/>
    <mergeCell ref="H13:H14"/>
    <mergeCell ref="B25:G25"/>
    <mergeCell ref="B26:B27"/>
    <mergeCell ref="C26:C27"/>
    <mergeCell ref="D26:D27"/>
    <mergeCell ref="E26:E27"/>
    <mergeCell ref="F40:F41"/>
    <mergeCell ref="G40:G41"/>
    <mergeCell ref="F26:F27"/>
    <mergeCell ref="G26:G27"/>
    <mergeCell ref="B39:G39"/>
    <mergeCell ref="B40:B41"/>
    <mergeCell ref="C40:C41"/>
    <mergeCell ref="D40:D41"/>
    <mergeCell ref="E40:E41"/>
    <mergeCell ref="B52:G52"/>
    <mergeCell ref="B53:B54"/>
    <mergeCell ref="C53:C54"/>
    <mergeCell ref="D53:D54"/>
    <mergeCell ref="E53:E54"/>
    <mergeCell ref="F53:F54"/>
    <mergeCell ref="G53:G54"/>
    <mergeCell ref="B65:G65"/>
    <mergeCell ref="B66:B67"/>
    <mergeCell ref="C66:C67"/>
    <mergeCell ref="D66:D67"/>
    <mergeCell ref="E66:E67"/>
    <mergeCell ref="F66:F67"/>
    <mergeCell ref="G66:G67"/>
  </mergeCells>
  <printOptions/>
  <pageMargins bottom="0.75" footer="0.0" header="0.0" left="0.7" right="0.7" top="0.75"/>
  <pageSetup orientation="portrait"/>
  <colBreaks count="1" manualBreakCount="1">
    <brk id="7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workbookViewId="0"/>
  </sheetViews>
  <sheetFormatPr customHeight="1" defaultColWidth="14.43" defaultRowHeight="15.0"/>
  <cols>
    <col customWidth="1" min="1" max="1" width="2.0"/>
    <col customWidth="1" min="2" max="4" width="10.71"/>
    <col customWidth="1" min="5" max="5" width="2.14"/>
    <col customWidth="1" min="6" max="8" width="10.71"/>
    <col customWidth="1" min="9" max="9" width="1.71"/>
    <col customWidth="1" min="10" max="12" width="10.71"/>
    <col customWidth="1" min="13" max="13" width="2.57"/>
    <col customWidth="1" min="14" max="14" width="2.14"/>
    <col customWidth="1" min="15" max="17" width="10.71"/>
    <col customWidth="1" min="18" max="18" width="1.71"/>
    <col customWidth="1" min="19" max="21" width="10.71"/>
    <col customWidth="1" min="22" max="22" width="3.29"/>
    <col customWidth="1" min="23" max="30" width="11.43"/>
    <col customWidth="1" min="31" max="31" width="14.43"/>
  </cols>
  <sheetData>
    <row r="1" ht="15.75" customHeight="1">
      <c r="A1" s="95"/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134"/>
      <c r="W1" s="95"/>
      <c r="X1" s="95"/>
      <c r="Y1" s="95"/>
      <c r="Z1" s="95"/>
      <c r="AA1" s="95"/>
      <c r="AB1" s="95"/>
      <c r="AC1" s="95"/>
      <c r="AD1" s="95"/>
      <c r="AE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134"/>
      <c r="W2" s="95"/>
      <c r="X2" s="95"/>
      <c r="Y2" s="95"/>
      <c r="Z2" s="95"/>
      <c r="AA2" s="95"/>
      <c r="AB2" s="95"/>
      <c r="AC2" s="95"/>
      <c r="AD2" s="95"/>
      <c r="AE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134"/>
      <c r="W3" s="95"/>
      <c r="X3" s="95"/>
      <c r="Y3" s="95"/>
      <c r="Z3" s="95"/>
      <c r="AA3" s="95"/>
      <c r="AB3" s="95"/>
      <c r="AC3" s="95"/>
      <c r="AD3" s="95"/>
      <c r="AE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134"/>
      <c r="W4" s="95"/>
      <c r="X4" s="95"/>
      <c r="Y4" s="95"/>
      <c r="Z4" s="95"/>
      <c r="AA4" s="95"/>
      <c r="AB4" s="95"/>
      <c r="AC4" s="95"/>
      <c r="AD4" s="95"/>
      <c r="AE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134"/>
      <c r="W5" s="95"/>
      <c r="X5" s="95"/>
      <c r="Y5" s="95"/>
      <c r="Z5" s="95"/>
      <c r="AA5" s="95"/>
      <c r="AB5" s="95"/>
      <c r="AC5" s="95"/>
      <c r="AD5" s="95"/>
      <c r="AE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134"/>
      <c r="W6" s="95"/>
      <c r="X6" s="95"/>
      <c r="Y6" s="95"/>
      <c r="Z6" s="95"/>
      <c r="AA6" s="95"/>
      <c r="AB6" s="95"/>
      <c r="AC6" s="95"/>
      <c r="AD6" s="95"/>
      <c r="AE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134"/>
      <c r="W7" s="95"/>
      <c r="X7" s="95"/>
      <c r="Y7" s="95"/>
      <c r="Z7" s="95"/>
      <c r="AA7" s="95"/>
      <c r="AB7" s="95"/>
      <c r="AC7" s="95"/>
      <c r="AD7" s="95"/>
      <c r="AE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134"/>
      <c r="W8" s="95"/>
      <c r="X8" s="95"/>
      <c r="Y8" s="95"/>
      <c r="Z8" s="95"/>
      <c r="AA8" s="95"/>
      <c r="AB8" s="95"/>
      <c r="AC8" s="95"/>
      <c r="AD8" s="95"/>
      <c r="AE8" s="95"/>
    </row>
    <row r="9" ht="15.75" customHeight="1">
      <c r="A9" s="113"/>
      <c r="B9" s="97" t="s">
        <v>71</v>
      </c>
      <c r="M9" s="134"/>
      <c r="N9" s="97" t="s">
        <v>71</v>
      </c>
      <c r="V9" s="134"/>
      <c r="W9" s="95"/>
      <c r="X9" s="95"/>
      <c r="Y9" s="95"/>
      <c r="Z9" s="95"/>
      <c r="AA9" s="95"/>
      <c r="AB9" s="95"/>
      <c r="AC9" s="95"/>
      <c r="AD9" s="95"/>
      <c r="AE9" s="95"/>
    </row>
    <row r="10" ht="15.75" customHeight="1">
      <c r="A10" s="95"/>
      <c r="B10" s="95" t="s">
        <v>72</v>
      </c>
      <c r="M10" s="134"/>
      <c r="N10" s="95" t="s">
        <v>72</v>
      </c>
      <c r="V10" s="134"/>
      <c r="W10" s="95"/>
      <c r="X10" s="95"/>
      <c r="Y10" s="95"/>
      <c r="Z10" s="95"/>
      <c r="AA10" s="95"/>
      <c r="AB10" s="95"/>
      <c r="AC10" s="95"/>
      <c r="AD10" s="95"/>
      <c r="AE10" s="95"/>
    </row>
    <row r="11" ht="15.75" customHeight="1">
      <c r="A11" s="113"/>
      <c r="B11" s="98" t="s">
        <v>108</v>
      </c>
      <c r="M11" s="134"/>
      <c r="N11" s="98" t="s">
        <v>108</v>
      </c>
      <c r="V11" s="134"/>
      <c r="W11" s="95"/>
      <c r="X11" s="95"/>
      <c r="Y11" s="95"/>
      <c r="Z11" s="95"/>
      <c r="AA11" s="95"/>
      <c r="AB11" s="95"/>
      <c r="AC11" s="95"/>
      <c r="AD11" s="95"/>
      <c r="AE11" s="95"/>
    </row>
    <row r="12" ht="15.75" customHeight="1">
      <c r="A12" s="135"/>
      <c r="B12" s="136" t="s">
        <v>109</v>
      </c>
      <c r="M12" s="134"/>
      <c r="N12" s="136" t="s">
        <v>109</v>
      </c>
      <c r="V12" s="134"/>
      <c r="W12" s="95"/>
      <c r="X12" s="95"/>
      <c r="Y12" s="95"/>
      <c r="Z12" s="95"/>
      <c r="AA12" s="95"/>
      <c r="AB12" s="95"/>
      <c r="AC12" s="95"/>
      <c r="AD12" s="95"/>
      <c r="AE12" s="95"/>
    </row>
    <row r="13" ht="15.75" customHeight="1">
      <c r="A13" s="100"/>
      <c r="B13" s="100"/>
      <c r="C13" s="100"/>
      <c r="D13" s="100"/>
      <c r="E13" s="100"/>
      <c r="F13" s="100"/>
      <c r="G13" s="100"/>
      <c r="H13" s="100"/>
      <c r="I13" s="95"/>
      <c r="J13" s="95"/>
      <c r="K13" s="95"/>
      <c r="L13" s="95"/>
      <c r="M13" s="134"/>
      <c r="N13" s="100"/>
      <c r="O13" s="100"/>
      <c r="P13" s="100"/>
      <c r="Q13" s="100"/>
      <c r="R13" s="95"/>
      <c r="S13" s="95"/>
      <c r="T13" s="95"/>
      <c r="U13" s="95"/>
      <c r="V13" s="134"/>
      <c r="W13" s="95"/>
      <c r="X13" s="95"/>
      <c r="Y13" s="95"/>
      <c r="Z13" s="95"/>
      <c r="AA13" s="95"/>
      <c r="AB13" s="95"/>
      <c r="AC13" s="95"/>
      <c r="AD13" s="95"/>
      <c r="AE13" s="95"/>
    </row>
    <row r="14" ht="18.75" customHeight="1">
      <c r="A14" s="101"/>
      <c r="B14" s="137" t="s">
        <v>110</v>
      </c>
      <c r="C14" s="115"/>
      <c r="D14" s="103"/>
      <c r="E14" s="101"/>
      <c r="F14" s="137" t="s">
        <v>111</v>
      </c>
      <c r="G14" s="115"/>
      <c r="H14" s="103"/>
      <c r="I14" s="104"/>
      <c r="J14" s="102" t="s">
        <v>112</v>
      </c>
      <c r="K14" s="115"/>
      <c r="L14" s="103"/>
      <c r="M14" s="138"/>
      <c r="N14" s="101"/>
      <c r="O14" s="102" t="s">
        <v>113</v>
      </c>
      <c r="P14" s="115"/>
      <c r="Q14" s="103"/>
      <c r="R14" s="104"/>
      <c r="S14" s="102" t="s">
        <v>114</v>
      </c>
      <c r="T14" s="115"/>
      <c r="U14" s="103"/>
      <c r="V14" s="138"/>
      <c r="W14" s="104"/>
      <c r="X14" s="104"/>
      <c r="Y14" s="104"/>
      <c r="Z14" s="104"/>
      <c r="AA14" s="104"/>
      <c r="AB14" s="104"/>
      <c r="AC14" s="104"/>
      <c r="AD14" s="104"/>
      <c r="AE14" s="104"/>
    </row>
    <row r="15" ht="17.25" customHeight="1">
      <c r="A15" s="106"/>
      <c r="B15" s="107" t="s">
        <v>76</v>
      </c>
      <c r="C15" s="107" t="s">
        <v>115</v>
      </c>
      <c r="D15" s="108" t="s">
        <v>116</v>
      </c>
      <c r="E15" s="106"/>
      <c r="F15" s="107" t="s">
        <v>76</v>
      </c>
      <c r="G15" s="107" t="s">
        <v>115</v>
      </c>
      <c r="H15" s="108" t="s">
        <v>116</v>
      </c>
      <c r="I15" s="104"/>
      <c r="J15" s="107" t="s">
        <v>76</v>
      </c>
      <c r="K15" s="107" t="s">
        <v>115</v>
      </c>
      <c r="L15" s="108" t="s">
        <v>116</v>
      </c>
      <c r="M15" s="138"/>
      <c r="N15" s="106"/>
      <c r="O15" s="107" t="s">
        <v>76</v>
      </c>
      <c r="P15" s="107" t="s">
        <v>115</v>
      </c>
      <c r="Q15" s="108" t="s">
        <v>116</v>
      </c>
      <c r="R15" s="104"/>
      <c r="S15" s="107" t="s">
        <v>76</v>
      </c>
      <c r="T15" s="107" t="s">
        <v>115</v>
      </c>
      <c r="U15" s="108" t="s">
        <v>116</v>
      </c>
      <c r="V15" s="138"/>
      <c r="W15" s="104"/>
      <c r="X15" s="104"/>
      <c r="Y15" s="104"/>
      <c r="Z15" s="104"/>
      <c r="AA15" s="104"/>
      <c r="AB15" s="104"/>
      <c r="AC15" s="104"/>
      <c r="AD15" s="104"/>
      <c r="AE15" s="104"/>
    </row>
    <row r="16" ht="15.75" customHeight="1">
      <c r="A16" s="106"/>
      <c r="B16" s="78" t="s">
        <v>6</v>
      </c>
      <c r="C16" s="139">
        <f>+PRECIOS!C5</f>
        <v>6.42253</v>
      </c>
      <c r="D16" s="140">
        <f t="shared" ref="D16:D21" si="1">+C16/2.2046</f>
        <v>2.913240497</v>
      </c>
      <c r="E16" s="106"/>
      <c r="F16" s="141" t="s">
        <v>44</v>
      </c>
      <c r="G16" s="142">
        <f>+PRECIOS!C15</f>
        <v>8.553848</v>
      </c>
      <c r="H16" s="140">
        <f t="shared" ref="H16:H24" si="2">+G16/2.2046</f>
        <v>3.88</v>
      </c>
      <c r="I16" s="95"/>
      <c r="J16" s="78" t="s">
        <v>44</v>
      </c>
      <c r="K16" s="139">
        <f>+PRECIOS!C28</f>
        <v>10.59395092</v>
      </c>
      <c r="L16" s="140">
        <f>+PRECIOS!D28</f>
        <v>4.805384615</v>
      </c>
      <c r="M16" s="134"/>
      <c r="N16" s="106"/>
      <c r="O16" s="141" t="s">
        <v>44</v>
      </c>
      <c r="P16" s="142">
        <f>+PRECIOS!C42</f>
        <v>10.097068</v>
      </c>
      <c r="Q16" s="140">
        <f>+PRECIOS!D42</f>
        <v>4.58</v>
      </c>
      <c r="R16" s="95"/>
      <c r="S16" s="78" t="s">
        <v>44</v>
      </c>
      <c r="T16" s="139">
        <f>+PRECIOS!C81</f>
        <v>11.44671337</v>
      </c>
      <c r="U16" s="140">
        <f>+PRECIOS!D81</f>
        <v>5.192195122</v>
      </c>
      <c r="V16" s="134"/>
      <c r="W16" s="95"/>
      <c r="X16" s="95"/>
      <c r="Y16" s="95"/>
      <c r="Z16" s="95"/>
      <c r="AA16" s="95"/>
      <c r="AB16" s="95"/>
      <c r="AC16" s="95"/>
      <c r="AD16" s="95"/>
      <c r="AE16" s="95"/>
    </row>
    <row r="17" ht="15.75" customHeight="1">
      <c r="A17" s="106"/>
      <c r="B17" s="78" t="s">
        <v>11</v>
      </c>
      <c r="C17" s="139">
        <f>+PRECIOS!C6</f>
        <v>5.52253</v>
      </c>
      <c r="D17" s="140">
        <f t="shared" si="1"/>
        <v>2.505003175</v>
      </c>
      <c r="E17" s="106"/>
      <c r="F17" s="78" t="s">
        <v>47</v>
      </c>
      <c r="G17" s="139">
        <f>+PRECIOS!C16</f>
        <v>7.561778</v>
      </c>
      <c r="H17" s="140">
        <f t="shared" si="2"/>
        <v>3.43</v>
      </c>
      <c r="I17" s="95"/>
      <c r="J17" s="78" t="s">
        <v>47</v>
      </c>
      <c r="K17" s="139">
        <f>+PRECIOS!C29</f>
        <v>9.50376411</v>
      </c>
      <c r="L17" s="140">
        <f>+PRECIOS!D29</f>
        <v>4.310879121</v>
      </c>
      <c r="M17" s="134"/>
      <c r="N17" s="106"/>
      <c r="O17" s="78" t="s">
        <v>47</v>
      </c>
      <c r="P17" s="139">
        <f>+PRECIOS!C43</f>
        <v>9.041674383</v>
      </c>
      <c r="Q17" s="140">
        <f>+PRECIOS!D43</f>
        <v>4.101276596</v>
      </c>
      <c r="R17" s="95"/>
      <c r="S17" s="78" t="s">
        <v>47</v>
      </c>
      <c r="T17" s="139">
        <f>+PRECIOS!C82</f>
        <v>10.2589179</v>
      </c>
      <c r="U17" s="140">
        <f>+PRECIOS!D82</f>
        <v>4.653414634</v>
      </c>
      <c r="V17" s="134"/>
      <c r="W17" s="95"/>
      <c r="X17" s="95"/>
      <c r="Y17" s="95"/>
      <c r="Z17" s="95"/>
      <c r="AA17" s="95"/>
      <c r="AB17" s="95"/>
      <c r="AC17" s="95"/>
      <c r="AD17" s="95"/>
      <c r="AE17" s="95"/>
    </row>
    <row r="18" ht="15.75" customHeight="1">
      <c r="A18" s="106"/>
      <c r="B18" s="78" t="s">
        <v>13</v>
      </c>
      <c r="C18" s="139">
        <f>+PRECIOS!C7</f>
        <v>5.12253</v>
      </c>
      <c r="D18" s="140">
        <f t="shared" si="1"/>
        <v>2.323564365</v>
      </c>
      <c r="E18" s="106"/>
      <c r="F18" s="78" t="s">
        <v>48</v>
      </c>
      <c r="G18" s="139">
        <f>+PRECIOS!C17</f>
        <v>7.231088</v>
      </c>
      <c r="H18" s="140">
        <f t="shared" si="2"/>
        <v>3.28</v>
      </c>
      <c r="I18" s="95"/>
      <c r="J18" s="78" t="s">
        <v>48</v>
      </c>
      <c r="K18" s="139">
        <f>+PRECIOS!C30</f>
        <v>9.140368505</v>
      </c>
      <c r="L18" s="140">
        <f>+PRECIOS!D30</f>
        <v>4.146043956</v>
      </c>
      <c r="M18" s="134"/>
      <c r="N18" s="106"/>
      <c r="O18" s="78" t="s">
        <v>48</v>
      </c>
      <c r="P18" s="139">
        <f>+PRECIOS!C44</f>
        <v>8.689876511</v>
      </c>
      <c r="Q18" s="140">
        <f>+PRECIOS!D44</f>
        <v>3.941702128</v>
      </c>
      <c r="R18" s="95"/>
      <c r="S18" s="78" t="s">
        <v>48</v>
      </c>
      <c r="T18" s="139">
        <f>+PRECIOS!C83</f>
        <v>9.833591415</v>
      </c>
      <c r="U18" s="140">
        <f>+PRECIOS!D83</f>
        <v>4.460487805</v>
      </c>
      <c r="V18" s="134"/>
      <c r="W18" s="95"/>
      <c r="X18" s="95"/>
      <c r="Y18" s="95"/>
      <c r="Z18" s="95"/>
      <c r="AA18" s="95"/>
      <c r="AB18" s="95"/>
      <c r="AC18" s="95"/>
      <c r="AD18" s="95"/>
      <c r="AE18" s="95"/>
    </row>
    <row r="19" ht="15.75" customHeight="1">
      <c r="A19" s="106"/>
      <c r="B19" s="78" t="s">
        <v>15</v>
      </c>
      <c r="C19" s="139">
        <f>+PRECIOS!C8</f>
        <v>4.82253</v>
      </c>
      <c r="D19" s="140">
        <f t="shared" si="1"/>
        <v>2.187485258</v>
      </c>
      <c r="E19" s="106"/>
      <c r="F19" s="78" t="s">
        <v>50</v>
      </c>
      <c r="G19" s="139">
        <f>+PRECIOS!C18</f>
        <v>7.010628</v>
      </c>
      <c r="H19" s="140">
        <f t="shared" si="2"/>
        <v>3.18</v>
      </c>
      <c r="I19" s="95"/>
      <c r="J19" s="78" t="s">
        <v>50</v>
      </c>
      <c r="K19" s="139">
        <f>+PRECIOS!C31</f>
        <v>8.898104769</v>
      </c>
      <c r="L19" s="140">
        <f>+PRECIOS!D31</f>
        <v>4.036153846</v>
      </c>
      <c r="M19" s="134"/>
      <c r="N19" s="106"/>
      <c r="O19" s="78" t="s">
        <v>50</v>
      </c>
      <c r="P19" s="139">
        <f>+PRECIOS!C45</f>
        <v>8.455344596</v>
      </c>
      <c r="Q19" s="140">
        <f>+PRECIOS!D45</f>
        <v>3.835319149</v>
      </c>
      <c r="R19" s="95"/>
      <c r="S19" s="78" t="s">
        <v>50</v>
      </c>
      <c r="T19" s="139">
        <f>+PRECIOS!C84</f>
        <v>9.564737756</v>
      </c>
      <c r="U19" s="140">
        <f>+PRECIOS!D84</f>
        <v>4.338536585</v>
      </c>
      <c r="V19" s="134"/>
      <c r="W19" s="95"/>
      <c r="X19" s="95"/>
      <c r="Y19" s="95"/>
      <c r="Z19" s="95"/>
      <c r="AA19" s="95"/>
      <c r="AB19" s="95"/>
      <c r="AC19" s="95"/>
      <c r="AD19" s="95"/>
      <c r="AE19" s="95"/>
    </row>
    <row r="20" ht="15.75" customHeight="1">
      <c r="A20" s="106"/>
      <c r="B20" s="78" t="s">
        <v>17</v>
      </c>
      <c r="C20" s="139">
        <f>+PRECIOS!C9</f>
        <v>4.62253</v>
      </c>
      <c r="D20" s="140">
        <f t="shared" si="1"/>
        <v>2.096765853</v>
      </c>
      <c r="E20" s="106"/>
      <c r="F20" s="78" t="s">
        <v>52</v>
      </c>
      <c r="G20" s="139">
        <f>+PRECIOS!C19</f>
        <v>6.900398</v>
      </c>
      <c r="H20" s="140">
        <f t="shared" si="2"/>
        <v>3.13</v>
      </c>
      <c r="I20" s="95"/>
      <c r="J20" s="78" t="s">
        <v>52</v>
      </c>
      <c r="K20" s="139">
        <f>+PRECIOS!C32</f>
        <v>8.776972901</v>
      </c>
      <c r="L20" s="140">
        <f>+PRECIOS!D32</f>
        <v>3.981208791</v>
      </c>
      <c r="M20" s="134"/>
      <c r="N20" s="106"/>
      <c r="O20" s="78" t="s">
        <v>52</v>
      </c>
      <c r="P20" s="139">
        <f>+PRECIOS!C46</f>
        <v>8.338078638</v>
      </c>
      <c r="Q20" s="140">
        <f>+PRECIOS!D46</f>
        <v>3.78212766</v>
      </c>
      <c r="R20" s="95"/>
      <c r="S20" s="78" t="s">
        <v>52</v>
      </c>
      <c r="T20" s="139">
        <f>+PRECIOS!C85</f>
        <v>9.430310927</v>
      </c>
      <c r="U20" s="140">
        <f>+PRECIOS!D85</f>
        <v>4.277560976</v>
      </c>
      <c r="V20" s="134"/>
      <c r="W20" s="95"/>
      <c r="X20" s="95"/>
      <c r="Y20" s="95"/>
      <c r="Z20" s="95"/>
      <c r="AA20" s="95"/>
      <c r="AB20" s="95"/>
      <c r="AC20" s="95"/>
      <c r="AD20" s="95"/>
      <c r="AE20" s="95"/>
    </row>
    <row r="21" ht="15.75" customHeight="1">
      <c r="A21" s="106"/>
      <c r="B21" s="78" t="s">
        <v>19</v>
      </c>
      <c r="C21" s="139">
        <f>+PRECIOS!C10</f>
        <v>4.42253</v>
      </c>
      <c r="D21" s="140">
        <f t="shared" si="1"/>
        <v>2.006046448</v>
      </c>
      <c r="E21" s="106"/>
      <c r="F21" s="78" t="s">
        <v>53</v>
      </c>
      <c r="G21" s="139">
        <f>+PRECIOS!C20</f>
        <v>6.679938</v>
      </c>
      <c r="H21" s="140">
        <f t="shared" si="2"/>
        <v>3.03</v>
      </c>
      <c r="I21" s="95"/>
      <c r="J21" s="78" t="s">
        <v>53</v>
      </c>
      <c r="K21" s="139">
        <f>+PRECIOS!C33</f>
        <v>8.534709165</v>
      </c>
      <c r="L21" s="140">
        <f>+PRECIOS!D33</f>
        <v>3.871318681</v>
      </c>
      <c r="M21" s="134"/>
      <c r="N21" s="106"/>
      <c r="O21" s="78" t="s">
        <v>53</v>
      </c>
      <c r="P21" s="139">
        <f>+PRECIOS!C47</f>
        <v>8.103546723</v>
      </c>
      <c r="Q21" s="140">
        <f>+PRECIOS!D47</f>
        <v>3.675744681</v>
      </c>
      <c r="R21" s="95"/>
      <c r="S21" s="78" t="s">
        <v>53</v>
      </c>
      <c r="T21" s="139">
        <f>+PRECIOS!C86</f>
        <v>9.161457268</v>
      </c>
      <c r="U21" s="140">
        <f>+PRECIOS!D86</f>
        <v>4.155609756</v>
      </c>
      <c r="V21" s="134"/>
      <c r="W21" s="95"/>
      <c r="X21" s="95"/>
      <c r="Y21" s="95"/>
      <c r="Z21" s="95"/>
      <c r="AA21" s="95"/>
      <c r="AB21" s="95"/>
      <c r="AC21" s="95"/>
      <c r="AD21" s="95"/>
      <c r="AE21" s="95"/>
    </row>
    <row r="22" ht="15.75" customHeight="1">
      <c r="A22" s="95"/>
      <c r="B22" s="95"/>
      <c r="C22" s="95"/>
      <c r="D22" s="95"/>
      <c r="E22" s="95"/>
      <c r="F22" s="78" t="s">
        <v>55</v>
      </c>
      <c r="G22" s="139">
        <f>+PRECIOS!C21</f>
        <v>6.239018</v>
      </c>
      <c r="H22" s="140">
        <f t="shared" si="2"/>
        <v>2.83</v>
      </c>
      <c r="I22" s="95"/>
      <c r="J22" s="78" t="s">
        <v>55</v>
      </c>
      <c r="K22" s="139">
        <f>+PRECIOS!C34</f>
        <v>7.929049824</v>
      </c>
      <c r="L22" s="140">
        <f>+PRECIOS!D34</f>
        <v>3.596593407</v>
      </c>
      <c r="M22" s="134"/>
      <c r="N22" s="95"/>
      <c r="O22" s="78" t="s">
        <v>55</v>
      </c>
      <c r="P22" s="139">
        <f>+PRECIOS!C48</f>
        <v>7.517216936</v>
      </c>
      <c r="Q22" s="140">
        <f>+PRECIOS!D48</f>
        <v>3.409787234</v>
      </c>
      <c r="R22" s="95"/>
      <c r="S22" s="78" t="s">
        <v>55</v>
      </c>
      <c r="T22" s="139">
        <f>+PRECIOS!C87</f>
        <v>8.489323122</v>
      </c>
      <c r="U22" s="140">
        <f>+PRECIOS!D87</f>
        <v>3.850731707</v>
      </c>
      <c r="V22" s="134"/>
      <c r="W22" s="95"/>
      <c r="X22" s="95"/>
      <c r="Y22" s="95"/>
      <c r="Z22" s="95"/>
      <c r="AA22" s="95"/>
      <c r="AB22" s="95"/>
      <c r="AC22" s="95"/>
      <c r="AD22" s="95"/>
      <c r="AE22" s="95"/>
    </row>
    <row r="23" ht="15.75" customHeight="1">
      <c r="A23" s="106"/>
      <c r="B23" s="113"/>
      <c r="C23" s="113"/>
      <c r="D23" s="111"/>
      <c r="E23" s="143"/>
      <c r="F23" s="78" t="s">
        <v>56</v>
      </c>
      <c r="G23" s="139">
        <f>+PRECIOS!C22</f>
        <v>5.687868</v>
      </c>
      <c r="H23" s="140">
        <f t="shared" si="2"/>
        <v>2.58</v>
      </c>
      <c r="I23" s="95"/>
      <c r="J23" s="78" t="s">
        <v>56</v>
      </c>
      <c r="K23" s="139">
        <f>+PRECIOS!C35</f>
        <v>7.323390484</v>
      </c>
      <c r="L23" s="140">
        <f>+PRECIOS!D35</f>
        <v>3.321868132</v>
      </c>
      <c r="M23" s="134"/>
      <c r="N23" s="106"/>
      <c r="O23" s="78" t="s">
        <v>56</v>
      </c>
      <c r="P23" s="139">
        <f>+PRECIOS!C49</f>
        <v>6.930887149</v>
      </c>
      <c r="Q23" s="140">
        <f>+PRECIOS!D49</f>
        <v>3.143829787</v>
      </c>
      <c r="R23" s="95"/>
      <c r="S23" s="78" t="s">
        <v>56</v>
      </c>
      <c r="T23" s="139">
        <f>+PRECIOS!C88</f>
        <v>7.817188976</v>
      </c>
      <c r="U23" s="140">
        <f>+PRECIOS!D88</f>
        <v>3.545853659</v>
      </c>
      <c r="V23" s="134"/>
      <c r="W23" s="95"/>
      <c r="X23" s="95"/>
      <c r="Y23" s="95"/>
      <c r="Z23" s="95"/>
      <c r="AA23" s="95"/>
      <c r="AB23" s="95"/>
      <c r="AC23" s="95"/>
      <c r="AD23" s="95"/>
      <c r="AE23" s="95"/>
    </row>
    <row r="24" ht="15.75" customHeight="1">
      <c r="A24" s="106"/>
      <c r="B24" s="113"/>
      <c r="C24" s="113"/>
      <c r="D24" s="111"/>
      <c r="E24" s="143"/>
      <c r="F24" s="144" t="s">
        <v>57</v>
      </c>
      <c r="G24" s="145">
        <f>+PRECIOS!C23</f>
        <v>5.335132</v>
      </c>
      <c r="H24" s="140">
        <f t="shared" si="2"/>
        <v>2.42</v>
      </c>
      <c r="I24" s="95"/>
      <c r="J24" s="78" t="s">
        <v>57</v>
      </c>
      <c r="K24" s="139">
        <f>+PRECIOS!C36</f>
        <v>7.081126747</v>
      </c>
      <c r="L24" s="140">
        <f>+PRECIOS!D36</f>
        <v>3.211978022</v>
      </c>
      <c r="M24" s="134"/>
      <c r="N24" s="106"/>
      <c r="O24" s="78" t="s">
        <v>57</v>
      </c>
      <c r="P24" s="139">
        <f>+PRECIOS!C50</f>
        <v>6.696355234</v>
      </c>
      <c r="Q24" s="140">
        <f>+PRECIOS!D50</f>
        <v>3.037446809</v>
      </c>
      <c r="R24" s="95"/>
      <c r="S24" s="78" t="s">
        <v>57</v>
      </c>
      <c r="T24" s="139">
        <f>+PRECIOS!C89</f>
        <v>7.548335317</v>
      </c>
      <c r="U24" s="140">
        <f>+PRECIOS!D89</f>
        <v>3.423902439</v>
      </c>
      <c r="V24" s="134"/>
      <c r="W24" s="95"/>
      <c r="X24" s="95"/>
      <c r="Y24" s="95"/>
      <c r="Z24" s="95"/>
      <c r="AA24" s="95"/>
      <c r="AB24" s="95"/>
      <c r="AC24" s="95"/>
      <c r="AD24" s="95"/>
      <c r="AE24" s="95"/>
    </row>
    <row r="25" ht="15.75" customHeight="1">
      <c r="A25" s="106"/>
      <c r="B25" s="113"/>
      <c r="C25" s="113"/>
      <c r="D25" s="111"/>
      <c r="E25" s="146"/>
      <c r="F25" s="147"/>
      <c r="G25" s="147"/>
      <c r="H25" s="95"/>
      <c r="I25" s="95"/>
      <c r="J25" s="95"/>
      <c r="K25" s="95"/>
      <c r="L25" s="95"/>
      <c r="M25" s="134"/>
      <c r="N25" s="106"/>
      <c r="O25" s="106"/>
      <c r="P25" s="106"/>
      <c r="Q25" s="95"/>
      <c r="R25" s="95"/>
      <c r="S25" s="95"/>
      <c r="T25" s="95"/>
      <c r="U25" s="95"/>
      <c r="V25" s="134"/>
      <c r="W25" s="95"/>
      <c r="X25" s="95"/>
      <c r="Y25" s="95"/>
      <c r="Z25" s="95"/>
      <c r="AA25" s="95"/>
      <c r="AB25" s="95"/>
      <c r="AC25" s="95"/>
      <c r="AD25" s="95"/>
      <c r="AE25" s="95"/>
    </row>
    <row r="26" ht="15.75" customHeight="1">
      <c r="A26" s="106"/>
      <c r="B26" s="95"/>
      <c r="C26" s="95"/>
      <c r="D26" s="148"/>
      <c r="E26" s="146"/>
      <c r="F26" s="149"/>
      <c r="G26" s="149"/>
      <c r="H26" s="95"/>
      <c r="I26" s="95"/>
      <c r="J26" s="95"/>
      <c r="K26" s="95"/>
      <c r="L26" s="95"/>
      <c r="M26" s="134"/>
      <c r="N26" s="106"/>
      <c r="O26" s="106"/>
      <c r="P26" s="106"/>
      <c r="Q26" s="95"/>
      <c r="R26" s="95"/>
      <c r="S26" s="95"/>
      <c r="T26" s="95"/>
      <c r="U26" s="95"/>
      <c r="V26" s="134"/>
      <c r="W26" s="95"/>
      <c r="X26" s="95"/>
      <c r="Y26" s="95"/>
      <c r="Z26" s="95"/>
      <c r="AA26" s="95"/>
      <c r="AB26" s="95"/>
      <c r="AC26" s="95"/>
      <c r="AD26" s="95"/>
      <c r="AE26" s="95"/>
    </row>
    <row r="27" ht="15.75" customHeight="1">
      <c r="A27" s="106"/>
      <c r="B27" s="137" t="s">
        <v>102</v>
      </c>
      <c r="C27" s="115"/>
      <c r="D27" s="103"/>
      <c r="E27" s="106"/>
      <c r="F27" s="102" t="s">
        <v>117</v>
      </c>
      <c r="G27" s="115"/>
      <c r="H27" s="103"/>
      <c r="I27" s="104"/>
      <c r="J27" s="137" t="s">
        <v>118</v>
      </c>
      <c r="K27" s="115"/>
      <c r="L27" s="103"/>
      <c r="M27" s="138"/>
      <c r="N27" s="106"/>
      <c r="O27" s="102" t="s">
        <v>106</v>
      </c>
      <c r="P27" s="115"/>
      <c r="Q27" s="103"/>
      <c r="R27" s="104"/>
      <c r="S27" s="102" t="s">
        <v>119</v>
      </c>
      <c r="T27" s="115"/>
      <c r="U27" s="103"/>
      <c r="V27" s="138"/>
      <c r="W27" s="104"/>
      <c r="X27" s="104"/>
      <c r="Y27" s="104"/>
      <c r="Z27" s="104"/>
      <c r="AA27" s="150" t="s">
        <v>120</v>
      </c>
      <c r="AB27" s="104"/>
      <c r="AC27" s="150" t="s">
        <v>121</v>
      </c>
      <c r="AD27" s="104"/>
      <c r="AE27" s="150" t="s">
        <v>58</v>
      </c>
    </row>
    <row r="28" ht="15.75" customHeight="1">
      <c r="A28" s="106"/>
      <c r="B28" s="107" t="s">
        <v>76</v>
      </c>
      <c r="C28" s="107" t="s">
        <v>115</v>
      </c>
      <c r="D28" s="108" t="s">
        <v>116</v>
      </c>
      <c r="E28" s="106"/>
      <c r="F28" s="107" t="s">
        <v>76</v>
      </c>
      <c r="G28" s="107" t="s">
        <v>115</v>
      </c>
      <c r="H28" s="108" t="s">
        <v>116</v>
      </c>
      <c r="I28" s="104"/>
      <c r="J28" s="107" t="s">
        <v>76</v>
      </c>
      <c r="K28" s="107" t="s">
        <v>115</v>
      </c>
      <c r="L28" s="108" t="s">
        <v>116</v>
      </c>
      <c r="M28" s="138"/>
      <c r="N28" s="106"/>
      <c r="O28" s="107" t="s">
        <v>76</v>
      </c>
      <c r="P28" s="107" t="s">
        <v>115</v>
      </c>
      <c r="Q28" s="108" t="s">
        <v>116</v>
      </c>
      <c r="R28" s="104"/>
      <c r="S28" s="107" t="s">
        <v>76</v>
      </c>
      <c r="T28" s="107" t="s">
        <v>115</v>
      </c>
      <c r="U28" s="108" t="s">
        <v>116</v>
      </c>
      <c r="V28" s="138"/>
      <c r="W28" s="104"/>
      <c r="X28" s="90"/>
      <c r="Y28" s="90"/>
      <c r="Z28" s="90"/>
      <c r="AA28" s="151">
        <v>0.29</v>
      </c>
      <c r="AB28" s="90"/>
      <c r="AC28" s="152">
        <v>0.7</v>
      </c>
      <c r="AD28" s="90"/>
      <c r="AE28" s="153">
        <v>0.2</v>
      </c>
    </row>
    <row r="29" ht="15.75" customHeight="1">
      <c r="A29" s="106"/>
      <c r="B29" s="78" t="s">
        <v>44</v>
      </c>
      <c r="C29" s="139">
        <f>+PRECIOS!C55</f>
        <v>10.45676589</v>
      </c>
      <c r="D29" s="140">
        <f>+PRECIOS!D55</f>
        <v>4.743157895</v>
      </c>
      <c r="E29" s="112"/>
      <c r="F29" s="78" t="s">
        <v>67</v>
      </c>
      <c r="G29" s="139">
        <v>0.0</v>
      </c>
      <c r="H29" s="140">
        <v>0.0</v>
      </c>
      <c r="I29" s="95"/>
      <c r="J29" s="78" t="s">
        <v>67</v>
      </c>
      <c r="K29" s="139">
        <v>0.0</v>
      </c>
      <c r="L29" s="140">
        <v>0.0</v>
      </c>
      <c r="M29" s="134"/>
      <c r="N29" s="112"/>
      <c r="O29" s="78" t="s">
        <v>67</v>
      </c>
      <c r="P29" s="139">
        <v>0.0</v>
      </c>
      <c r="Q29" s="140">
        <v>0.0</v>
      </c>
      <c r="R29" s="95"/>
      <c r="S29" s="78" t="s">
        <v>67</v>
      </c>
      <c r="T29" s="139">
        <v>0.0</v>
      </c>
      <c r="U29" s="140">
        <v>0.0</v>
      </c>
      <c r="V29" s="134"/>
      <c r="W29" s="95"/>
      <c r="X29" s="154"/>
      <c r="Y29" s="154"/>
      <c r="Z29" s="154"/>
      <c r="AA29" s="154"/>
      <c r="AB29" s="154"/>
      <c r="AC29" s="155"/>
      <c r="AD29" s="154"/>
      <c r="AE29" s="154"/>
    </row>
    <row r="30" ht="15.75" customHeight="1">
      <c r="A30" s="106"/>
      <c r="B30" s="78" t="s">
        <v>47</v>
      </c>
      <c r="C30" s="139">
        <f>+PRECIOS!C56</f>
        <v>9.412481684</v>
      </c>
      <c r="D30" s="140">
        <f>+PRECIOS!D56</f>
        <v>4.269473684</v>
      </c>
      <c r="E30" s="106"/>
      <c r="F30" s="78" t="s">
        <v>44</v>
      </c>
      <c r="G30" s="139">
        <f>+PRECIOS!C68</f>
        <v>11.44671337</v>
      </c>
      <c r="H30" s="140">
        <f>+PRECIOS!D68</f>
        <v>5.192195122</v>
      </c>
      <c r="I30" s="95"/>
      <c r="J30" s="78" t="s">
        <v>44</v>
      </c>
      <c r="K30" s="139">
        <f>+PRECIOS!C94</f>
        <v>13.55706522</v>
      </c>
      <c r="L30" s="140">
        <f>+PRECIOS!D94</f>
        <v>6.149444444</v>
      </c>
      <c r="M30" s="134"/>
      <c r="N30" s="106"/>
      <c r="O30" s="78" t="s">
        <v>44</v>
      </c>
      <c r="P30" s="139">
        <f>+PRECIOS!C107</f>
        <v>12.32855337</v>
      </c>
      <c r="Q30" s="140">
        <f>+PRECIOS!D107</f>
        <v>5.592195122</v>
      </c>
      <c r="R30" s="95"/>
      <c r="S30" s="78" t="s">
        <v>44</v>
      </c>
      <c r="T30" s="139">
        <f>+PRECIOS!C120</f>
        <v>14.47286497</v>
      </c>
      <c r="U30" s="140">
        <f>+PRECIOS!D120</f>
        <v>6.564848485</v>
      </c>
      <c r="V30" s="134"/>
      <c r="W30" s="95"/>
      <c r="X30" s="156"/>
      <c r="Y30" s="156"/>
      <c r="Z30" s="154"/>
      <c r="AA30" s="154"/>
      <c r="AB30" s="157"/>
      <c r="AC30" s="155"/>
      <c r="AD30" s="154"/>
      <c r="AE30" s="154"/>
    </row>
    <row r="31" ht="15.75" customHeight="1">
      <c r="A31" s="106"/>
      <c r="B31" s="78" t="s">
        <v>48</v>
      </c>
      <c r="C31" s="139">
        <f>+PRECIOS!C57</f>
        <v>9.064386947</v>
      </c>
      <c r="D31" s="140">
        <f>+PRECIOS!D57</f>
        <v>4.111578947</v>
      </c>
      <c r="E31" s="106"/>
      <c r="F31" s="78" t="s">
        <v>47</v>
      </c>
      <c r="G31" s="139">
        <f>+PRECIOS!C69</f>
        <v>10.2368719</v>
      </c>
      <c r="H31" s="140">
        <f>+PRECIOS!D69</f>
        <v>4.643414634</v>
      </c>
      <c r="I31" s="95"/>
      <c r="J31" s="78" t="s">
        <v>47</v>
      </c>
      <c r="K31" s="139">
        <f>+PRECIOS!C95</f>
        <v>12.17919022</v>
      </c>
      <c r="L31" s="140">
        <f>+PRECIOS!D95</f>
        <v>5.524444444</v>
      </c>
      <c r="M31" s="134"/>
      <c r="N31" s="106"/>
      <c r="O31" s="78" t="s">
        <v>47</v>
      </c>
      <c r="P31" s="139">
        <f>+PRECIOS!C108</f>
        <v>11.1187119</v>
      </c>
      <c r="Q31" s="140">
        <f>+PRECIOS!D108</f>
        <v>5.043414634</v>
      </c>
      <c r="R31" s="95"/>
      <c r="S31" s="78" t="s">
        <v>47</v>
      </c>
      <c r="T31" s="139">
        <f>+PRECIOS!C121</f>
        <v>12.96972861</v>
      </c>
      <c r="U31" s="140">
        <f>+PRECIOS!D121</f>
        <v>5.883030303</v>
      </c>
      <c r="V31" s="134"/>
      <c r="W31" s="95"/>
      <c r="X31" s="156"/>
      <c r="Y31" s="156"/>
      <c r="Z31" s="90"/>
      <c r="AA31" s="90"/>
      <c r="AB31" s="158"/>
      <c r="AC31" s="90"/>
      <c r="AD31" s="90"/>
      <c r="AE31" s="90"/>
    </row>
    <row r="32" ht="15.75" customHeight="1">
      <c r="A32" s="106"/>
      <c r="B32" s="78" t="s">
        <v>50</v>
      </c>
      <c r="C32" s="139">
        <f>+PRECIOS!C58</f>
        <v>8.832323789</v>
      </c>
      <c r="D32" s="140">
        <f>+PRECIOS!D58</f>
        <v>4.006315789</v>
      </c>
      <c r="E32" s="106"/>
      <c r="F32" s="78" t="s">
        <v>48</v>
      </c>
      <c r="G32" s="139">
        <f>+PRECIOS!C70</f>
        <v>9.833591415</v>
      </c>
      <c r="H32" s="140">
        <f>+PRECIOS!D70</f>
        <v>4.460487805</v>
      </c>
      <c r="I32" s="95"/>
      <c r="J32" s="78" t="s">
        <v>48</v>
      </c>
      <c r="K32" s="139">
        <f>+PRECIOS!C96</f>
        <v>11.71989856</v>
      </c>
      <c r="L32" s="140">
        <f>+PRECIOS!D96</f>
        <v>5.316111111</v>
      </c>
      <c r="M32" s="134"/>
      <c r="N32" s="106"/>
      <c r="O32" s="78" t="s">
        <v>48</v>
      </c>
      <c r="P32" s="139">
        <f>+PRECIOS!C109</f>
        <v>10.71543141</v>
      </c>
      <c r="Q32" s="140">
        <f>+PRECIOS!D109</f>
        <v>4.860487805</v>
      </c>
      <c r="R32" s="95"/>
      <c r="S32" s="78" t="s">
        <v>48</v>
      </c>
      <c r="T32" s="139">
        <f>+PRECIOS!C122</f>
        <v>12.46868315</v>
      </c>
      <c r="U32" s="140">
        <f>+PRECIOS!D122</f>
        <v>5.655757576</v>
      </c>
      <c r="V32" s="134"/>
      <c r="W32" s="95"/>
      <c r="X32" s="156"/>
      <c r="Y32" s="156"/>
      <c r="Z32" s="90"/>
      <c r="AA32" s="159"/>
      <c r="AB32" s="158"/>
      <c r="AC32" s="90"/>
      <c r="AD32" s="90"/>
      <c r="AE32" s="90"/>
    </row>
    <row r="33" ht="15.75" customHeight="1">
      <c r="A33" s="106"/>
      <c r="B33" s="78" t="s">
        <v>52</v>
      </c>
      <c r="C33" s="139">
        <f>+PRECIOS!C59</f>
        <v>8.716292211</v>
      </c>
      <c r="D33" s="140">
        <f>+PRECIOS!D59</f>
        <v>3.953684211</v>
      </c>
      <c r="E33" s="106"/>
      <c r="F33" s="78" t="s">
        <v>50</v>
      </c>
      <c r="G33" s="139">
        <f>+PRECIOS!C71</f>
        <v>9.564737756</v>
      </c>
      <c r="H33" s="140">
        <f>+PRECIOS!D71</f>
        <v>4.338536585</v>
      </c>
      <c r="I33" s="95"/>
      <c r="J33" s="78" t="s">
        <v>50</v>
      </c>
      <c r="K33" s="139">
        <f>+PRECIOS!C97</f>
        <v>11.41370411</v>
      </c>
      <c r="L33" s="140">
        <f>+PRECIOS!D97</f>
        <v>5.177222222</v>
      </c>
      <c r="M33" s="134"/>
      <c r="N33" s="106"/>
      <c r="O33" s="78" t="s">
        <v>50</v>
      </c>
      <c r="P33" s="139">
        <f>+PRECIOS!C110</f>
        <v>10.44657776</v>
      </c>
      <c r="Q33" s="140">
        <f>+PRECIOS!D110</f>
        <v>4.738536585</v>
      </c>
      <c r="R33" s="95"/>
      <c r="S33" s="78" t="s">
        <v>50</v>
      </c>
      <c r="T33" s="139">
        <f>+PRECIOS!C123</f>
        <v>12.13465285</v>
      </c>
      <c r="U33" s="140">
        <f>+PRECIOS!D123</f>
        <v>5.504242424</v>
      </c>
      <c r="V33" s="134"/>
      <c r="W33" s="95"/>
      <c r="X33" s="160" t="s">
        <v>44</v>
      </c>
      <c r="Y33" s="161">
        <v>8.553848</v>
      </c>
      <c r="Z33" s="156"/>
      <c r="AA33" s="162">
        <f>Y33-AA28</f>
        <v>8.263848</v>
      </c>
      <c r="AB33" s="156"/>
      <c r="AC33" s="163">
        <f>AA33*AC28</f>
        <v>5.7846936</v>
      </c>
      <c r="AD33" s="156"/>
      <c r="AE33" s="164">
        <f>AC33+AA28+AE28</f>
        <v>6.2746936</v>
      </c>
    </row>
    <row r="34" ht="15.75" customHeight="1">
      <c r="A34" s="106"/>
      <c r="B34" s="78" t="s">
        <v>53</v>
      </c>
      <c r="C34" s="139">
        <f>+PRECIOS!C60</f>
        <v>8.484229053</v>
      </c>
      <c r="D34" s="140">
        <f>+PRECIOS!D60</f>
        <v>3.848421053</v>
      </c>
      <c r="E34" s="106"/>
      <c r="F34" s="78" t="s">
        <v>52</v>
      </c>
      <c r="G34" s="139">
        <f>+PRECIOS!C72</f>
        <v>9.430310927</v>
      </c>
      <c r="H34" s="140">
        <f>+PRECIOS!D72</f>
        <v>4.277560976</v>
      </c>
      <c r="I34" s="95"/>
      <c r="J34" s="78" t="s">
        <v>52</v>
      </c>
      <c r="K34" s="139">
        <f>+PRECIOS!C98</f>
        <v>11.26060689</v>
      </c>
      <c r="L34" s="140">
        <f>+PRECIOS!D98</f>
        <v>5.107777778</v>
      </c>
      <c r="M34" s="134"/>
      <c r="N34" s="106"/>
      <c r="O34" s="78" t="s">
        <v>52</v>
      </c>
      <c r="P34" s="139">
        <f>+PRECIOS!C111</f>
        <v>10.31215093</v>
      </c>
      <c r="Q34" s="140">
        <f>+PRECIOS!D111</f>
        <v>4.677560976</v>
      </c>
      <c r="R34" s="95"/>
      <c r="S34" s="78" t="s">
        <v>52</v>
      </c>
      <c r="T34" s="139">
        <f>+PRECIOS!C124</f>
        <v>11.26060689</v>
      </c>
      <c r="U34" s="140">
        <f>+PRECIOS!D124</f>
        <v>5.107777778</v>
      </c>
      <c r="V34" s="134"/>
      <c r="W34" s="95"/>
      <c r="X34" s="160"/>
      <c r="Y34" s="165"/>
      <c r="Z34" s="156"/>
      <c r="AA34" s="162">
        <f>Y34-AA28</f>
        <v>-0.29</v>
      </c>
      <c r="AB34" s="156"/>
      <c r="AC34" s="163">
        <f>AA34*AC28</f>
        <v>-0.203</v>
      </c>
      <c r="AD34" s="156"/>
      <c r="AE34" s="164">
        <f>AC34+AA28+AE28</f>
        <v>0.287</v>
      </c>
    </row>
    <row r="35" ht="15.75" customHeight="1">
      <c r="A35" s="106"/>
      <c r="B35" s="78" t="s">
        <v>55</v>
      </c>
      <c r="C35" s="139">
        <f>+PRECIOS!C61</f>
        <v>7.904071158</v>
      </c>
      <c r="D35" s="140">
        <f>+PRECIOS!D61</f>
        <v>3.585263158</v>
      </c>
      <c r="E35" s="106"/>
      <c r="F35" s="78" t="s">
        <v>53</v>
      </c>
      <c r="G35" s="139">
        <f>+PRECIOS!C73</f>
        <v>9.161457268</v>
      </c>
      <c r="H35" s="140">
        <f>+PRECIOS!D73</f>
        <v>4.155609756</v>
      </c>
      <c r="I35" s="95"/>
      <c r="J35" s="78" t="s">
        <v>53</v>
      </c>
      <c r="K35" s="139">
        <f>+PRECIOS!C99</f>
        <v>10.95441244</v>
      </c>
      <c r="L35" s="140">
        <f>+PRECIOS!D99</f>
        <v>4.968888889</v>
      </c>
      <c r="M35" s="134"/>
      <c r="N35" s="106"/>
      <c r="O35" s="78" t="s">
        <v>53</v>
      </c>
      <c r="P35" s="139">
        <f>+PRECIOS!C112</f>
        <v>10.04329727</v>
      </c>
      <c r="Q35" s="140">
        <f>+PRECIOS!D112</f>
        <v>4.555609756</v>
      </c>
      <c r="R35" s="95"/>
      <c r="S35" s="78" t="s">
        <v>53</v>
      </c>
      <c r="T35" s="139">
        <f>+PRECIOS!C125</f>
        <v>11.63360739</v>
      </c>
      <c r="U35" s="140">
        <f>+PRECIOS!D125</f>
        <v>5.276969697</v>
      </c>
      <c r="V35" s="134"/>
      <c r="W35" s="95"/>
      <c r="X35" s="160"/>
      <c r="Y35" s="165"/>
      <c r="Z35" s="156"/>
      <c r="AA35" s="162">
        <f>Y35-AA28</f>
        <v>-0.29</v>
      </c>
      <c r="AB35" s="156"/>
      <c r="AC35" s="163">
        <f>AA35*AC28</f>
        <v>-0.203</v>
      </c>
      <c r="AD35" s="156"/>
      <c r="AE35" s="164">
        <f>AC35+AA28+AE28</f>
        <v>0.287</v>
      </c>
    </row>
    <row r="36" ht="15.75" customHeight="1">
      <c r="A36" s="106"/>
      <c r="B36" s="78" t="s">
        <v>56</v>
      </c>
      <c r="C36" s="139">
        <f>+PRECIOS!C62</f>
        <v>7.323913263</v>
      </c>
      <c r="D36" s="140">
        <f>+PRECIOS!D62</f>
        <v>3.322105263</v>
      </c>
      <c r="E36" s="106"/>
      <c r="F36" s="78" t="s">
        <v>55</v>
      </c>
      <c r="G36" s="139">
        <f>+PRECIOS!C74</f>
        <v>8.489323122</v>
      </c>
      <c r="H36" s="140">
        <f>+PRECIOS!D74</f>
        <v>3.850731707</v>
      </c>
      <c r="I36" s="95"/>
      <c r="J36" s="78" t="s">
        <v>55</v>
      </c>
      <c r="K36" s="139">
        <f>+PRECIOS!C100</f>
        <v>10.18892633</v>
      </c>
      <c r="L36" s="140">
        <f>+PRECIOS!D100</f>
        <v>4.621666667</v>
      </c>
      <c r="M36" s="134"/>
      <c r="N36" s="106"/>
      <c r="O36" s="78" t="s">
        <v>55</v>
      </c>
      <c r="P36" s="139">
        <f>+PRECIOS!C113</f>
        <v>9.701853122</v>
      </c>
      <c r="Q36" s="140">
        <f>+PRECIOS!D113</f>
        <v>4.400731707</v>
      </c>
      <c r="R36" s="95"/>
      <c r="S36" s="78" t="s">
        <v>55</v>
      </c>
      <c r="T36" s="139">
        <f>+PRECIOS!C126</f>
        <v>10.79853164</v>
      </c>
      <c r="U36" s="140">
        <f>+PRECIOS!D126</f>
        <v>4.898181818</v>
      </c>
      <c r="V36" s="134"/>
      <c r="W36" s="95"/>
      <c r="X36" s="166"/>
      <c r="Y36" s="167"/>
      <c r="Z36" s="156"/>
      <c r="AA36" s="162">
        <f>Y36-AA28</f>
        <v>-0.29</v>
      </c>
      <c r="AB36" s="156"/>
      <c r="AC36" s="163">
        <f>AA36*AC28</f>
        <v>-0.203</v>
      </c>
      <c r="AD36" s="156"/>
      <c r="AE36" s="164">
        <f>AC36+AA28+AE28</f>
        <v>0.287</v>
      </c>
    </row>
    <row r="37" ht="15.75" customHeight="1">
      <c r="A37" s="106"/>
      <c r="B37" s="78" t="s">
        <v>57</v>
      </c>
      <c r="C37" s="139">
        <f>+PRECIOS!C63</f>
        <v>7.091850105</v>
      </c>
      <c r="D37" s="140">
        <f>+PRECIOS!D63</f>
        <v>3.216842105</v>
      </c>
      <c r="E37" s="106"/>
      <c r="F37" s="78" t="s">
        <v>56</v>
      </c>
      <c r="G37" s="139">
        <f>+PRECIOS!C75</f>
        <v>7.817188976</v>
      </c>
      <c r="H37" s="140">
        <f>+PRECIOS!D75</f>
        <v>3.545853659</v>
      </c>
      <c r="I37" s="95"/>
      <c r="J37" s="78" t="s">
        <v>56</v>
      </c>
      <c r="K37" s="139">
        <f>+PRECIOS!C101</f>
        <v>9.423440222</v>
      </c>
      <c r="L37" s="140">
        <f>+PRECIOS!D101</f>
        <v>4.274444444</v>
      </c>
      <c r="M37" s="134"/>
      <c r="N37" s="106"/>
      <c r="O37" s="78" t="s">
        <v>56</v>
      </c>
      <c r="P37" s="139">
        <f>+PRECIOS!C114</f>
        <v>8.699028976</v>
      </c>
      <c r="Q37" s="140">
        <f>+PRECIOS!D114</f>
        <v>3.945853659</v>
      </c>
      <c r="R37" s="95"/>
      <c r="S37" s="78" t="s">
        <v>56</v>
      </c>
      <c r="T37" s="139">
        <f>+PRECIOS!C127</f>
        <v>9.963455879</v>
      </c>
      <c r="U37" s="140">
        <f>+PRECIOS!D127</f>
        <v>4.519393939</v>
      </c>
      <c r="V37" s="134"/>
      <c r="W37" s="95"/>
      <c r="X37" s="166"/>
      <c r="Y37" s="167"/>
      <c r="Z37" s="156"/>
      <c r="AA37" s="162">
        <f>Y37-AA28</f>
        <v>-0.29</v>
      </c>
      <c r="AB37" s="156"/>
      <c r="AC37" s="163">
        <f>AA37*AC28</f>
        <v>-0.203</v>
      </c>
      <c r="AD37" s="156"/>
      <c r="AE37" s="164">
        <f>AC37+AA28+AE28</f>
        <v>0.287</v>
      </c>
    </row>
    <row r="38" ht="15.75" customHeight="1">
      <c r="A38" s="100"/>
      <c r="B38" s="100"/>
      <c r="C38" s="100"/>
      <c r="D38" s="100"/>
      <c r="E38" s="100"/>
      <c r="F38" s="78" t="s">
        <v>57</v>
      </c>
      <c r="G38" s="139">
        <f>+PRECIOS!C76</f>
        <v>7.548335317</v>
      </c>
      <c r="H38" s="140">
        <f>+PRECIOS!D76</f>
        <v>3.423902439</v>
      </c>
      <c r="I38" s="95"/>
      <c r="J38" s="78" t="s">
        <v>57</v>
      </c>
      <c r="K38" s="139">
        <f>+PRECIOS!C102</f>
        <v>9.117245778</v>
      </c>
      <c r="L38" s="140">
        <f>+PRECIOS!D102</f>
        <v>4.135555556</v>
      </c>
      <c r="M38" s="134"/>
      <c r="N38" s="100"/>
      <c r="O38" s="78" t="s">
        <v>57</v>
      </c>
      <c r="P38" s="139">
        <f>+PRECIOS!C115</f>
        <v>8.430175317</v>
      </c>
      <c r="Q38" s="140">
        <f>+PRECIOS!D115</f>
        <v>3.823902439</v>
      </c>
      <c r="R38" s="95"/>
      <c r="S38" s="78" t="s">
        <v>57</v>
      </c>
      <c r="T38" s="139">
        <f>+PRECIOS!C128</f>
        <v>9.629425576</v>
      </c>
      <c r="U38" s="140">
        <f>+PRECIOS!D128</f>
        <v>4.367878788</v>
      </c>
      <c r="V38" s="134"/>
      <c r="W38" s="95"/>
      <c r="X38" s="166"/>
      <c r="Y38" s="167"/>
      <c r="Z38" s="156"/>
      <c r="AA38" s="162">
        <f>Y38-AA28</f>
        <v>-0.29</v>
      </c>
      <c r="AB38" s="156"/>
      <c r="AC38" s="163">
        <f>AA38*AC28</f>
        <v>-0.203</v>
      </c>
      <c r="AD38" s="156"/>
      <c r="AE38" s="164">
        <f>AC38+AA28+AE28</f>
        <v>0.287</v>
      </c>
    </row>
    <row r="39" ht="15.75" customHeight="1">
      <c r="A39" s="113"/>
      <c r="B39" s="113"/>
      <c r="C39" s="113"/>
      <c r="D39" s="113"/>
      <c r="E39" s="113"/>
      <c r="F39" s="78" t="s">
        <v>69</v>
      </c>
      <c r="G39" s="139" t="str">
        <f>+PRECIOS!C77</f>
        <v/>
      </c>
      <c r="H39" s="140" t="str">
        <f>+PRECIOS!D77</f>
        <v/>
      </c>
      <c r="I39" s="95"/>
      <c r="J39" s="78" t="s">
        <v>69</v>
      </c>
      <c r="K39" s="139" t="str">
        <f>+PRECIOS!C103</f>
        <v/>
      </c>
      <c r="L39" s="140" t="str">
        <f>+PRECIOS!D103</f>
        <v/>
      </c>
      <c r="M39" s="134"/>
      <c r="N39" s="113"/>
      <c r="O39" s="78" t="s">
        <v>69</v>
      </c>
      <c r="P39" s="139">
        <v>0.0</v>
      </c>
      <c r="Q39" s="140">
        <v>0.0</v>
      </c>
      <c r="R39" s="95"/>
      <c r="S39" s="78" t="s">
        <v>69</v>
      </c>
      <c r="T39" s="139">
        <v>0.0</v>
      </c>
      <c r="U39" s="140">
        <v>0.0</v>
      </c>
      <c r="V39" s="134"/>
      <c r="W39" s="95"/>
      <c r="X39" s="166"/>
      <c r="Y39" s="167"/>
      <c r="Z39" s="156"/>
      <c r="AA39" s="162">
        <f>Y39-AA28</f>
        <v>-0.29</v>
      </c>
      <c r="AB39" s="156"/>
      <c r="AC39" s="163">
        <f>AA39*AC28</f>
        <v>-0.203</v>
      </c>
      <c r="AD39" s="156"/>
      <c r="AE39" s="164">
        <f>AC39+AA28+AE28</f>
        <v>0.287</v>
      </c>
    </row>
    <row r="40" ht="15.7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134"/>
      <c r="N40" s="95"/>
      <c r="O40" s="95"/>
      <c r="P40" s="95"/>
      <c r="Q40" s="95"/>
      <c r="R40" s="95"/>
      <c r="S40" s="95"/>
      <c r="T40" s="95"/>
      <c r="U40" s="95"/>
      <c r="V40" s="134"/>
      <c r="W40" s="95"/>
      <c r="X40" s="166"/>
      <c r="Y40" s="167"/>
      <c r="Z40" s="156"/>
      <c r="AA40" s="162">
        <f>Y40-AA28</f>
        <v>-0.29</v>
      </c>
      <c r="AB40" s="156"/>
      <c r="AC40" s="163">
        <f>AA40*AC28</f>
        <v>-0.203</v>
      </c>
      <c r="AD40" s="156"/>
      <c r="AE40" s="164">
        <f>AC40+AA28+AE28</f>
        <v>0.287</v>
      </c>
    </row>
    <row r="41" ht="15.75" customHeight="1">
      <c r="A41" s="113"/>
      <c r="B41" s="113" t="s">
        <v>83</v>
      </c>
      <c r="M41" s="134"/>
      <c r="N41" s="65"/>
      <c r="O41" s="113" t="s">
        <v>83</v>
      </c>
      <c r="V41" s="134"/>
      <c r="W41" s="168"/>
      <c r="X41" s="166"/>
      <c r="Y41" s="167"/>
      <c r="Z41" s="90"/>
      <c r="AA41" s="162">
        <f>Y41-AA28</f>
        <v>-0.29</v>
      </c>
      <c r="AB41" s="90"/>
      <c r="AC41" s="169">
        <f>AA41*AC28</f>
        <v>-0.203</v>
      </c>
      <c r="AD41" s="90"/>
      <c r="AE41" s="170">
        <f>AC41+AA28+AE28</f>
        <v>0.287</v>
      </c>
    </row>
    <row r="42" ht="15.75" customHeight="1">
      <c r="A42" s="113"/>
      <c r="B42" s="114" t="s">
        <v>84</v>
      </c>
      <c r="M42" s="134"/>
      <c r="N42" s="171"/>
      <c r="O42" s="113" t="s">
        <v>84</v>
      </c>
      <c r="V42" s="134"/>
      <c r="W42" s="95"/>
      <c r="X42" s="95"/>
    </row>
    <row r="43" ht="15.0" customHeight="1">
      <c r="A43" s="172"/>
      <c r="B43" s="113" t="s">
        <v>85</v>
      </c>
      <c r="M43" s="134"/>
      <c r="N43" s="65"/>
      <c r="O43" s="113" t="s">
        <v>85</v>
      </c>
      <c r="V43" s="134"/>
      <c r="W43" s="95"/>
      <c r="X43" s="95"/>
      <c r="Y43" s="95"/>
      <c r="Z43" s="95"/>
      <c r="AA43" s="95"/>
      <c r="AB43" s="95"/>
      <c r="AC43" s="95"/>
      <c r="AD43" s="95"/>
      <c r="AE43" s="95"/>
    </row>
    <row r="44" ht="15.0" customHeight="1">
      <c r="A44" s="172"/>
      <c r="B44" s="172"/>
      <c r="C44" s="172"/>
      <c r="D44" s="172"/>
      <c r="E44" s="172"/>
      <c r="F44" s="172"/>
      <c r="G44" s="172"/>
      <c r="H44" s="172"/>
      <c r="I44" s="95"/>
      <c r="J44" s="95"/>
      <c r="K44" s="95"/>
      <c r="L44" s="95"/>
      <c r="M44" s="134"/>
      <c r="N44" s="173"/>
      <c r="O44" s="172"/>
      <c r="P44" s="172"/>
      <c r="Q44" s="172"/>
      <c r="R44" s="95"/>
      <c r="S44" s="95"/>
      <c r="T44" s="95"/>
      <c r="U44" s="95"/>
      <c r="V44" s="134"/>
      <c r="W44" s="95"/>
      <c r="X44" s="95"/>
      <c r="Y44" s="95"/>
      <c r="Z44" s="95"/>
      <c r="AA44" s="95"/>
      <c r="AB44" s="95"/>
      <c r="AC44" s="95"/>
      <c r="AD44" s="95"/>
      <c r="AE44" s="95"/>
    </row>
    <row r="45" ht="15.0" customHeight="1">
      <c r="A45" s="172"/>
      <c r="B45" s="172"/>
      <c r="C45" s="172"/>
      <c r="D45" s="172"/>
      <c r="E45" s="172"/>
      <c r="F45" s="172"/>
      <c r="G45" s="172"/>
      <c r="H45" s="172"/>
      <c r="I45" s="95"/>
      <c r="J45" s="95"/>
      <c r="K45" s="95"/>
      <c r="L45" s="95"/>
      <c r="M45" s="134"/>
      <c r="N45" s="173"/>
      <c r="O45" s="172"/>
      <c r="P45" s="172"/>
      <c r="Q45" s="172"/>
      <c r="R45" s="95"/>
      <c r="S45" s="95"/>
      <c r="T45" s="95"/>
      <c r="U45" s="95"/>
      <c r="V45" s="134"/>
      <c r="W45" s="95"/>
      <c r="X45" s="95"/>
      <c r="Y45" s="95"/>
      <c r="Z45" s="95"/>
      <c r="AA45" s="95"/>
      <c r="AB45" s="95"/>
      <c r="AC45" s="95"/>
      <c r="AD45" s="95"/>
      <c r="AE45" s="95"/>
    </row>
    <row r="46" ht="15.0" customHeight="1">
      <c r="A46" s="172"/>
      <c r="B46" s="172"/>
      <c r="C46" s="172"/>
      <c r="D46" s="172"/>
      <c r="E46" s="172"/>
      <c r="F46" s="172"/>
      <c r="G46" s="172"/>
      <c r="H46" s="172"/>
      <c r="I46" s="95"/>
      <c r="J46" s="95"/>
      <c r="K46" s="95"/>
      <c r="L46" s="95"/>
      <c r="M46" s="134"/>
      <c r="N46" s="173"/>
      <c r="O46" s="172"/>
      <c r="P46" s="172"/>
      <c r="Q46" s="172"/>
      <c r="R46" s="95"/>
      <c r="S46" s="95"/>
      <c r="T46" s="95"/>
      <c r="U46" s="95"/>
      <c r="V46" s="134"/>
      <c r="W46" s="95"/>
      <c r="X46" s="95"/>
      <c r="Y46" s="95"/>
      <c r="Z46" s="95"/>
      <c r="AA46" s="95"/>
      <c r="AB46" s="95"/>
      <c r="AC46" s="95"/>
      <c r="AD46" s="95"/>
      <c r="AE46" s="95"/>
    </row>
    <row r="47" ht="15.0" customHeight="1">
      <c r="A47" s="172"/>
      <c r="B47" s="172"/>
      <c r="C47" s="172"/>
      <c r="D47" s="172"/>
      <c r="E47" s="172"/>
      <c r="F47" s="172"/>
      <c r="G47" s="172"/>
      <c r="H47" s="172"/>
      <c r="I47" s="95"/>
      <c r="J47" s="95"/>
      <c r="K47" s="95"/>
      <c r="L47" s="95"/>
      <c r="M47" s="134"/>
      <c r="N47" s="173"/>
      <c r="O47" s="172"/>
      <c r="P47" s="172"/>
      <c r="Q47" s="172"/>
      <c r="R47" s="95"/>
      <c r="S47" s="95"/>
      <c r="T47" s="95"/>
      <c r="U47" s="95"/>
      <c r="V47" s="134"/>
      <c r="W47" s="95"/>
      <c r="X47" s="95"/>
      <c r="Y47" s="174">
        <f>Y33+0.2</f>
        <v>8.753848</v>
      </c>
      <c r="Z47" s="90"/>
      <c r="AA47" s="90"/>
      <c r="AB47" s="90"/>
      <c r="AC47" s="90"/>
      <c r="AD47" s="90"/>
      <c r="AE47" s="90"/>
    </row>
    <row r="48" ht="15.0" customHeight="1">
      <c r="A48" s="172"/>
      <c r="B48" s="172"/>
      <c r="C48" s="172"/>
      <c r="D48" s="172"/>
      <c r="E48" s="172"/>
      <c r="F48" s="172"/>
      <c r="G48" s="172"/>
      <c r="H48" s="172"/>
      <c r="I48" s="95"/>
      <c r="J48" s="95"/>
      <c r="K48" s="95"/>
      <c r="L48" s="95"/>
      <c r="M48" s="134"/>
      <c r="N48" s="173"/>
      <c r="O48" s="172"/>
      <c r="P48" s="172"/>
      <c r="Q48" s="172"/>
      <c r="R48" s="95"/>
      <c r="S48" s="95"/>
      <c r="T48" s="95"/>
      <c r="U48" s="95"/>
      <c r="V48" s="134"/>
      <c r="W48" s="95"/>
      <c r="X48" s="95"/>
      <c r="Y48" s="174">
        <f>Y34+AE28</f>
        <v>0.2</v>
      </c>
      <c r="Z48" s="90"/>
      <c r="AA48" s="90"/>
      <c r="AB48" s="90"/>
      <c r="AC48" s="90"/>
      <c r="AD48" s="90"/>
      <c r="AE48" s="90"/>
    </row>
    <row r="49" ht="15.0" customHeight="1">
      <c r="A49" s="172"/>
      <c r="B49" s="172"/>
      <c r="C49" s="172"/>
      <c r="D49" s="172"/>
      <c r="E49" s="172"/>
      <c r="F49" s="172"/>
      <c r="G49" s="172"/>
      <c r="H49" s="172"/>
      <c r="I49" s="95"/>
      <c r="J49" s="95"/>
      <c r="K49" s="95"/>
      <c r="L49" s="95"/>
      <c r="M49" s="134"/>
      <c r="N49" s="173"/>
      <c r="O49" s="172"/>
      <c r="P49" s="172"/>
      <c r="Q49" s="172"/>
      <c r="R49" s="95"/>
      <c r="S49" s="95"/>
      <c r="T49" s="95"/>
      <c r="U49" s="95"/>
      <c r="V49" s="134"/>
      <c r="W49" s="95"/>
      <c r="X49" s="95"/>
      <c r="Y49" s="174">
        <f>Y35+AE28</f>
        <v>0.2</v>
      </c>
      <c r="Z49" s="90"/>
      <c r="AA49" s="90"/>
      <c r="AB49" s="90"/>
      <c r="AC49" s="90"/>
      <c r="AD49" s="90"/>
      <c r="AE49" s="90"/>
    </row>
    <row r="50" ht="15.0" customHeight="1">
      <c r="A50" s="172"/>
      <c r="B50" s="172"/>
      <c r="C50" s="172"/>
      <c r="D50" s="172"/>
      <c r="E50" s="172"/>
      <c r="F50" s="172"/>
      <c r="G50" s="172"/>
      <c r="H50" s="172"/>
      <c r="I50" s="95"/>
      <c r="J50" s="95"/>
      <c r="K50" s="95"/>
      <c r="L50" s="95"/>
      <c r="M50" s="134"/>
      <c r="N50" s="173"/>
      <c r="O50" s="172"/>
      <c r="P50" s="172"/>
      <c r="Q50" s="172"/>
      <c r="R50" s="95"/>
      <c r="S50" s="95"/>
      <c r="T50" s="95"/>
      <c r="U50" s="95"/>
      <c r="V50" s="134"/>
      <c r="W50" s="95"/>
      <c r="X50" s="95"/>
      <c r="Y50" s="95"/>
      <c r="Z50" s="95"/>
      <c r="AA50" s="95"/>
      <c r="AB50" s="95"/>
      <c r="AC50" s="95"/>
      <c r="AD50" s="95"/>
      <c r="AE50" s="175">
        <f t="shared" ref="AE50:AE51" si="3">AE33-0.1</f>
        <v>6.1746936</v>
      </c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134"/>
      <c r="N51" s="95"/>
      <c r="O51" s="95"/>
      <c r="P51" s="95"/>
      <c r="Q51" s="95"/>
      <c r="R51" s="95"/>
      <c r="S51" s="95"/>
      <c r="T51" s="95"/>
      <c r="U51" s="95"/>
      <c r="V51" s="134"/>
      <c r="W51" s="95"/>
      <c r="X51" s="95"/>
      <c r="Y51" s="95"/>
      <c r="Z51" s="95"/>
      <c r="AA51" s="162"/>
      <c r="AB51" s="90"/>
      <c r="AC51" s="151"/>
      <c r="AD51" s="90"/>
      <c r="AE51" s="170">
        <f t="shared" si="3"/>
        <v>0.187</v>
      </c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134"/>
      <c r="N52" s="95"/>
      <c r="O52" s="95"/>
      <c r="P52" s="95"/>
      <c r="Q52" s="95"/>
      <c r="R52" s="95"/>
      <c r="S52" s="95"/>
      <c r="T52" s="95"/>
      <c r="U52" s="95"/>
      <c r="V52" s="134"/>
      <c r="W52" s="95"/>
      <c r="X52" s="95"/>
      <c r="Y52" s="95">
        <f>Y33/AC28</f>
        <v>12.21978286</v>
      </c>
      <c r="Z52" s="95"/>
      <c r="AA52" s="95"/>
      <c r="AB52" s="95"/>
      <c r="AC52" s="95"/>
      <c r="AD52" s="95"/>
      <c r="AE52" s="95"/>
    </row>
    <row r="53" ht="15.7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134"/>
      <c r="N53" s="95"/>
      <c r="O53" s="95"/>
      <c r="P53" s="95"/>
      <c r="Q53" s="95"/>
      <c r="R53" s="95"/>
      <c r="S53" s="95"/>
      <c r="T53" s="95"/>
      <c r="U53" s="95"/>
      <c r="V53" s="134"/>
      <c r="W53" s="95"/>
      <c r="X53" s="95"/>
      <c r="Y53" s="95"/>
      <c r="Z53" s="95"/>
      <c r="AA53" s="95"/>
      <c r="AB53" s="95"/>
      <c r="AC53" s="95"/>
      <c r="AD53" s="95"/>
      <c r="AE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134"/>
      <c r="N54" s="95"/>
      <c r="O54" s="95"/>
      <c r="P54" s="95"/>
      <c r="Q54" s="95"/>
      <c r="R54" s="95"/>
      <c r="S54" s="95"/>
      <c r="T54" s="95"/>
      <c r="U54" s="95"/>
      <c r="V54" s="134"/>
      <c r="W54" s="95"/>
      <c r="X54" s="95"/>
      <c r="Y54" s="95"/>
      <c r="Z54" s="95"/>
      <c r="AA54" s="95"/>
      <c r="AB54" s="95"/>
      <c r="AC54" s="95"/>
      <c r="AD54" s="95"/>
      <c r="AE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134"/>
      <c r="N55" s="95"/>
      <c r="O55" s="95"/>
      <c r="P55" s="95"/>
      <c r="Q55" s="95"/>
      <c r="R55" s="95"/>
      <c r="S55" s="95"/>
      <c r="T55" s="95"/>
      <c r="U55" s="95"/>
      <c r="V55" s="134"/>
      <c r="W55" s="95"/>
      <c r="X55" s="95"/>
      <c r="Y55" s="95"/>
      <c r="Z55" s="95"/>
      <c r="AA55" s="95"/>
      <c r="AB55" s="95"/>
      <c r="AC55" s="95"/>
      <c r="AD55" s="95"/>
      <c r="AE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134"/>
      <c r="N56" s="95"/>
      <c r="O56" s="95"/>
      <c r="P56" s="95"/>
      <c r="Q56" s="95"/>
      <c r="R56" s="95"/>
      <c r="S56" s="95"/>
      <c r="T56" s="95"/>
      <c r="U56" s="95"/>
      <c r="V56" s="134"/>
      <c r="W56" s="95"/>
      <c r="X56" s="95"/>
      <c r="Y56" s="95"/>
      <c r="Z56" s="95"/>
      <c r="AA56" s="95"/>
      <c r="AB56" s="95"/>
      <c r="AC56" s="95"/>
      <c r="AD56" s="95"/>
      <c r="AE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134"/>
      <c r="N57" s="95"/>
      <c r="O57" s="95"/>
      <c r="P57" s="95"/>
      <c r="Q57" s="95"/>
      <c r="R57" s="95"/>
      <c r="S57" s="95"/>
      <c r="T57" s="95"/>
      <c r="U57" s="95"/>
      <c r="V57" s="134"/>
      <c r="W57" s="95"/>
      <c r="X57" s="95"/>
      <c r="Y57" s="95"/>
      <c r="Z57" s="95"/>
      <c r="AA57" s="95"/>
      <c r="AB57" s="95"/>
      <c r="AC57" s="95"/>
      <c r="AD57" s="95"/>
      <c r="AE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134"/>
      <c r="N58" s="95"/>
      <c r="O58" s="95"/>
      <c r="P58" s="95"/>
      <c r="Q58" s="95"/>
      <c r="R58" s="95"/>
      <c r="S58" s="95"/>
      <c r="T58" s="95"/>
      <c r="U58" s="95"/>
      <c r="V58" s="134"/>
      <c r="W58" s="95"/>
      <c r="X58" s="95"/>
      <c r="Y58" s="95"/>
      <c r="Z58" s="95"/>
      <c r="AA58" s="95"/>
      <c r="AB58" s="95"/>
      <c r="AC58" s="95"/>
      <c r="AD58" s="95"/>
      <c r="AE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134"/>
      <c r="N59" s="95"/>
      <c r="O59" s="95"/>
      <c r="P59" s="95"/>
      <c r="Q59" s="95"/>
      <c r="R59" s="95"/>
      <c r="S59" s="95"/>
      <c r="T59" s="95"/>
      <c r="U59" s="95"/>
      <c r="V59" s="134"/>
      <c r="W59" s="95"/>
      <c r="X59" s="95"/>
      <c r="Y59" s="95"/>
      <c r="Z59" s="95"/>
      <c r="AA59" s="95"/>
      <c r="AB59" s="95"/>
      <c r="AC59" s="95"/>
      <c r="AD59" s="95"/>
      <c r="AE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134"/>
      <c r="N60" s="95"/>
      <c r="O60" s="95"/>
      <c r="P60" s="95"/>
      <c r="Q60" s="95"/>
      <c r="R60" s="95"/>
      <c r="S60" s="95"/>
      <c r="T60" s="95"/>
      <c r="U60" s="95"/>
      <c r="V60" s="134"/>
      <c r="W60" s="95"/>
      <c r="X60" s="95"/>
      <c r="Y60" s="95"/>
      <c r="Z60" s="95"/>
      <c r="AA60" s="95"/>
      <c r="AB60" s="95"/>
      <c r="AC60" s="95"/>
      <c r="AD60" s="95"/>
      <c r="AE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134"/>
      <c r="N61" s="95"/>
      <c r="O61" s="95"/>
      <c r="P61" s="95"/>
      <c r="Q61" s="95"/>
      <c r="R61" s="95"/>
      <c r="S61" s="95"/>
      <c r="T61" s="95"/>
      <c r="U61" s="95"/>
      <c r="V61" s="134"/>
      <c r="W61" s="95"/>
      <c r="X61" s="95"/>
      <c r="Y61" s="95"/>
      <c r="Z61" s="95"/>
      <c r="AA61" s="95"/>
      <c r="AB61" s="95"/>
      <c r="AC61" s="95"/>
      <c r="AD61" s="95"/>
      <c r="AE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134"/>
      <c r="N62" s="95"/>
      <c r="O62" s="95"/>
      <c r="P62" s="95"/>
      <c r="Q62" s="95"/>
      <c r="R62" s="95"/>
      <c r="S62" s="95"/>
      <c r="T62" s="95"/>
      <c r="U62" s="95"/>
      <c r="V62" s="134"/>
      <c r="W62" s="95"/>
      <c r="X62" s="95"/>
      <c r="Y62" s="95"/>
      <c r="Z62" s="95"/>
      <c r="AA62" s="95"/>
      <c r="AB62" s="95"/>
      <c r="AC62" s="95"/>
      <c r="AD62" s="95"/>
      <c r="AE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134"/>
      <c r="N63" s="95"/>
      <c r="O63" s="95"/>
      <c r="P63" s="95"/>
      <c r="Q63" s="95"/>
      <c r="R63" s="95"/>
      <c r="S63" s="95"/>
      <c r="T63" s="95"/>
      <c r="U63" s="95"/>
      <c r="V63" s="134"/>
      <c r="W63" s="95"/>
      <c r="X63" s="95"/>
      <c r="Y63" s="95"/>
      <c r="Z63" s="95"/>
      <c r="AA63" s="95"/>
      <c r="AB63" s="95"/>
      <c r="AC63" s="95"/>
      <c r="AD63" s="95"/>
      <c r="AE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134"/>
      <c r="N64" s="95"/>
      <c r="O64" s="95"/>
      <c r="P64" s="95"/>
      <c r="Q64" s="95"/>
      <c r="R64" s="95"/>
      <c r="S64" s="95"/>
      <c r="T64" s="95"/>
      <c r="U64" s="95"/>
      <c r="V64" s="134"/>
      <c r="W64" s="95"/>
      <c r="X64" s="95"/>
      <c r="Y64" s="95"/>
      <c r="Z64" s="95"/>
      <c r="AA64" s="95"/>
      <c r="AB64" s="95"/>
      <c r="AC64" s="95"/>
      <c r="AD64" s="95"/>
      <c r="AE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134"/>
      <c r="N65" s="95"/>
      <c r="O65" s="95"/>
      <c r="P65" s="95"/>
      <c r="Q65" s="95"/>
      <c r="R65" s="95"/>
      <c r="S65" s="95"/>
      <c r="T65" s="95"/>
      <c r="U65" s="95"/>
      <c r="V65" s="134"/>
      <c r="W65" s="95"/>
      <c r="X65" s="95"/>
      <c r="Y65" s="95"/>
      <c r="Z65" s="95"/>
      <c r="AA65" s="95"/>
      <c r="AB65" s="95"/>
      <c r="AC65" s="95"/>
      <c r="AD65" s="95"/>
      <c r="AE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134"/>
      <c r="N66" s="95"/>
      <c r="O66" s="95"/>
      <c r="P66" s="95"/>
      <c r="Q66" s="95"/>
      <c r="R66" s="95"/>
      <c r="S66" s="95"/>
      <c r="T66" s="95"/>
      <c r="U66" s="95"/>
      <c r="V66" s="134"/>
      <c r="W66" s="95"/>
      <c r="X66" s="95"/>
      <c r="Y66" s="95"/>
      <c r="Z66" s="95"/>
      <c r="AA66" s="95"/>
      <c r="AB66" s="95"/>
      <c r="AC66" s="95"/>
      <c r="AD66" s="95"/>
      <c r="AE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134"/>
      <c r="N67" s="95"/>
      <c r="O67" s="95"/>
      <c r="P67" s="95"/>
      <c r="Q67" s="95"/>
      <c r="R67" s="95"/>
      <c r="S67" s="95"/>
      <c r="T67" s="95"/>
      <c r="U67" s="95"/>
      <c r="V67" s="134"/>
      <c r="W67" s="95"/>
      <c r="X67" s="95"/>
      <c r="Y67" s="95"/>
      <c r="Z67" s="95"/>
      <c r="AA67" s="95"/>
      <c r="AB67" s="95"/>
      <c r="AC67" s="95"/>
      <c r="AD67" s="95"/>
      <c r="AE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134"/>
      <c r="N68" s="95"/>
      <c r="O68" s="95"/>
      <c r="P68" s="95"/>
      <c r="Q68" s="95"/>
      <c r="R68" s="95"/>
      <c r="S68" s="95"/>
      <c r="T68" s="95"/>
      <c r="U68" s="95"/>
      <c r="V68" s="134"/>
      <c r="W68" s="95"/>
      <c r="X68" s="95"/>
      <c r="Y68" s="95"/>
      <c r="Z68" s="95"/>
      <c r="AA68" s="95"/>
      <c r="AB68" s="95"/>
      <c r="AC68" s="95"/>
      <c r="AD68" s="95"/>
      <c r="AE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134"/>
      <c r="N69" s="95"/>
      <c r="O69" s="95"/>
      <c r="P69" s="95"/>
      <c r="Q69" s="95"/>
      <c r="R69" s="95"/>
      <c r="S69" s="95"/>
      <c r="T69" s="95"/>
      <c r="U69" s="95"/>
      <c r="V69" s="134"/>
      <c r="W69" s="95"/>
      <c r="X69" s="95"/>
      <c r="Y69" s="95"/>
      <c r="Z69" s="95"/>
      <c r="AA69" s="95"/>
      <c r="AB69" s="95"/>
      <c r="AC69" s="95"/>
      <c r="AD69" s="95"/>
      <c r="AE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134"/>
      <c r="N70" s="95"/>
      <c r="O70" s="95"/>
      <c r="P70" s="95"/>
      <c r="Q70" s="95"/>
      <c r="R70" s="95"/>
      <c r="S70" s="95"/>
      <c r="T70" s="95"/>
      <c r="U70" s="95"/>
      <c r="V70" s="134"/>
      <c r="W70" s="95"/>
      <c r="X70" s="95"/>
      <c r="Y70" s="95"/>
      <c r="Z70" s="95"/>
      <c r="AA70" s="95"/>
      <c r="AB70" s="95"/>
      <c r="AC70" s="95"/>
      <c r="AD70" s="95"/>
      <c r="AE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134"/>
      <c r="N71" s="95"/>
      <c r="O71" s="95"/>
      <c r="P71" s="95"/>
      <c r="Q71" s="95"/>
      <c r="R71" s="95"/>
      <c r="S71" s="95"/>
      <c r="T71" s="95"/>
      <c r="U71" s="95"/>
      <c r="V71" s="134"/>
      <c r="W71" s="95"/>
      <c r="X71" s="95"/>
      <c r="Y71" s="95"/>
      <c r="Z71" s="95"/>
      <c r="AA71" s="95"/>
      <c r="AB71" s="95"/>
      <c r="AC71" s="95"/>
      <c r="AD71" s="95"/>
      <c r="AE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134"/>
      <c r="N72" s="95"/>
      <c r="O72" s="95"/>
      <c r="P72" s="95"/>
      <c r="Q72" s="95"/>
      <c r="R72" s="95"/>
      <c r="S72" s="95"/>
      <c r="T72" s="95"/>
      <c r="U72" s="95"/>
      <c r="V72" s="134"/>
      <c r="W72" s="95"/>
      <c r="X72" s="95"/>
      <c r="Y72" s="95"/>
      <c r="Z72" s="95"/>
      <c r="AA72" s="95"/>
      <c r="AB72" s="95"/>
      <c r="AC72" s="95"/>
      <c r="AD72" s="95"/>
      <c r="AE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134"/>
      <c r="N73" s="95"/>
      <c r="O73" s="95"/>
      <c r="P73" s="95"/>
      <c r="Q73" s="95"/>
      <c r="R73" s="95"/>
      <c r="S73" s="95"/>
      <c r="T73" s="95"/>
      <c r="U73" s="95"/>
      <c r="V73" s="134"/>
      <c r="W73" s="95"/>
      <c r="X73" s="95"/>
      <c r="Y73" s="95"/>
      <c r="Z73" s="95"/>
      <c r="AA73" s="95"/>
      <c r="AB73" s="95"/>
      <c r="AC73" s="95"/>
      <c r="AD73" s="95"/>
      <c r="AE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134"/>
      <c r="N74" s="95"/>
      <c r="O74" s="95"/>
      <c r="P74" s="95"/>
      <c r="Q74" s="95"/>
      <c r="R74" s="95"/>
      <c r="S74" s="95"/>
      <c r="T74" s="95"/>
      <c r="U74" s="95"/>
      <c r="V74" s="134"/>
      <c r="W74" s="95"/>
      <c r="X74" s="95"/>
      <c r="Y74" s="95"/>
      <c r="Z74" s="95"/>
      <c r="AA74" s="95"/>
      <c r="AB74" s="95"/>
      <c r="AC74" s="95"/>
      <c r="AD74" s="95"/>
      <c r="AE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134"/>
      <c r="N75" s="95"/>
      <c r="O75" s="95"/>
      <c r="P75" s="95"/>
      <c r="Q75" s="95"/>
      <c r="R75" s="95"/>
      <c r="S75" s="95"/>
      <c r="T75" s="95"/>
      <c r="U75" s="95"/>
      <c r="V75" s="134"/>
      <c r="W75" s="95"/>
      <c r="X75" s="95"/>
      <c r="Y75" s="95"/>
      <c r="Z75" s="95"/>
      <c r="AA75" s="95"/>
      <c r="AB75" s="95"/>
      <c r="AC75" s="95"/>
      <c r="AD75" s="95"/>
      <c r="AE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134"/>
      <c r="N76" s="95"/>
      <c r="O76" s="95"/>
      <c r="P76" s="95"/>
      <c r="Q76" s="95"/>
      <c r="R76" s="95"/>
      <c r="S76" s="95"/>
      <c r="T76" s="95"/>
      <c r="U76" s="95"/>
      <c r="V76" s="134"/>
      <c r="W76" s="95"/>
      <c r="X76" s="95"/>
      <c r="Y76" s="95"/>
      <c r="Z76" s="95"/>
      <c r="AA76" s="95"/>
      <c r="AB76" s="95"/>
      <c r="AC76" s="95"/>
      <c r="AD76" s="95"/>
      <c r="AE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134"/>
      <c r="N77" s="95"/>
      <c r="O77" s="95"/>
      <c r="P77" s="95"/>
      <c r="Q77" s="95"/>
      <c r="R77" s="95"/>
      <c r="S77" s="95"/>
      <c r="T77" s="95"/>
      <c r="U77" s="95"/>
      <c r="V77" s="134"/>
      <c r="W77" s="95"/>
      <c r="X77" s="95"/>
      <c r="Y77" s="95"/>
      <c r="Z77" s="95"/>
      <c r="AA77" s="95"/>
      <c r="AB77" s="95"/>
      <c r="AC77" s="95"/>
      <c r="AD77" s="95"/>
      <c r="AE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134"/>
      <c r="N78" s="95"/>
      <c r="O78" s="95"/>
      <c r="P78" s="95"/>
      <c r="Q78" s="95"/>
      <c r="R78" s="95"/>
      <c r="S78" s="95"/>
      <c r="T78" s="95"/>
      <c r="U78" s="95"/>
      <c r="V78" s="134"/>
      <c r="W78" s="95"/>
      <c r="X78" s="95"/>
      <c r="Y78" s="95"/>
      <c r="Z78" s="95"/>
      <c r="AA78" s="95"/>
      <c r="AB78" s="95"/>
      <c r="AC78" s="95"/>
      <c r="AD78" s="95"/>
      <c r="AE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134"/>
      <c r="N79" s="95"/>
      <c r="O79" s="95"/>
      <c r="P79" s="95"/>
      <c r="Q79" s="95"/>
      <c r="R79" s="95"/>
      <c r="S79" s="95"/>
      <c r="T79" s="95"/>
      <c r="U79" s="95"/>
      <c r="V79" s="134"/>
      <c r="W79" s="95"/>
      <c r="X79" s="95"/>
      <c r="Y79" s="95"/>
      <c r="Z79" s="95"/>
      <c r="AA79" s="95"/>
      <c r="AB79" s="95"/>
      <c r="AC79" s="95"/>
      <c r="AD79" s="95"/>
      <c r="AE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134"/>
      <c r="N80" s="95"/>
      <c r="O80" s="95"/>
      <c r="P80" s="95"/>
      <c r="Q80" s="95"/>
      <c r="R80" s="95"/>
      <c r="S80" s="95"/>
      <c r="T80" s="95"/>
      <c r="U80" s="95"/>
      <c r="V80" s="134"/>
      <c r="W80" s="95"/>
      <c r="X80" s="95"/>
      <c r="Y80" s="95"/>
      <c r="Z80" s="95"/>
      <c r="AA80" s="95"/>
      <c r="AB80" s="95"/>
      <c r="AC80" s="95"/>
      <c r="AD80" s="95"/>
      <c r="AE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134"/>
      <c r="N81" s="95"/>
      <c r="O81" s="95"/>
      <c r="P81" s="95"/>
      <c r="Q81" s="95"/>
      <c r="R81" s="95"/>
      <c r="S81" s="95"/>
      <c r="T81" s="95"/>
      <c r="U81" s="95"/>
      <c r="V81" s="134"/>
      <c r="W81" s="95"/>
      <c r="X81" s="95"/>
      <c r="Y81" s="95"/>
      <c r="Z81" s="95"/>
      <c r="AA81" s="95"/>
      <c r="AB81" s="95"/>
      <c r="AC81" s="95"/>
      <c r="AD81" s="95"/>
      <c r="AE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134"/>
      <c r="N82" s="95"/>
      <c r="O82" s="95"/>
      <c r="P82" s="95"/>
      <c r="Q82" s="95"/>
      <c r="R82" s="95"/>
      <c r="S82" s="95"/>
      <c r="T82" s="95"/>
      <c r="U82" s="95"/>
      <c r="V82" s="134"/>
      <c r="W82" s="95"/>
      <c r="X82" s="95"/>
      <c r="Y82" s="95"/>
      <c r="Z82" s="95"/>
      <c r="AA82" s="95"/>
      <c r="AB82" s="95"/>
      <c r="AC82" s="95"/>
      <c r="AD82" s="95"/>
      <c r="AE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134"/>
      <c r="N83" s="95"/>
      <c r="O83" s="95"/>
      <c r="P83" s="95"/>
      <c r="Q83" s="95"/>
      <c r="R83" s="95"/>
      <c r="S83" s="95"/>
      <c r="T83" s="95"/>
      <c r="U83" s="95"/>
      <c r="V83" s="134"/>
      <c r="W83" s="95"/>
      <c r="X83" s="95"/>
      <c r="Y83" s="95"/>
      <c r="Z83" s="95"/>
      <c r="AA83" s="95"/>
      <c r="AB83" s="95"/>
      <c r="AC83" s="95"/>
      <c r="AD83" s="95"/>
      <c r="AE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134"/>
      <c r="N84" s="95"/>
      <c r="O84" s="95"/>
      <c r="P84" s="95"/>
      <c r="Q84" s="95"/>
      <c r="R84" s="95"/>
      <c r="S84" s="95"/>
      <c r="T84" s="95"/>
      <c r="U84" s="95"/>
      <c r="V84" s="134"/>
      <c r="W84" s="95"/>
      <c r="X84" s="95"/>
      <c r="Y84" s="95"/>
      <c r="Z84" s="95"/>
      <c r="AA84" s="95"/>
      <c r="AB84" s="95"/>
      <c r="AC84" s="95"/>
      <c r="AD84" s="95"/>
      <c r="AE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134"/>
      <c r="N85" s="95"/>
      <c r="O85" s="95"/>
      <c r="P85" s="95"/>
      <c r="Q85" s="95"/>
      <c r="R85" s="95"/>
      <c r="S85" s="95"/>
      <c r="T85" s="95"/>
      <c r="U85" s="95"/>
      <c r="V85" s="134"/>
      <c r="W85" s="95"/>
      <c r="X85" s="95"/>
      <c r="Y85" s="95"/>
      <c r="Z85" s="95"/>
      <c r="AA85" s="95"/>
      <c r="AB85" s="95"/>
      <c r="AC85" s="95"/>
      <c r="AD85" s="95"/>
      <c r="AE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134"/>
      <c r="N86" s="95"/>
      <c r="O86" s="95"/>
      <c r="P86" s="95"/>
      <c r="Q86" s="95"/>
      <c r="R86" s="95"/>
      <c r="S86" s="95"/>
      <c r="T86" s="95"/>
      <c r="U86" s="95"/>
      <c r="V86" s="134"/>
      <c r="W86" s="95"/>
      <c r="X86" s="95"/>
      <c r="Y86" s="95"/>
      <c r="Z86" s="95"/>
      <c r="AA86" s="95"/>
      <c r="AB86" s="95"/>
      <c r="AC86" s="95"/>
      <c r="AD86" s="95"/>
      <c r="AE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134"/>
      <c r="N87" s="95"/>
      <c r="O87" s="95"/>
      <c r="P87" s="95"/>
      <c r="Q87" s="95"/>
      <c r="R87" s="95"/>
      <c r="S87" s="95"/>
      <c r="T87" s="95"/>
      <c r="U87" s="95"/>
      <c r="V87" s="134"/>
      <c r="W87" s="95"/>
      <c r="X87" s="95"/>
      <c r="Y87" s="95"/>
      <c r="Z87" s="95"/>
      <c r="AA87" s="95"/>
      <c r="AB87" s="95"/>
      <c r="AC87" s="95"/>
      <c r="AD87" s="95"/>
      <c r="AE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134"/>
      <c r="N88" s="95"/>
      <c r="O88" s="95"/>
      <c r="P88" s="95"/>
      <c r="Q88" s="95"/>
      <c r="R88" s="95"/>
      <c r="S88" s="95"/>
      <c r="T88" s="95"/>
      <c r="U88" s="95"/>
      <c r="V88" s="134"/>
      <c r="W88" s="95"/>
      <c r="X88" s="95"/>
      <c r="Y88" s="95"/>
      <c r="Z88" s="95"/>
      <c r="AA88" s="95"/>
      <c r="AB88" s="95"/>
      <c r="AC88" s="95"/>
      <c r="AD88" s="95"/>
      <c r="AE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134"/>
      <c r="N89" s="95"/>
      <c r="O89" s="95"/>
      <c r="P89" s="95"/>
      <c r="Q89" s="95"/>
      <c r="R89" s="95"/>
      <c r="S89" s="95"/>
      <c r="T89" s="95"/>
      <c r="U89" s="95"/>
      <c r="V89" s="134"/>
      <c r="W89" s="95"/>
      <c r="X89" s="95"/>
      <c r="Y89" s="95"/>
      <c r="Z89" s="95"/>
      <c r="AA89" s="95"/>
      <c r="AB89" s="95"/>
      <c r="AC89" s="95"/>
      <c r="AD89" s="95"/>
      <c r="AE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134"/>
      <c r="N90" s="95"/>
      <c r="O90" s="95"/>
      <c r="P90" s="95"/>
      <c r="Q90" s="95"/>
      <c r="R90" s="95"/>
      <c r="S90" s="95"/>
      <c r="T90" s="95"/>
      <c r="U90" s="95"/>
      <c r="V90" s="134"/>
      <c r="W90" s="95"/>
      <c r="X90" s="95"/>
      <c r="Y90" s="95"/>
      <c r="Z90" s="95"/>
      <c r="AA90" s="95"/>
      <c r="AB90" s="95"/>
      <c r="AC90" s="95"/>
      <c r="AD90" s="95"/>
      <c r="AE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134"/>
      <c r="N91" s="95"/>
      <c r="O91" s="95"/>
      <c r="P91" s="95"/>
      <c r="Q91" s="95"/>
      <c r="R91" s="95"/>
      <c r="S91" s="95"/>
      <c r="T91" s="95"/>
      <c r="U91" s="95"/>
      <c r="V91" s="134"/>
      <c r="W91" s="95"/>
      <c r="X91" s="95"/>
      <c r="Y91" s="95"/>
      <c r="Z91" s="95"/>
      <c r="AA91" s="95"/>
      <c r="AB91" s="95"/>
      <c r="AC91" s="95"/>
      <c r="AD91" s="95"/>
      <c r="AE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134"/>
      <c r="N92" s="95"/>
      <c r="O92" s="95"/>
      <c r="P92" s="95"/>
      <c r="Q92" s="95"/>
      <c r="R92" s="95"/>
      <c r="S92" s="95"/>
      <c r="T92" s="95"/>
      <c r="U92" s="95"/>
      <c r="V92" s="134"/>
      <c r="W92" s="95"/>
      <c r="X92" s="95"/>
      <c r="Y92" s="95"/>
      <c r="Z92" s="95"/>
      <c r="AA92" s="95"/>
      <c r="AB92" s="95"/>
      <c r="AC92" s="95"/>
      <c r="AD92" s="95"/>
      <c r="AE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134"/>
      <c r="N93" s="95"/>
      <c r="O93" s="95"/>
      <c r="P93" s="95"/>
      <c r="Q93" s="95"/>
      <c r="R93" s="95"/>
      <c r="S93" s="95"/>
      <c r="T93" s="95"/>
      <c r="U93" s="95"/>
      <c r="V93" s="134"/>
      <c r="W93" s="95"/>
      <c r="X93" s="95"/>
      <c r="Y93" s="95"/>
      <c r="Z93" s="95"/>
      <c r="AA93" s="95"/>
      <c r="AB93" s="95"/>
      <c r="AC93" s="95"/>
      <c r="AD93" s="95"/>
      <c r="AE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134"/>
      <c r="N94" s="95"/>
      <c r="O94" s="95"/>
      <c r="P94" s="95"/>
      <c r="Q94" s="95"/>
      <c r="R94" s="95"/>
      <c r="S94" s="95"/>
      <c r="T94" s="95"/>
      <c r="U94" s="95"/>
      <c r="V94" s="134"/>
      <c r="W94" s="95"/>
      <c r="X94" s="95"/>
      <c r="Y94" s="95"/>
      <c r="Z94" s="95"/>
      <c r="AA94" s="95"/>
      <c r="AB94" s="95"/>
      <c r="AC94" s="95"/>
      <c r="AD94" s="95"/>
      <c r="AE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134"/>
      <c r="N95" s="95"/>
      <c r="O95" s="95"/>
      <c r="P95" s="95"/>
      <c r="Q95" s="95"/>
      <c r="R95" s="95"/>
      <c r="S95" s="95"/>
      <c r="T95" s="95"/>
      <c r="U95" s="95"/>
      <c r="V95" s="134"/>
      <c r="W95" s="95"/>
      <c r="X95" s="95"/>
      <c r="Y95" s="95"/>
      <c r="Z95" s="95"/>
      <c r="AA95" s="95"/>
      <c r="AB95" s="95"/>
      <c r="AC95" s="95"/>
      <c r="AD95" s="95"/>
      <c r="AE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134"/>
      <c r="N96" s="95"/>
      <c r="O96" s="95"/>
      <c r="P96" s="95"/>
      <c r="Q96" s="95"/>
      <c r="R96" s="95"/>
      <c r="S96" s="95"/>
      <c r="T96" s="95"/>
      <c r="U96" s="95"/>
      <c r="V96" s="134"/>
      <c r="W96" s="95"/>
      <c r="X96" s="95"/>
      <c r="Y96" s="95"/>
      <c r="Z96" s="95"/>
      <c r="AA96" s="95"/>
      <c r="AB96" s="95"/>
      <c r="AC96" s="95"/>
      <c r="AD96" s="95"/>
      <c r="AE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134"/>
      <c r="N97" s="95"/>
      <c r="O97" s="95"/>
      <c r="P97" s="95"/>
      <c r="Q97" s="95"/>
      <c r="R97" s="95"/>
      <c r="S97" s="95"/>
      <c r="T97" s="95"/>
      <c r="U97" s="95"/>
      <c r="V97" s="134"/>
      <c r="W97" s="95"/>
      <c r="X97" s="95"/>
      <c r="Y97" s="95"/>
      <c r="Z97" s="95"/>
      <c r="AA97" s="95"/>
      <c r="AB97" s="95"/>
      <c r="AC97" s="95"/>
      <c r="AD97" s="95"/>
      <c r="AE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134"/>
      <c r="N98" s="95"/>
      <c r="O98" s="95"/>
      <c r="P98" s="95"/>
      <c r="Q98" s="95"/>
      <c r="R98" s="95"/>
      <c r="S98" s="95"/>
      <c r="T98" s="95"/>
      <c r="U98" s="95"/>
      <c r="V98" s="134"/>
      <c r="W98" s="95"/>
      <c r="X98" s="95"/>
      <c r="Y98" s="95"/>
      <c r="Z98" s="95"/>
      <c r="AA98" s="95"/>
      <c r="AB98" s="95"/>
      <c r="AC98" s="95"/>
      <c r="AD98" s="95"/>
      <c r="AE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134"/>
      <c r="N99" s="95"/>
      <c r="O99" s="95"/>
      <c r="P99" s="95"/>
      <c r="Q99" s="95"/>
      <c r="R99" s="95"/>
      <c r="S99" s="95"/>
      <c r="T99" s="95"/>
      <c r="U99" s="95"/>
      <c r="V99" s="134"/>
      <c r="W99" s="95"/>
      <c r="X99" s="95"/>
      <c r="Y99" s="95"/>
      <c r="Z99" s="95"/>
      <c r="AA99" s="95"/>
      <c r="AB99" s="95"/>
      <c r="AC99" s="95"/>
      <c r="AD99" s="95"/>
      <c r="AE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134"/>
      <c r="N100" s="95"/>
      <c r="O100" s="95"/>
      <c r="P100" s="95"/>
      <c r="Q100" s="95"/>
      <c r="R100" s="95"/>
      <c r="S100" s="95"/>
      <c r="T100" s="95"/>
      <c r="U100" s="95"/>
      <c r="V100" s="134"/>
      <c r="W100" s="95"/>
      <c r="X100" s="95"/>
      <c r="Y100" s="95"/>
      <c r="Z100" s="95"/>
      <c r="AA100" s="95"/>
      <c r="AB100" s="95"/>
      <c r="AC100" s="95"/>
      <c r="AD100" s="95"/>
      <c r="AE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134"/>
      <c r="N101" s="95"/>
      <c r="O101" s="95"/>
      <c r="P101" s="95"/>
      <c r="Q101" s="95"/>
      <c r="R101" s="95"/>
      <c r="S101" s="95"/>
      <c r="T101" s="95"/>
      <c r="U101" s="95"/>
      <c r="V101" s="134"/>
      <c r="W101" s="95"/>
      <c r="X101" s="95"/>
      <c r="Y101" s="95"/>
      <c r="Z101" s="95"/>
      <c r="AA101" s="95"/>
      <c r="AB101" s="95"/>
      <c r="AC101" s="95"/>
      <c r="AD101" s="95"/>
      <c r="AE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134"/>
      <c r="N102" s="95"/>
      <c r="O102" s="95"/>
      <c r="P102" s="95"/>
      <c r="Q102" s="95"/>
      <c r="R102" s="95"/>
      <c r="S102" s="95"/>
      <c r="T102" s="95"/>
      <c r="U102" s="95"/>
      <c r="V102" s="134"/>
      <c r="W102" s="95"/>
      <c r="X102" s="95"/>
      <c r="Y102" s="95"/>
      <c r="Z102" s="95"/>
      <c r="AA102" s="95"/>
      <c r="AB102" s="95"/>
      <c r="AC102" s="95"/>
      <c r="AD102" s="95"/>
      <c r="AE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134"/>
      <c r="N103" s="95"/>
      <c r="O103" s="95"/>
      <c r="P103" s="95"/>
      <c r="Q103" s="95"/>
      <c r="R103" s="95"/>
      <c r="S103" s="95"/>
      <c r="T103" s="95"/>
      <c r="U103" s="95"/>
      <c r="V103" s="134"/>
      <c r="W103" s="95"/>
      <c r="X103" s="95"/>
      <c r="Y103" s="95"/>
      <c r="Z103" s="95"/>
      <c r="AA103" s="95"/>
      <c r="AB103" s="95"/>
      <c r="AC103" s="95"/>
      <c r="AD103" s="95"/>
      <c r="AE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134"/>
      <c r="N104" s="95"/>
      <c r="O104" s="95"/>
      <c r="P104" s="95"/>
      <c r="Q104" s="95"/>
      <c r="R104" s="95"/>
      <c r="S104" s="95"/>
      <c r="T104" s="95"/>
      <c r="U104" s="95"/>
      <c r="V104" s="134"/>
      <c r="W104" s="95"/>
      <c r="X104" s="95"/>
      <c r="Y104" s="95"/>
      <c r="Z104" s="95"/>
      <c r="AA104" s="95"/>
      <c r="AB104" s="95"/>
      <c r="AC104" s="95"/>
      <c r="AD104" s="95"/>
      <c r="AE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134"/>
      <c r="N105" s="95"/>
      <c r="O105" s="95"/>
      <c r="P105" s="95"/>
      <c r="Q105" s="95"/>
      <c r="R105" s="95"/>
      <c r="S105" s="95"/>
      <c r="T105" s="95"/>
      <c r="U105" s="95"/>
      <c r="V105" s="134"/>
      <c r="W105" s="95"/>
      <c r="X105" s="95"/>
      <c r="Y105" s="95"/>
      <c r="Z105" s="95"/>
      <c r="AA105" s="95"/>
      <c r="AB105" s="95"/>
      <c r="AC105" s="95"/>
      <c r="AD105" s="95"/>
      <c r="AE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134"/>
      <c r="N106" s="95"/>
      <c r="O106" s="95"/>
      <c r="P106" s="95"/>
      <c r="Q106" s="95"/>
      <c r="R106" s="95"/>
      <c r="S106" s="95"/>
      <c r="T106" s="95"/>
      <c r="U106" s="95"/>
      <c r="V106" s="134"/>
      <c r="W106" s="95"/>
      <c r="X106" s="95"/>
      <c r="Y106" s="95"/>
      <c r="Z106" s="95"/>
      <c r="AA106" s="95"/>
      <c r="AB106" s="95"/>
      <c r="AC106" s="95"/>
      <c r="AD106" s="95"/>
      <c r="AE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134"/>
      <c r="N107" s="95"/>
      <c r="O107" s="95"/>
      <c r="P107" s="95"/>
      <c r="Q107" s="95"/>
      <c r="R107" s="95"/>
      <c r="S107" s="95"/>
      <c r="T107" s="95"/>
      <c r="U107" s="95"/>
      <c r="V107" s="134"/>
      <c r="W107" s="95"/>
      <c r="X107" s="95"/>
      <c r="Y107" s="95"/>
      <c r="Z107" s="95"/>
      <c r="AA107" s="95"/>
      <c r="AB107" s="95"/>
      <c r="AC107" s="95"/>
      <c r="AD107" s="95"/>
      <c r="AE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134"/>
      <c r="N108" s="95"/>
      <c r="O108" s="95"/>
      <c r="P108" s="95"/>
      <c r="Q108" s="95"/>
      <c r="R108" s="95"/>
      <c r="S108" s="95"/>
      <c r="T108" s="95"/>
      <c r="U108" s="95"/>
      <c r="V108" s="134"/>
      <c r="W108" s="95"/>
      <c r="X108" s="95"/>
      <c r="Y108" s="95"/>
      <c r="Z108" s="95"/>
      <c r="AA108" s="95"/>
      <c r="AB108" s="95"/>
      <c r="AC108" s="95"/>
      <c r="AD108" s="95"/>
      <c r="AE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134"/>
      <c r="N109" s="95"/>
      <c r="O109" s="95"/>
      <c r="P109" s="95"/>
      <c r="Q109" s="95"/>
      <c r="R109" s="95"/>
      <c r="S109" s="95"/>
      <c r="T109" s="95"/>
      <c r="U109" s="95"/>
      <c r="V109" s="134"/>
      <c r="W109" s="95"/>
      <c r="X109" s="95"/>
      <c r="Y109" s="95"/>
      <c r="Z109" s="95"/>
      <c r="AA109" s="95"/>
      <c r="AB109" s="95"/>
      <c r="AC109" s="95"/>
      <c r="AD109" s="95"/>
      <c r="AE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134"/>
      <c r="N110" s="95"/>
      <c r="O110" s="95"/>
      <c r="P110" s="95"/>
      <c r="Q110" s="95"/>
      <c r="R110" s="95"/>
      <c r="S110" s="95"/>
      <c r="T110" s="95"/>
      <c r="U110" s="95"/>
      <c r="V110" s="134"/>
      <c r="W110" s="95"/>
      <c r="X110" s="95"/>
      <c r="Y110" s="95"/>
      <c r="Z110" s="95"/>
      <c r="AA110" s="95"/>
      <c r="AB110" s="95"/>
      <c r="AC110" s="95"/>
      <c r="AD110" s="95"/>
      <c r="AE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134"/>
      <c r="N111" s="95"/>
      <c r="O111" s="95"/>
      <c r="P111" s="95"/>
      <c r="Q111" s="95"/>
      <c r="R111" s="95"/>
      <c r="S111" s="95"/>
      <c r="T111" s="95"/>
      <c r="U111" s="95"/>
      <c r="V111" s="134"/>
      <c r="W111" s="95"/>
      <c r="X111" s="95"/>
      <c r="Y111" s="95"/>
      <c r="Z111" s="95"/>
      <c r="AA111" s="95"/>
      <c r="AB111" s="95"/>
      <c r="AC111" s="95"/>
      <c r="AD111" s="95"/>
      <c r="AE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134"/>
      <c r="N112" s="95"/>
      <c r="O112" s="95"/>
      <c r="P112" s="95"/>
      <c r="Q112" s="95"/>
      <c r="R112" s="95"/>
      <c r="S112" s="95"/>
      <c r="T112" s="95"/>
      <c r="U112" s="95"/>
      <c r="V112" s="134"/>
      <c r="W112" s="95"/>
      <c r="X112" s="95"/>
      <c r="Y112" s="95"/>
      <c r="Z112" s="95"/>
      <c r="AA112" s="95"/>
      <c r="AB112" s="95"/>
      <c r="AC112" s="95"/>
      <c r="AD112" s="95"/>
      <c r="AE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134"/>
      <c r="N113" s="95"/>
      <c r="O113" s="95"/>
      <c r="P113" s="95"/>
      <c r="Q113" s="95"/>
      <c r="R113" s="95"/>
      <c r="S113" s="95"/>
      <c r="T113" s="95"/>
      <c r="U113" s="95"/>
      <c r="V113" s="134"/>
      <c r="W113" s="95"/>
      <c r="X113" s="95"/>
      <c r="Y113" s="95"/>
      <c r="Z113" s="95"/>
      <c r="AA113" s="95"/>
      <c r="AB113" s="95"/>
      <c r="AC113" s="95"/>
      <c r="AD113" s="95"/>
      <c r="AE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134"/>
      <c r="N114" s="95"/>
      <c r="O114" s="95"/>
      <c r="P114" s="95"/>
      <c r="Q114" s="95"/>
      <c r="R114" s="95"/>
      <c r="S114" s="95"/>
      <c r="T114" s="95"/>
      <c r="U114" s="95"/>
      <c r="V114" s="134"/>
      <c r="W114" s="95"/>
      <c r="X114" s="95"/>
      <c r="Y114" s="95"/>
      <c r="Z114" s="95"/>
      <c r="AA114" s="95"/>
      <c r="AB114" s="95"/>
      <c r="AC114" s="95"/>
      <c r="AD114" s="95"/>
      <c r="AE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134"/>
      <c r="N115" s="95"/>
      <c r="O115" s="95"/>
      <c r="P115" s="95"/>
      <c r="Q115" s="95"/>
      <c r="R115" s="95"/>
      <c r="S115" s="95"/>
      <c r="T115" s="95"/>
      <c r="U115" s="95"/>
      <c r="V115" s="134"/>
      <c r="W115" s="95"/>
      <c r="X115" s="95"/>
      <c r="Y115" s="95"/>
      <c r="Z115" s="95"/>
      <c r="AA115" s="95"/>
      <c r="AB115" s="95"/>
      <c r="AC115" s="95"/>
      <c r="AD115" s="95"/>
      <c r="AE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134"/>
      <c r="N116" s="95"/>
      <c r="O116" s="95"/>
      <c r="P116" s="95"/>
      <c r="Q116" s="95"/>
      <c r="R116" s="95"/>
      <c r="S116" s="95"/>
      <c r="T116" s="95"/>
      <c r="U116" s="95"/>
      <c r="V116" s="134"/>
      <c r="W116" s="95"/>
      <c r="X116" s="95"/>
      <c r="Y116" s="95"/>
      <c r="Z116" s="95"/>
      <c r="AA116" s="95"/>
      <c r="AB116" s="95"/>
      <c r="AC116" s="95"/>
      <c r="AD116" s="95"/>
      <c r="AE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134"/>
      <c r="N117" s="95"/>
      <c r="O117" s="95"/>
      <c r="P117" s="95"/>
      <c r="Q117" s="95"/>
      <c r="R117" s="95"/>
      <c r="S117" s="95"/>
      <c r="T117" s="95"/>
      <c r="U117" s="95"/>
      <c r="V117" s="134"/>
      <c r="W117" s="95"/>
      <c r="X117" s="95"/>
      <c r="Y117" s="95"/>
      <c r="Z117" s="95"/>
      <c r="AA117" s="95"/>
      <c r="AB117" s="95"/>
      <c r="AC117" s="95"/>
      <c r="AD117" s="95"/>
      <c r="AE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134"/>
      <c r="N118" s="95"/>
      <c r="O118" s="95"/>
      <c r="P118" s="95"/>
      <c r="Q118" s="95"/>
      <c r="R118" s="95"/>
      <c r="S118" s="95"/>
      <c r="T118" s="95"/>
      <c r="U118" s="95"/>
      <c r="V118" s="134"/>
      <c r="W118" s="95"/>
      <c r="X118" s="95"/>
      <c r="Y118" s="95"/>
      <c r="Z118" s="95"/>
      <c r="AA118" s="95"/>
      <c r="AB118" s="95"/>
      <c r="AC118" s="95"/>
      <c r="AD118" s="95"/>
      <c r="AE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134"/>
      <c r="N119" s="95"/>
      <c r="O119" s="95"/>
      <c r="P119" s="95"/>
      <c r="Q119" s="95"/>
      <c r="R119" s="95"/>
      <c r="S119" s="95"/>
      <c r="T119" s="95"/>
      <c r="U119" s="95"/>
      <c r="V119" s="134"/>
      <c r="W119" s="95"/>
      <c r="X119" s="95"/>
      <c r="Y119" s="95"/>
      <c r="Z119" s="95"/>
      <c r="AA119" s="95"/>
      <c r="AB119" s="95"/>
      <c r="AC119" s="95"/>
      <c r="AD119" s="95"/>
      <c r="AE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134"/>
      <c r="N120" s="95"/>
      <c r="O120" s="95"/>
      <c r="P120" s="95"/>
      <c r="Q120" s="95"/>
      <c r="R120" s="95"/>
      <c r="S120" s="95"/>
      <c r="T120" s="95"/>
      <c r="U120" s="95"/>
      <c r="V120" s="134"/>
      <c r="W120" s="95"/>
      <c r="X120" s="95"/>
      <c r="Y120" s="95"/>
      <c r="Z120" s="95"/>
      <c r="AA120" s="95"/>
      <c r="AB120" s="95"/>
      <c r="AC120" s="95"/>
      <c r="AD120" s="95"/>
      <c r="AE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134"/>
      <c r="N121" s="95"/>
      <c r="O121" s="95"/>
      <c r="P121" s="95"/>
      <c r="Q121" s="95"/>
      <c r="R121" s="95"/>
      <c r="S121" s="95"/>
      <c r="T121" s="95"/>
      <c r="U121" s="95"/>
      <c r="V121" s="134"/>
      <c r="W121" s="95"/>
      <c r="X121" s="95"/>
      <c r="Y121" s="95"/>
      <c r="Z121" s="95"/>
      <c r="AA121" s="95"/>
      <c r="AB121" s="95"/>
      <c r="AC121" s="95"/>
      <c r="AD121" s="95"/>
      <c r="AE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134"/>
      <c r="N122" s="95"/>
      <c r="O122" s="95"/>
      <c r="P122" s="95"/>
      <c r="Q122" s="95"/>
      <c r="R122" s="95"/>
      <c r="S122" s="95"/>
      <c r="T122" s="95"/>
      <c r="U122" s="95"/>
      <c r="V122" s="134"/>
      <c r="W122" s="95"/>
      <c r="X122" s="95"/>
      <c r="Y122" s="95"/>
      <c r="Z122" s="95"/>
      <c r="AA122" s="95"/>
      <c r="AB122" s="95"/>
      <c r="AC122" s="95"/>
      <c r="AD122" s="95"/>
      <c r="AE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134"/>
      <c r="N123" s="95"/>
      <c r="O123" s="95"/>
      <c r="P123" s="95"/>
      <c r="Q123" s="95"/>
      <c r="R123" s="95"/>
      <c r="S123" s="95"/>
      <c r="T123" s="95"/>
      <c r="U123" s="95"/>
      <c r="V123" s="134"/>
      <c r="W123" s="95"/>
      <c r="X123" s="95"/>
      <c r="Y123" s="95"/>
      <c r="Z123" s="95"/>
      <c r="AA123" s="95"/>
      <c r="AB123" s="95"/>
      <c r="AC123" s="95"/>
      <c r="AD123" s="95"/>
      <c r="AE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134"/>
      <c r="N124" s="95"/>
      <c r="O124" s="95"/>
      <c r="P124" s="95"/>
      <c r="Q124" s="95"/>
      <c r="R124" s="95"/>
      <c r="S124" s="95"/>
      <c r="T124" s="95"/>
      <c r="U124" s="95"/>
      <c r="V124" s="134"/>
      <c r="W124" s="95"/>
      <c r="X124" s="95"/>
      <c r="Y124" s="95"/>
      <c r="Z124" s="95"/>
      <c r="AA124" s="95"/>
      <c r="AB124" s="95"/>
      <c r="AC124" s="95"/>
      <c r="AD124" s="95"/>
      <c r="AE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134"/>
      <c r="N125" s="95"/>
      <c r="O125" s="95"/>
      <c r="P125" s="95"/>
      <c r="Q125" s="95"/>
      <c r="R125" s="95"/>
      <c r="S125" s="95"/>
      <c r="T125" s="95"/>
      <c r="U125" s="95"/>
      <c r="V125" s="134"/>
      <c r="W125" s="95"/>
      <c r="X125" s="95"/>
      <c r="Y125" s="95"/>
      <c r="Z125" s="95"/>
      <c r="AA125" s="95"/>
      <c r="AB125" s="95"/>
      <c r="AC125" s="95"/>
      <c r="AD125" s="95"/>
      <c r="AE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134"/>
      <c r="N126" s="95"/>
      <c r="O126" s="95"/>
      <c r="P126" s="95"/>
      <c r="Q126" s="95"/>
      <c r="R126" s="95"/>
      <c r="S126" s="95"/>
      <c r="T126" s="95"/>
      <c r="U126" s="95"/>
      <c r="V126" s="134"/>
      <c r="W126" s="95"/>
      <c r="X126" s="95"/>
      <c r="Y126" s="95"/>
      <c r="Z126" s="95"/>
      <c r="AA126" s="95"/>
      <c r="AB126" s="95"/>
      <c r="AC126" s="95"/>
      <c r="AD126" s="95"/>
      <c r="AE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134"/>
      <c r="N127" s="95"/>
      <c r="O127" s="95"/>
      <c r="P127" s="95"/>
      <c r="Q127" s="95"/>
      <c r="R127" s="95"/>
      <c r="S127" s="95"/>
      <c r="T127" s="95"/>
      <c r="U127" s="95"/>
      <c r="V127" s="134"/>
      <c r="W127" s="95"/>
      <c r="X127" s="95"/>
      <c r="Y127" s="95"/>
      <c r="Z127" s="95"/>
      <c r="AA127" s="95"/>
      <c r="AB127" s="95"/>
      <c r="AC127" s="95"/>
      <c r="AD127" s="95"/>
      <c r="AE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134"/>
      <c r="N128" s="95"/>
      <c r="O128" s="95"/>
      <c r="P128" s="95"/>
      <c r="Q128" s="95"/>
      <c r="R128" s="95"/>
      <c r="S128" s="95"/>
      <c r="T128" s="95"/>
      <c r="U128" s="95"/>
      <c r="V128" s="134"/>
      <c r="W128" s="95"/>
      <c r="X128" s="95"/>
      <c r="Y128" s="95"/>
      <c r="Z128" s="95"/>
      <c r="AA128" s="95"/>
      <c r="AB128" s="95"/>
      <c r="AC128" s="95"/>
      <c r="AD128" s="95"/>
      <c r="AE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134"/>
      <c r="N129" s="95"/>
      <c r="O129" s="95"/>
      <c r="P129" s="95"/>
      <c r="Q129" s="95"/>
      <c r="R129" s="95"/>
      <c r="S129" s="95"/>
      <c r="T129" s="95"/>
      <c r="U129" s="95"/>
      <c r="V129" s="134"/>
      <c r="W129" s="95"/>
      <c r="X129" s="95"/>
      <c r="Y129" s="95"/>
      <c r="Z129" s="95"/>
      <c r="AA129" s="95"/>
      <c r="AB129" s="95"/>
      <c r="AC129" s="95"/>
      <c r="AD129" s="95"/>
      <c r="AE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134"/>
      <c r="N130" s="95"/>
      <c r="O130" s="95"/>
      <c r="P130" s="95"/>
      <c r="Q130" s="95"/>
      <c r="R130" s="95"/>
      <c r="S130" s="95"/>
      <c r="T130" s="95"/>
      <c r="U130" s="95"/>
      <c r="V130" s="134"/>
      <c r="W130" s="95"/>
      <c r="X130" s="95"/>
      <c r="Y130" s="95"/>
      <c r="Z130" s="95"/>
      <c r="AA130" s="95"/>
      <c r="AB130" s="95"/>
      <c r="AC130" s="95"/>
      <c r="AD130" s="95"/>
      <c r="AE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134"/>
      <c r="N131" s="95"/>
      <c r="O131" s="95"/>
      <c r="P131" s="95"/>
      <c r="Q131" s="95"/>
      <c r="R131" s="95"/>
      <c r="S131" s="95"/>
      <c r="T131" s="95"/>
      <c r="U131" s="95"/>
      <c r="V131" s="134"/>
      <c r="W131" s="95"/>
      <c r="X131" s="95"/>
      <c r="Y131" s="95"/>
      <c r="Z131" s="95"/>
      <c r="AA131" s="95"/>
      <c r="AB131" s="95"/>
      <c r="AC131" s="95"/>
      <c r="AD131" s="95"/>
      <c r="AE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134"/>
      <c r="N132" s="95"/>
      <c r="O132" s="95"/>
      <c r="P132" s="95"/>
      <c r="Q132" s="95"/>
      <c r="R132" s="95"/>
      <c r="S132" s="95"/>
      <c r="T132" s="95"/>
      <c r="U132" s="95"/>
      <c r="V132" s="134"/>
      <c r="W132" s="95"/>
      <c r="X132" s="95"/>
      <c r="Y132" s="95"/>
      <c r="Z132" s="95"/>
      <c r="AA132" s="95"/>
      <c r="AB132" s="95"/>
      <c r="AC132" s="95"/>
      <c r="AD132" s="95"/>
      <c r="AE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134"/>
      <c r="N133" s="95"/>
      <c r="O133" s="95"/>
      <c r="P133" s="95"/>
      <c r="Q133" s="95"/>
      <c r="R133" s="95"/>
      <c r="S133" s="95"/>
      <c r="T133" s="95"/>
      <c r="U133" s="95"/>
      <c r="V133" s="134"/>
      <c r="W133" s="95"/>
      <c r="X133" s="95"/>
      <c r="Y133" s="95"/>
      <c r="Z133" s="95"/>
      <c r="AA133" s="95"/>
      <c r="AB133" s="95"/>
      <c r="AC133" s="95"/>
      <c r="AD133" s="95"/>
      <c r="AE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134"/>
      <c r="N134" s="95"/>
      <c r="O134" s="95"/>
      <c r="P134" s="95"/>
      <c r="Q134" s="95"/>
      <c r="R134" s="95"/>
      <c r="S134" s="95"/>
      <c r="T134" s="95"/>
      <c r="U134" s="95"/>
      <c r="V134" s="134"/>
      <c r="W134" s="95"/>
      <c r="X134" s="95"/>
      <c r="Y134" s="95"/>
      <c r="Z134" s="95"/>
      <c r="AA134" s="95"/>
      <c r="AB134" s="95"/>
      <c r="AC134" s="95"/>
      <c r="AD134" s="95"/>
      <c r="AE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134"/>
      <c r="N135" s="95"/>
      <c r="O135" s="95"/>
      <c r="P135" s="95"/>
      <c r="Q135" s="95"/>
      <c r="R135" s="95"/>
      <c r="S135" s="95"/>
      <c r="T135" s="95"/>
      <c r="U135" s="95"/>
      <c r="V135" s="134"/>
      <c r="W135" s="95"/>
      <c r="X135" s="95"/>
      <c r="Y135" s="95"/>
      <c r="Z135" s="95"/>
      <c r="AA135" s="95"/>
      <c r="AB135" s="95"/>
      <c r="AC135" s="95"/>
      <c r="AD135" s="95"/>
      <c r="AE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134"/>
      <c r="N136" s="95"/>
      <c r="O136" s="95"/>
      <c r="P136" s="95"/>
      <c r="Q136" s="95"/>
      <c r="R136" s="95"/>
      <c r="S136" s="95"/>
      <c r="T136" s="95"/>
      <c r="U136" s="95"/>
      <c r="V136" s="134"/>
      <c r="W136" s="95"/>
      <c r="X136" s="95"/>
      <c r="Y136" s="95"/>
      <c r="Z136" s="95"/>
      <c r="AA136" s="95"/>
      <c r="AB136" s="95"/>
      <c r="AC136" s="95"/>
      <c r="AD136" s="95"/>
      <c r="AE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134"/>
      <c r="N137" s="95"/>
      <c r="O137" s="95"/>
      <c r="P137" s="95"/>
      <c r="Q137" s="95"/>
      <c r="R137" s="95"/>
      <c r="S137" s="95"/>
      <c r="T137" s="95"/>
      <c r="U137" s="95"/>
      <c r="V137" s="134"/>
      <c r="W137" s="95"/>
      <c r="X137" s="95"/>
      <c r="Y137" s="95"/>
      <c r="Z137" s="95"/>
      <c r="AA137" s="95"/>
      <c r="AB137" s="95"/>
      <c r="AC137" s="95"/>
      <c r="AD137" s="95"/>
      <c r="AE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134"/>
      <c r="N138" s="95"/>
      <c r="O138" s="95"/>
      <c r="P138" s="95"/>
      <c r="Q138" s="95"/>
      <c r="R138" s="95"/>
      <c r="S138" s="95"/>
      <c r="T138" s="95"/>
      <c r="U138" s="95"/>
      <c r="V138" s="134"/>
      <c r="W138" s="95"/>
      <c r="X138" s="95"/>
      <c r="Y138" s="95"/>
      <c r="Z138" s="95"/>
      <c r="AA138" s="95"/>
      <c r="AB138" s="95"/>
      <c r="AC138" s="95"/>
      <c r="AD138" s="95"/>
      <c r="AE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134"/>
      <c r="N139" s="95"/>
      <c r="O139" s="95"/>
      <c r="P139" s="95"/>
      <c r="Q139" s="95"/>
      <c r="R139" s="95"/>
      <c r="S139" s="95"/>
      <c r="T139" s="95"/>
      <c r="U139" s="95"/>
      <c r="V139" s="134"/>
      <c r="W139" s="95"/>
      <c r="X139" s="95"/>
      <c r="Y139" s="95"/>
      <c r="Z139" s="95"/>
      <c r="AA139" s="95"/>
      <c r="AB139" s="95"/>
      <c r="AC139" s="95"/>
      <c r="AD139" s="95"/>
      <c r="AE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134"/>
      <c r="N140" s="95"/>
      <c r="O140" s="95"/>
      <c r="P140" s="95"/>
      <c r="Q140" s="95"/>
      <c r="R140" s="95"/>
      <c r="S140" s="95"/>
      <c r="T140" s="95"/>
      <c r="U140" s="95"/>
      <c r="V140" s="134"/>
      <c r="W140" s="95"/>
      <c r="X140" s="95"/>
      <c r="Y140" s="95"/>
      <c r="Z140" s="95"/>
      <c r="AA140" s="95"/>
      <c r="AB140" s="95"/>
      <c r="AC140" s="95"/>
      <c r="AD140" s="95"/>
      <c r="AE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134"/>
      <c r="N141" s="95"/>
      <c r="O141" s="95"/>
      <c r="P141" s="95"/>
      <c r="Q141" s="95"/>
      <c r="R141" s="95"/>
      <c r="S141" s="95"/>
      <c r="T141" s="95"/>
      <c r="U141" s="95"/>
      <c r="V141" s="134"/>
      <c r="W141" s="95"/>
      <c r="X141" s="95"/>
      <c r="Y141" s="95"/>
      <c r="Z141" s="95"/>
      <c r="AA141" s="95"/>
      <c r="AB141" s="95"/>
      <c r="AC141" s="95"/>
      <c r="AD141" s="95"/>
      <c r="AE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134"/>
      <c r="N142" s="95"/>
      <c r="O142" s="95"/>
      <c r="P142" s="95"/>
      <c r="Q142" s="95"/>
      <c r="R142" s="95"/>
      <c r="S142" s="95"/>
      <c r="T142" s="95"/>
      <c r="U142" s="95"/>
      <c r="V142" s="134"/>
      <c r="W142" s="95"/>
      <c r="X142" s="95"/>
      <c r="Y142" s="95"/>
      <c r="Z142" s="95"/>
      <c r="AA142" s="95"/>
      <c r="AB142" s="95"/>
      <c r="AC142" s="95"/>
      <c r="AD142" s="95"/>
      <c r="AE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134"/>
      <c r="N143" s="95"/>
      <c r="O143" s="95"/>
      <c r="P143" s="95"/>
      <c r="Q143" s="95"/>
      <c r="R143" s="95"/>
      <c r="S143" s="95"/>
      <c r="T143" s="95"/>
      <c r="U143" s="95"/>
      <c r="V143" s="134"/>
      <c r="W143" s="95"/>
      <c r="X143" s="95"/>
      <c r="Y143" s="95"/>
      <c r="Z143" s="95"/>
      <c r="AA143" s="95"/>
      <c r="AB143" s="95"/>
      <c r="AC143" s="95"/>
      <c r="AD143" s="95"/>
      <c r="AE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134"/>
      <c r="N144" s="95"/>
      <c r="O144" s="95"/>
      <c r="P144" s="95"/>
      <c r="Q144" s="95"/>
      <c r="R144" s="95"/>
      <c r="S144" s="95"/>
      <c r="T144" s="95"/>
      <c r="U144" s="95"/>
      <c r="V144" s="134"/>
      <c r="W144" s="95"/>
      <c r="X144" s="95"/>
      <c r="Y144" s="95"/>
      <c r="Z144" s="95"/>
      <c r="AA144" s="95"/>
      <c r="AB144" s="95"/>
      <c r="AC144" s="95"/>
      <c r="AD144" s="95"/>
      <c r="AE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134"/>
      <c r="N145" s="95"/>
      <c r="O145" s="95"/>
      <c r="P145" s="95"/>
      <c r="Q145" s="95"/>
      <c r="R145" s="95"/>
      <c r="S145" s="95"/>
      <c r="T145" s="95"/>
      <c r="U145" s="95"/>
      <c r="V145" s="134"/>
      <c r="W145" s="95"/>
      <c r="X145" s="95"/>
      <c r="Y145" s="95"/>
      <c r="Z145" s="95"/>
      <c r="AA145" s="95"/>
      <c r="AB145" s="95"/>
      <c r="AC145" s="95"/>
      <c r="AD145" s="95"/>
      <c r="AE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134"/>
      <c r="N146" s="95"/>
      <c r="O146" s="95"/>
      <c r="P146" s="95"/>
      <c r="Q146" s="95"/>
      <c r="R146" s="95"/>
      <c r="S146" s="95"/>
      <c r="T146" s="95"/>
      <c r="U146" s="95"/>
      <c r="V146" s="134"/>
      <c r="W146" s="95"/>
      <c r="X146" s="95"/>
      <c r="Y146" s="95"/>
      <c r="Z146" s="95"/>
      <c r="AA146" s="95"/>
      <c r="AB146" s="95"/>
      <c r="AC146" s="95"/>
      <c r="AD146" s="95"/>
      <c r="AE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134"/>
      <c r="N147" s="95"/>
      <c r="O147" s="95"/>
      <c r="P147" s="95"/>
      <c r="Q147" s="95"/>
      <c r="R147" s="95"/>
      <c r="S147" s="95"/>
      <c r="T147" s="95"/>
      <c r="U147" s="95"/>
      <c r="V147" s="134"/>
      <c r="W147" s="95"/>
      <c r="X147" s="95"/>
      <c r="Y147" s="95"/>
      <c r="Z147" s="95"/>
      <c r="AA147" s="95"/>
      <c r="AB147" s="95"/>
      <c r="AC147" s="95"/>
      <c r="AD147" s="95"/>
      <c r="AE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134"/>
      <c r="N148" s="95"/>
      <c r="O148" s="95"/>
      <c r="P148" s="95"/>
      <c r="Q148" s="95"/>
      <c r="R148" s="95"/>
      <c r="S148" s="95"/>
      <c r="T148" s="95"/>
      <c r="U148" s="95"/>
      <c r="V148" s="134"/>
      <c r="W148" s="95"/>
      <c r="X148" s="95"/>
      <c r="Y148" s="95"/>
      <c r="Z148" s="95"/>
      <c r="AA148" s="95"/>
      <c r="AB148" s="95"/>
      <c r="AC148" s="95"/>
      <c r="AD148" s="95"/>
      <c r="AE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134"/>
      <c r="N149" s="95"/>
      <c r="O149" s="95"/>
      <c r="P149" s="95"/>
      <c r="Q149" s="95"/>
      <c r="R149" s="95"/>
      <c r="S149" s="95"/>
      <c r="T149" s="95"/>
      <c r="U149" s="95"/>
      <c r="V149" s="134"/>
      <c r="W149" s="95"/>
      <c r="X149" s="95"/>
      <c r="Y149" s="95"/>
      <c r="Z149" s="95"/>
      <c r="AA149" s="95"/>
      <c r="AB149" s="95"/>
      <c r="AC149" s="95"/>
      <c r="AD149" s="95"/>
      <c r="AE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134"/>
      <c r="N150" s="95"/>
      <c r="O150" s="95"/>
      <c r="P150" s="95"/>
      <c r="Q150" s="95"/>
      <c r="R150" s="95"/>
      <c r="S150" s="95"/>
      <c r="T150" s="95"/>
      <c r="U150" s="95"/>
      <c r="V150" s="134"/>
      <c r="W150" s="95"/>
      <c r="X150" s="95"/>
      <c r="Y150" s="95"/>
      <c r="Z150" s="95"/>
      <c r="AA150" s="95"/>
      <c r="AB150" s="95"/>
      <c r="AC150" s="95"/>
      <c r="AD150" s="95"/>
      <c r="AE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134"/>
      <c r="N151" s="95"/>
      <c r="O151" s="95"/>
      <c r="P151" s="95"/>
      <c r="Q151" s="95"/>
      <c r="R151" s="95"/>
      <c r="S151" s="95"/>
      <c r="T151" s="95"/>
      <c r="U151" s="95"/>
      <c r="V151" s="134"/>
      <c r="W151" s="95"/>
      <c r="X151" s="95"/>
      <c r="Y151" s="95"/>
      <c r="Z151" s="95"/>
      <c r="AA151" s="95"/>
      <c r="AB151" s="95"/>
      <c r="AC151" s="95"/>
      <c r="AD151" s="95"/>
      <c r="AE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134"/>
      <c r="N152" s="95"/>
      <c r="O152" s="95"/>
      <c r="P152" s="95"/>
      <c r="Q152" s="95"/>
      <c r="R152" s="95"/>
      <c r="S152" s="95"/>
      <c r="T152" s="95"/>
      <c r="U152" s="95"/>
      <c r="V152" s="134"/>
      <c r="W152" s="95"/>
      <c r="X152" s="95"/>
      <c r="Y152" s="95"/>
      <c r="Z152" s="95"/>
      <c r="AA152" s="95"/>
      <c r="AB152" s="95"/>
      <c r="AC152" s="95"/>
      <c r="AD152" s="95"/>
      <c r="AE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134"/>
      <c r="N153" s="95"/>
      <c r="O153" s="95"/>
      <c r="P153" s="95"/>
      <c r="Q153" s="95"/>
      <c r="R153" s="95"/>
      <c r="S153" s="95"/>
      <c r="T153" s="95"/>
      <c r="U153" s="95"/>
      <c r="V153" s="134"/>
      <c r="W153" s="95"/>
      <c r="X153" s="95"/>
      <c r="Y153" s="95"/>
      <c r="Z153" s="95"/>
      <c r="AA153" s="95"/>
      <c r="AB153" s="95"/>
      <c r="AC153" s="95"/>
      <c r="AD153" s="95"/>
      <c r="AE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134"/>
      <c r="N154" s="95"/>
      <c r="O154" s="95"/>
      <c r="P154" s="95"/>
      <c r="Q154" s="95"/>
      <c r="R154" s="95"/>
      <c r="S154" s="95"/>
      <c r="T154" s="95"/>
      <c r="U154" s="95"/>
      <c r="V154" s="134"/>
      <c r="W154" s="95"/>
      <c r="X154" s="95"/>
      <c r="Y154" s="95"/>
      <c r="Z154" s="95"/>
      <c r="AA154" s="95"/>
      <c r="AB154" s="95"/>
      <c r="AC154" s="95"/>
      <c r="AD154" s="95"/>
      <c r="AE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134"/>
      <c r="N155" s="95"/>
      <c r="O155" s="95"/>
      <c r="P155" s="95"/>
      <c r="Q155" s="95"/>
      <c r="R155" s="95"/>
      <c r="S155" s="95"/>
      <c r="T155" s="95"/>
      <c r="U155" s="95"/>
      <c r="V155" s="134"/>
      <c r="W155" s="95"/>
      <c r="X155" s="95"/>
      <c r="Y155" s="95"/>
      <c r="Z155" s="95"/>
      <c r="AA155" s="95"/>
      <c r="AB155" s="95"/>
      <c r="AC155" s="95"/>
      <c r="AD155" s="95"/>
      <c r="AE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134"/>
      <c r="N156" s="95"/>
      <c r="O156" s="95"/>
      <c r="P156" s="95"/>
      <c r="Q156" s="95"/>
      <c r="R156" s="95"/>
      <c r="S156" s="95"/>
      <c r="T156" s="95"/>
      <c r="U156" s="95"/>
      <c r="V156" s="134"/>
      <c r="W156" s="95"/>
      <c r="X156" s="95"/>
      <c r="Y156" s="95"/>
      <c r="Z156" s="95"/>
      <c r="AA156" s="95"/>
      <c r="AB156" s="95"/>
      <c r="AC156" s="95"/>
      <c r="AD156" s="95"/>
      <c r="AE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134"/>
      <c r="N157" s="95"/>
      <c r="O157" s="95"/>
      <c r="P157" s="95"/>
      <c r="Q157" s="95"/>
      <c r="R157" s="95"/>
      <c r="S157" s="95"/>
      <c r="T157" s="95"/>
      <c r="U157" s="95"/>
      <c r="V157" s="134"/>
      <c r="W157" s="95"/>
      <c r="X157" s="95"/>
      <c r="Y157" s="95"/>
      <c r="Z157" s="95"/>
      <c r="AA157" s="95"/>
      <c r="AB157" s="95"/>
      <c r="AC157" s="95"/>
      <c r="AD157" s="95"/>
      <c r="AE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134"/>
      <c r="N158" s="95"/>
      <c r="O158" s="95"/>
      <c r="P158" s="95"/>
      <c r="Q158" s="95"/>
      <c r="R158" s="95"/>
      <c r="S158" s="95"/>
      <c r="T158" s="95"/>
      <c r="U158" s="95"/>
      <c r="V158" s="134"/>
      <c r="W158" s="95"/>
      <c r="X158" s="95"/>
      <c r="Y158" s="95"/>
      <c r="Z158" s="95"/>
      <c r="AA158" s="95"/>
      <c r="AB158" s="95"/>
      <c r="AC158" s="95"/>
      <c r="AD158" s="95"/>
      <c r="AE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134"/>
      <c r="N159" s="95"/>
      <c r="O159" s="95"/>
      <c r="P159" s="95"/>
      <c r="Q159" s="95"/>
      <c r="R159" s="95"/>
      <c r="S159" s="95"/>
      <c r="T159" s="95"/>
      <c r="U159" s="95"/>
      <c r="V159" s="134"/>
      <c r="W159" s="95"/>
      <c r="X159" s="95"/>
      <c r="Y159" s="95"/>
      <c r="Z159" s="95"/>
      <c r="AA159" s="95"/>
      <c r="AB159" s="95"/>
      <c r="AC159" s="95"/>
      <c r="AD159" s="95"/>
      <c r="AE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134"/>
      <c r="N160" s="95"/>
      <c r="O160" s="95"/>
      <c r="P160" s="95"/>
      <c r="Q160" s="95"/>
      <c r="R160" s="95"/>
      <c r="S160" s="95"/>
      <c r="T160" s="95"/>
      <c r="U160" s="95"/>
      <c r="V160" s="134"/>
      <c r="W160" s="95"/>
      <c r="X160" s="95"/>
      <c r="Y160" s="95"/>
      <c r="Z160" s="95"/>
      <c r="AA160" s="95"/>
      <c r="AB160" s="95"/>
      <c r="AC160" s="95"/>
      <c r="AD160" s="95"/>
      <c r="AE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134"/>
      <c r="N161" s="95"/>
      <c r="O161" s="95"/>
      <c r="P161" s="95"/>
      <c r="Q161" s="95"/>
      <c r="R161" s="95"/>
      <c r="S161" s="95"/>
      <c r="T161" s="95"/>
      <c r="U161" s="95"/>
      <c r="V161" s="134"/>
      <c r="W161" s="95"/>
      <c r="X161" s="95"/>
      <c r="Y161" s="95"/>
      <c r="Z161" s="95"/>
      <c r="AA161" s="95"/>
      <c r="AB161" s="95"/>
      <c r="AC161" s="95"/>
      <c r="AD161" s="95"/>
      <c r="AE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134"/>
      <c r="N162" s="95"/>
      <c r="O162" s="95"/>
      <c r="P162" s="95"/>
      <c r="Q162" s="95"/>
      <c r="R162" s="95"/>
      <c r="S162" s="95"/>
      <c r="T162" s="95"/>
      <c r="U162" s="95"/>
      <c r="V162" s="134"/>
      <c r="W162" s="95"/>
      <c r="X162" s="95"/>
      <c r="Y162" s="95"/>
      <c r="Z162" s="95"/>
      <c r="AA162" s="95"/>
      <c r="AB162" s="95"/>
      <c r="AC162" s="95"/>
      <c r="AD162" s="95"/>
      <c r="AE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134"/>
      <c r="N163" s="95"/>
      <c r="O163" s="95"/>
      <c r="P163" s="95"/>
      <c r="Q163" s="95"/>
      <c r="R163" s="95"/>
      <c r="S163" s="95"/>
      <c r="T163" s="95"/>
      <c r="U163" s="95"/>
      <c r="V163" s="134"/>
      <c r="W163" s="95"/>
      <c r="X163" s="95"/>
      <c r="Y163" s="95"/>
      <c r="Z163" s="95"/>
      <c r="AA163" s="95"/>
      <c r="AB163" s="95"/>
      <c r="AC163" s="95"/>
      <c r="AD163" s="95"/>
      <c r="AE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134"/>
      <c r="N164" s="95"/>
      <c r="O164" s="95"/>
      <c r="P164" s="95"/>
      <c r="Q164" s="95"/>
      <c r="R164" s="95"/>
      <c r="S164" s="95"/>
      <c r="T164" s="95"/>
      <c r="U164" s="95"/>
      <c r="V164" s="134"/>
      <c r="W164" s="95"/>
      <c r="X164" s="95"/>
      <c r="Y164" s="95"/>
      <c r="Z164" s="95"/>
      <c r="AA164" s="95"/>
      <c r="AB164" s="95"/>
      <c r="AC164" s="95"/>
      <c r="AD164" s="95"/>
      <c r="AE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134"/>
      <c r="N165" s="95"/>
      <c r="O165" s="95"/>
      <c r="P165" s="95"/>
      <c r="Q165" s="95"/>
      <c r="R165" s="95"/>
      <c r="S165" s="95"/>
      <c r="T165" s="95"/>
      <c r="U165" s="95"/>
      <c r="V165" s="134"/>
      <c r="W165" s="95"/>
      <c r="X165" s="95"/>
      <c r="Y165" s="95"/>
      <c r="Z165" s="95"/>
      <c r="AA165" s="95"/>
      <c r="AB165" s="95"/>
      <c r="AC165" s="95"/>
      <c r="AD165" s="95"/>
      <c r="AE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134"/>
      <c r="N166" s="95"/>
      <c r="O166" s="95"/>
      <c r="P166" s="95"/>
      <c r="Q166" s="95"/>
      <c r="R166" s="95"/>
      <c r="S166" s="95"/>
      <c r="T166" s="95"/>
      <c r="U166" s="95"/>
      <c r="V166" s="134"/>
      <c r="W166" s="95"/>
      <c r="X166" s="95"/>
      <c r="Y166" s="95"/>
      <c r="Z166" s="95"/>
      <c r="AA166" s="95"/>
      <c r="AB166" s="95"/>
      <c r="AC166" s="95"/>
      <c r="AD166" s="95"/>
      <c r="AE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134"/>
      <c r="N167" s="95"/>
      <c r="O167" s="95"/>
      <c r="P167" s="95"/>
      <c r="Q167" s="95"/>
      <c r="R167" s="95"/>
      <c r="S167" s="95"/>
      <c r="T167" s="95"/>
      <c r="U167" s="95"/>
      <c r="V167" s="134"/>
      <c r="W167" s="95"/>
      <c r="X167" s="95"/>
      <c r="Y167" s="95"/>
      <c r="Z167" s="95"/>
      <c r="AA167" s="95"/>
      <c r="AB167" s="95"/>
      <c r="AC167" s="95"/>
      <c r="AD167" s="95"/>
      <c r="AE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134"/>
      <c r="N168" s="95"/>
      <c r="O168" s="95"/>
      <c r="P168" s="95"/>
      <c r="Q168" s="95"/>
      <c r="R168" s="95"/>
      <c r="S168" s="95"/>
      <c r="T168" s="95"/>
      <c r="U168" s="95"/>
      <c r="V168" s="134"/>
      <c r="W168" s="95"/>
      <c r="X168" s="95"/>
      <c r="Y168" s="95"/>
      <c r="Z168" s="95"/>
      <c r="AA168" s="95"/>
      <c r="AB168" s="95"/>
      <c r="AC168" s="95"/>
      <c r="AD168" s="95"/>
      <c r="AE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134"/>
      <c r="N169" s="95"/>
      <c r="O169" s="95"/>
      <c r="P169" s="95"/>
      <c r="Q169" s="95"/>
      <c r="R169" s="95"/>
      <c r="S169" s="95"/>
      <c r="T169" s="95"/>
      <c r="U169" s="95"/>
      <c r="V169" s="134"/>
      <c r="W169" s="95"/>
      <c r="X169" s="95"/>
      <c r="Y169" s="95"/>
      <c r="Z169" s="95"/>
      <c r="AA169" s="95"/>
      <c r="AB169" s="95"/>
      <c r="AC169" s="95"/>
      <c r="AD169" s="95"/>
      <c r="AE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134"/>
      <c r="N170" s="95"/>
      <c r="O170" s="95"/>
      <c r="P170" s="95"/>
      <c r="Q170" s="95"/>
      <c r="R170" s="95"/>
      <c r="S170" s="95"/>
      <c r="T170" s="95"/>
      <c r="U170" s="95"/>
      <c r="V170" s="134"/>
      <c r="W170" s="95"/>
      <c r="X170" s="95"/>
      <c r="Y170" s="95"/>
      <c r="Z170" s="95"/>
      <c r="AA170" s="95"/>
      <c r="AB170" s="95"/>
      <c r="AC170" s="95"/>
      <c r="AD170" s="95"/>
      <c r="AE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134"/>
      <c r="N171" s="95"/>
      <c r="O171" s="95"/>
      <c r="P171" s="95"/>
      <c r="Q171" s="95"/>
      <c r="R171" s="95"/>
      <c r="S171" s="95"/>
      <c r="T171" s="95"/>
      <c r="U171" s="95"/>
      <c r="V171" s="134"/>
      <c r="W171" s="95"/>
      <c r="X171" s="95"/>
      <c r="Y171" s="95"/>
      <c r="Z171" s="95"/>
      <c r="AA171" s="95"/>
      <c r="AB171" s="95"/>
      <c r="AC171" s="95"/>
      <c r="AD171" s="95"/>
      <c r="AE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134"/>
      <c r="N172" s="95"/>
      <c r="O172" s="95"/>
      <c r="P172" s="95"/>
      <c r="Q172" s="95"/>
      <c r="R172" s="95"/>
      <c r="S172" s="95"/>
      <c r="T172" s="95"/>
      <c r="U172" s="95"/>
      <c r="V172" s="134"/>
      <c r="W172" s="95"/>
      <c r="X172" s="95"/>
      <c r="Y172" s="95"/>
      <c r="Z172" s="95"/>
      <c r="AA172" s="95"/>
      <c r="AB172" s="95"/>
      <c r="AC172" s="95"/>
      <c r="AD172" s="95"/>
      <c r="AE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134"/>
      <c r="N173" s="95"/>
      <c r="O173" s="95"/>
      <c r="P173" s="95"/>
      <c r="Q173" s="95"/>
      <c r="R173" s="95"/>
      <c r="S173" s="95"/>
      <c r="T173" s="95"/>
      <c r="U173" s="95"/>
      <c r="V173" s="134"/>
      <c r="W173" s="95"/>
      <c r="X173" s="95"/>
      <c r="Y173" s="95"/>
      <c r="Z173" s="95"/>
      <c r="AA173" s="95"/>
      <c r="AB173" s="95"/>
      <c r="AC173" s="95"/>
      <c r="AD173" s="95"/>
      <c r="AE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134"/>
      <c r="N174" s="95"/>
      <c r="O174" s="95"/>
      <c r="P174" s="95"/>
      <c r="Q174" s="95"/>
      <c r="R174" s="95"/>
      <c r="S174" s="95"/>
      <c r="T174" s="95"/>
      <c r="U174" s="95"/>
      <c r="V174" s="134"/>
      <c r="W174" s="95"/>
      <c r="X174" s="95"/>
      <c r="Y174" s="95"/>
      <c r="Z174" s="95"/>
      <c r="AA174" s="95"/>
      <c r="AB174" s="95"/>
      <c r="AC174" s="95"/>
      <c r="AD174" s="95"/>
      <c r="AE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134"/>
      <c r="N175" s="95"/>
      <c r="O175" s="95"/>
      <c r="P175" s="95"/>
      <c r="Q175" s="95"/>
      <c r="R175" s="95"/>
      <c r="S175" s="95"/>
      <c r="T175" s="95"/>
      <c r="U175" s="95"/>
      <c r="V175" s="134"/>
      <c r="W175" s="95"/>
      <c r="X175" s="95"/>
      <c r="Y175" s="95"/>
      <c r="Z175" s="95"/>
      <c r="AA175" s="95"/>
      <c r="AB175" s="95"/>
      <c r="AC175" s="95"/>
      <c r="AD175" s="95"/>
      <c r="AE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134"/>
      <c r="N176" s="95"/>
      <c r="O176" s="95"/>
      <c r="P176" s="95"/>
      <c r="Q176" s="95"/>
      <c r="R176" s="95"/>
      <c r="S176" s="95"/>
      <c r="T176" s="95"/>
      <c r="U176" s="95"/>
      <c r="V176" s="134"/>
      <c r="W176" s="95"/>
      <c r="X176" s="95"/>
      <c r="Y176" s="95"/>
      <c r="Z176" s="95"/>
      <c r="AA176" s="95"/>
      <c r="AB176" s="95"/>
      <c r="AC176" s="95"/>
      <c r="AD176" s="95"/>
      <c r="AE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134"/>
      <c r="N177" s="95"/>
      <c r="O177" s="95"/>
      <c r="P177" s="95"/>
      <c r="Q177" s="95"/>
      <c r="R177" s="95"/>
      <c r="S177" s="95"/>
      <c r="T177" s="95"/>
      <c r="U177" s="95"/>
      <c r="V177" s="134"/>
      <c r="W177" s="95"/>
      <c r="X177" s="95"/>
      <c r="Y177" s="95"/>
      <c r="Z177" s="95"/>
      <c r="AA177" s="95"/>
      <c r="AB177" s="95"/>
      <c r="AC177" s="95"/>
      <c r="AD177" s="95"/>
      <c r="AE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134"/>
      <c r="N178" s="95"/>
      <c r="O178" s="95"/>
      <c r="P178" s="95"/>
      <c r="Q178" s="95"/>
      <c r="R178" s="95"/>
      <c r="S178" s="95"/>
      <c r="T178" s="95"/>
      <c r="U178" s="95"/>
      <c r="V178" s="134"/>
      <c r="W178" s="95"/>
      <c r="X178" s="95"/>
      <c r="Y178" s="95"/>
      <c r="Z178" s="95"/>
      <c r="AA178" s="95"/>
      <c r="AB178" s="95"/>
      <c r="AC178" s="95"/>
      <c r="AD178" s="95"/>
      <c r="AE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134"/>
      <c r="N179" s="95"/>
      <c r="O179" s="95"/>
      <c r="P179" s="95"/>
      <c r="Q179" s="95"/>
      <c r="R179" s="95"/>
      <c r="S179" s="95"/>
      <c r="T179" s="95"/>
      <c r="U179" s="95"/>
      <c r="V179" s="134"/>
      <c r="W179" s="95"/>
      <c r="X179" s="95"/>
      <c r="Y179" s="95"/>
      <c r="Z179" s="95"/>
      <c r="AA179" s="95"/>
      <c r="AB179" s="95"/>
      <c r="AC179" s="95"/>
      <c r="AD179" s="95"/>
      <c r="AE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134"/>
      <c r="N180" s="95"/>
      <c r="O180" s="95"/>
      <c r="P180" s="95"/>
      <c r="Q180" s="95"/>
      <c r="R180" s="95"/>
      <c r="S180" s="95"/>
      <c r="T180" s="95"/>
      <c r="U180" s="95"/>
      <c r="V180" s="134"/>
      <c r="W180" s="95"/>
      <c r="X180" s="95"/>
      <c r="Y180" s="95"/>
      <c r="Z180" s="95"/>
      <c r="AA180" s="95"/>
      <c r="AB180" s="95"/>
      <c r="AC180" s="95"/>
      <c r="AD180" s="95"/>
      <c r="AE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134"/>
      <c r="N181" s="95"/>
      <c r="O181" s="95"/>
      <c r="P181" s="95"/>
      <c r="Q181" s="95"/>
      <c r="R181" s="95"/>
      <c r="S181" s="95"/>
      <c r="T181" s="95"/>
      <c r="U181" s="95"/>
      <c r="V181" s="134"/>
      <c r="W181" s="95"/>
      <c r="X181" s="95"/>
      <c r="Y181" s="95"/>
      <c r="Z181" s="95"/>
      <c r="AA181" s="95"/>
      <c r="AB181" s="95"/>
      <c r="AC181" s="95"/>
      <c r="AD181" s="95"/>
      <c r="AE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134"/>
      <c r="N182" s="95"/>
      <c r="O182" s="95"/>
      <c r="P182" s="95"/>
      <c r="Q182" s="95"/>
      <c r="R182" s="95"/>
      <c r="S182" s="95"/>
      <c r="T182" s="95"/>
      <c r="U182" s="95"/>
      <c r="V182" s="134"/>
      <c r="W182" s="95"/>
      <c r="X182" s="95"/>
      <c r="Y182" s="95"/>
      <c r="Z182" s="95"/>
      <c r="AA182" s="95"/>
      <c r="AB182" s="95"/>
      <c r="AC182" s="95"/>
      <c r="AD182" s="95"/>
      <c r="AE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134"/>
      <c r="N183" s="95"/>
      <c r="O183" s="95"/>
      <c r="P183" s="95"/>
      <c r="Q183" s="95"/>
      <c r="R183" s="95"/>
      <c r="S183" s="95"/>
      <c r="T183" s="95"/>
      <c r="U183" s="95"/>
      <c r="V183" s="134"/>
      <c r="W183" s="95"/>
      <c r="X183" s="95"/>
      <c r="Y183" s="95"/>
      <c r="Z183" s="95"/>
      <c r="AA183" s="95"/>
      <c r="AB183" s="95"/>
      <c r="AC183" s="95"/>
      <c r="AD183" s="95"/>
      <c r="AE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134"/>
      <c r="N184" s="95"/>
      <c r="O184" s="95"/>
      <c r="P184" s="95"/>
      <c r="Q184" s="95"/>
      <c r="R184" s="95"/>
      <c r="S184" s="95"/>
      <c r="T184" s="95"/>
      <c r="U184" s="95"/>
      <c r="V184" s="134"/>
      <c r="W184" s="95"/>
      <c r="X184" s="95"/>
      <c r="Y184" s="95"/>
      <c r="Z184" s="95"/>
      <c r="AA184" s="95"/>
      <c r="AB184" s="95"/>
      <c r="AC184" s="95"/>
      <c r="AD184" s="95"/>
      <c r="AE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134"/>
      <c r="N185" s="95"/>
      <c r="O185" s="95"/>
      <c r="P185" s="95"/>
      <c r="Q185" s="95"/>
      <c r="R185" s="95"/>
      <c r="S185" s="95"/>
      <c r="T185" s="95"/>
      <c r="U185" s="95"/>
      <c r="V185" s="134"/>
      <c r="W185" s="95"/>
      <c r="X185" s="95"/>
      <c r="Y185" s="95"/>
      <c r="Z185" s="95"/>
      <c r="AA185" s="95"/>
      <c r="AB185" s="95"/>
      <c r="AC185" s="95"/>
      <c r="AD185" s="95"/>
      <c r="AE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134"/>
      <c r="N186" s="95"/>
      <c r="O186" s="95"/>
      <c r="P186" s="95"/>
      <c r="Q186" s="95"/>
      <c r="R186" s="95"/>
      <c r="S186" s="95"/>
      <c r="T186" s="95"/>
      <c r="U186" s="95"/>
      <c r="V186" s="134"/>
      <c r="W186" s="95"/>
      <c r="X186" s="95"/>
      <c r="Y186" s="95"/>
      <c r="Z186" s="95"/>
      <c r="AA186" s="95"/>
      <c r="AB186" s="95"/>
      <c r="AC186" s="95"/>
      <c r="AD186" s="95"/>
      <c r="AE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134"/>
      <c r="N187" s="95"/>
      <c r="O187" s="95"/>
      <c r="P187" s="95"/>
      <c r="Q187" s="95"/>
      <c r="R187" s="95"/>
      <c r="S187" s="95"/>
      <c r="T187" s="95"/>
      <c r="U187" s="95"/>
      <c r="V187" s="134"/>
      <c r="W187" s="95"/>
      <c r="X187" s="95"/>
      <c r="Y187" s="95"/>
      <c r="Z187" s="95"/>
      <c r="AA187" s="95"/>
      <c r="AB187" s="95"/>
      <c r="AC187" s="95"/>
      <c r="AD187" s="95"/>
      <c r="AE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134"/>
      <c r="N188" s="95"/>
      <c r="O188" s="95"/>
      <c r="P188" s="95"/>
      <c r="Q188" s="95"/>
      <c r="R188" s="95"/>
      <c r="S188" s="95"/>
      <c r="T188" s="95"/>
      <c r="U188" s="95"/>
      <c r="V188" s="134"/>
      <c r="W188" s="95"/>
      <c r="X188" s="95"/>
      <c r="Y188" s="95"/>
      <c r="Z188" s="95"/>
      <c r="AA188" s="95"/>
      <c r="AB188" s="95"/>
      <c r="AC188" s="95"/>
      <c r="AD188" s="95"/>
      <c r="AE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134"/>
      <c r="N189" s="95"/>
      <c r="O189" s="95"/>
      <c r="P189" s="95"/>
      <c r="Q189" s="95"/>
      <c r="R189" s="95"/>
      <c r="S189" s="95"/>
      <c r="T189" s="95"/>
      <c r="U189" s="95"/>
      <c r="V189" s="134"/>
      <c r="W189" s="95"/>
      <c r="X189" s="95"/>
      <c r="Y189" s="95"/>
      <c r="Z189" s="95"/>
      <c r="AA189" s="95"/>
      <c r="AB189" s="95"/>
      <c r="AC189" s="95"/>
      <c r="AD189" s="95"/>
      <c r="AE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134"/>
      <c r="N190" s="95"/>
      <c r="O190" s="95"/>
      <c r="P190" s="95"/>
      <c r="Q190" s="95"/>
      <c r="R190" s="95"/>
      <c r="S190" s="95"/>
      <c r="T190" s="95"/>
      <c r="U190" s="95"/>
      <c r="V190" s="134"/>
      <c r="W190" s="95"/>
      <c r="X190" s="95"/>
      <c r="Y190" s="95"/>
      <c r="Z190" s="95"/>
      <c r="AA190" s="95"/>
      <c r="AB190" s="95"/>
      <c r="AC190" s="95"/>
      <c r="AD190" s="95"/>
      <c r="AE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134"/>
      <c r="N191" s="95"/>
      <c r="O191" s="95"/>
      <c r="P191" s="95"/>
      <c r="Q191" s="95"/>
      <c r="R191" s="95"/>
      <c r="S191" s="95"/>
      <c r="T191" s="95"/>
      <c r="U191" s="95"/>
      <c r="V191" s="134"/>
      <c r="W191" s="95"/>
      <c r="X191" s="95"/>
      <c r="Y191" s="95"/>
      <c r="Z191" s="95"/>
      <c r="AA191" s="95"/>
      <c r="AB191" s="95"/>
      <c r="AC191" s="95"/>
      <c r="AD191" s="95"/>
      <c r="AE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134"/>
      <c r="N192" s="95"/>
      <c r="O192" s="95"/>
      <c r="P192" s="95"/>
      <c r="Q192" s="95"/>
      <c r="R192" s="95"/>
      <c r="S192" s="95"/>
      <c r="T192" s="95"/>
      <c r="U192" s="95"/>
      <c r="V192" s="134"/>
      <c r="W192" s="95"/>
      <c r="X192" s="95"/>
      <c r="Y192" s="95"/>
      <c r="Z192" s="95"/>
      <c r="AA192" s="95"/>
      <c r="AB192" s="95"/>
      <c r="AC192" s="95"/>
      <c r="AD192" s="95"/>
      <c r="AE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134"/>
      <c r="N193" s="95"/>
      <c r="O193" s="95"/>
      <c r="P193" s="95"/>
      <c r="Q193" s="95"/>
      <c r="R193" s="95"/>
      <c r="S193" s="95"/>
      <c r="T193" s="95"/>
      <c r="U193" s="95"/>
      <c r="V193" s="134"/>
      <c r="W193" s="95"/>
      <c r="X193" s="95"/>
      <c r="Y193" s="95"/>
      <c r="Z193" s="95"/>
      <c r="AA193" s="95"/>
      <c r="AB193" s="95"/>
      <c r="AC193" s="95"/>
      <c r="AD193" s="95"/>
      <c r="AE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134"/>
      <c r="N194" s="95"/>
      <c r="O194" s="95"/>
      <c r="P194" s="95"/>
      <c r="Q194" s="95"/>
      <c r="R194" s="95"/>
      <c r="S194" s="95"/>
      <c r="T194" s="95"/>
      <c r="U194" s="95"/>
      <c r="V194" s="134"/>
      <c r="W194" s="95"/>
      <c r="X194" s="95"/>
      <c r="Y194" s="95"/>
      <c r="Z194" s="95"/>
      <c r="AA194" s="95"/>
      <c r="AB194" s="95"/>
      <c r="AC194" s="95"/>
      <c r="AD194" s="95"/>
      <c r="AE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134"/>
      <c r="N195" s="95"/>
      <c r="O195" s="95"/>
      <c r="P195" s="95"/>
      <c r="Q195" s="95"/>
      <c r="R195" s="95"/>
      <c r="S195" s="95"/>
      <c r="T195" s="95"/>
      <c r="U195" s="95"/>
      <c r="V195" s="134"/>
      <c r="W195" s="95"/>
      <c r="X195" s="95"/>
      <c r="Y195" s="95"/>
      <c r="Z195" s="95"/>
      <c r="AA195" s="95"/>
      <c r="AB195" s="95"/>
      <c r="AC195" s="95"/>
      <c r="AD195" s="95"/>
      <c r="AE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134"/>
      <c r="N196" s="95"/>
      <c r="O196" s="95"/>
      <c r="P196" s="95"/>
      <c r="Q196" s="95"/>
      <c r="R196" s="95"/>
      <c r="S196" s="95"/>
      <c r="T196" s="95"/>
      <c r="U196" s="95"/>
      <c r="V196" s="134"/>
      <c r="W196" s="95"/>
      <c r="X196" s="95"/>
      <c r="Y196" s="95"/>
      <c r="Z196" s="95"/>
      <c r="AA196" s="95"/>
      <c r="AB196" s="95"/>
      <c r="AC196" s="95"/>
      <c r="AD196" s="95"/>
      <c r="AE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134"/>
      <c r="N197" s="95"/>
      <c r="O197" s="95"/>
      <c r="P197" s="95"/>
      <c r="Q197" s="95"/>
      <c r="R197" s="95"/>
      <c r="S197" s="95"/>
      <c r="T197" s="95"/>
      <c r="U197" s="95"/>
      <c r="V197" s="134"/>
      <c r="W197" s="95"/>
      <c r="X197" s="95"/>
      <c r="Y197" s="95"/>
      <c r="Z197" s="95"/>
      <c r="AA197" s="95"/>
      <c r="AB197" s="95"/>
      <c r="AC197" s="95"/>
      <c r="AD197" s="95"/>
      <c r="AE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134"/>
      <c r="N198" s="95"/>
      <c r="O198" s="95"/>
      <c r="P198" s="95"/>
      <c r="Q198" s="95"/>
      <c r="R198" s="95"/>
      <c r="S198" s="95"/>
      <c r="T198" s="95"/>
      <c r="U198" s="95"/>
      <c r="V198" s="134"/>
      <c r="W198" s="95"/>
      <c r="X198" s="95"/>
      <c r="Y198" s="95"/>
      <c r="Z198" s="95"/>
      <c r="AA198" s="95"/>
      <c r="AB198" s="95"/>
      <c r="AC198" s="95"/>
      <c r="AD198" s="95"/>
      <c r="AE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134"/>
      <c r="N199" s="95"/>
      <c r="O199" s="95"/>
      <c r="P199" s="95"/>
      <c r="Q199" s="95"/>
      <c r="R199" s="95"/>
      <c r="S199" s="95"/>
      <c r="T199" s="95"/>
      <c r="U199" s="95"/>
      <c r="V199" s="134"/>
      <c r="W199" s="95"/>
      <c r="X199" s="95"/>
      <c r="Y199" s="95"/>
      <c r="Z199" s="95"/>
      <c r="AA199" s="95"/>
      <c r="AB199" s="95"/>
      <c r="AC199" s="95"/>
      <c r="AD199" s="95"/>
      <c r="AE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134"/>
      <c r="N200" s="95"/>
      <c r="O200" s="95"/>
      <c r="P200" s="95"/>
      <c r="Q200" s="95"/>
      <c r="R200" s="95"/>
      <c r="S200" s="95"/>
      <c r="T200" s="95"/>
      <c r="U200" s="95"/>
      <c r="V200" s="134"/>
      <c r="W200" s="95"/>
      <c r="X200" s="95"/>
      <c r="Y200" s="95"/>
      <c r="Z200" s="95"/>
      <c r="AA200" s="95"/>
      <c r="AB200" s="95"/>
      <c r="AC200" s="95"/>
      <c r="AD200" s="95"/>
      <c r="AE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134"/>
      <c r="N201" s="95"/>
      <c r="O201" s="95"/>
      <c r="P201" s="95"/>
      <c r="Q201" s="95"/>
      <c r="R201" s="95"/>
      <c r="S201" s="95"/>
      <c r="T201" s="95"/>
      <c r="U201" s="95"/>
      <c r="V201" s="134"/>
      <c r="W201" s="95"/>
      <c r="X201" s="95"/>
      <c r="Y201" s="95"/>
      <c r="Z201" s="95"/>
      <c r="AA201" s="95"/>
      <c r="AB201" s="95"/>
      <c r="AC201" s="95"/>
      <c r="AD201" s="95"/>
      <c r="AE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134"/>
      <c r="N202" s="95"/>
      <c r="O202" s="95"/>
      <c r="P202" s="95"/>
      <c r="Q202" s="95"/>
      <c r="R202" s="95"/>
      <c r="S202" s="95"/>
      <c r="T202" s="95"/>
      <c r="U202" s="95"/>
      <c r="V202" s="134"/>
      <c r="W202" s="95"/>
      <c r="X202" s="95"/>
      <c r="Y202" s="95"/>
      <c r="Z202" s="95"/>
      <c r="AA202" s="95"/>
      <c r="AB202" s="95"/>
      <c r="AC202" s="95"/>
      <c r="AD202" s="95"/>
      <c r="AE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134"/>
      <c r="N203" s="95"/>
      <c r="O203" s="95"/>
      <c r="P203" s="95"/>
      <c r="Q203" s="95"/>
      <c r="R203" s="95"/>
      <c r="S203" s="95"/>
      <c r="T203" s="95"/>
      <c r="U203" s="95"/>
      <c r="V203" s="134"/>
      <c r="W203" s="95"/>
      <c r="X203" s="95"/>
      <c r="Y203" s="95"/>
      <c r="Z203" s="95"/>
      <c r="AA203" s="95"/>
      <c r="AB203" s="95"/>
      <c r="AC203" s="95"/>
      <c r="AD203" s="95"/>
      <c r="AE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134"/>
      <c r="N204" s="95"/>
      <c r="O204" s="95"/>
      <c r="P204" s="95"/>
      <c r="Q204" s="95"/>
      <c r="R204" s="95"/>
      <c r="S204" s="95"/>
      <c r="T204" s="95"/>
      <c r="U204" s="95"/>
      <c r="V204" s="134"/>
      <c r="W204" s="95"/>
      <c r="X204" s="95"/>
      <c r="Y204" s="95"/>
      <c r="Z204" s="95"/>
      <c r="AA204" s="95"/>
      <c r="AB204" s="95"/>
      <c r="AC204" s="95"/>
      <c r="AD204" s="95"/>
      <c r="AE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134"/>
      <c r="N205" s="95"/>
      <c r="O205" s="95"/>
      <c r="P205" s="95"/>
      <c r="Q205" s="95"/>
      <c r="R205" s="95"/>
      <c r="S205" s="95"/>
      <c r="T205" s="95"/>
      <c r="U205" s="95"/>
      <c r="V205" s="134"/>
      <c r="W205" s="95"/>
      <c r="X205" s="95"/>
      <c r="Y205" s="95"/>
      <c r="Z205" s="95"/>
      <c r="AA205" s="95"/>
      <c r="AB205" s="95"/>
      <c r="AC205" s="95"/>
      <c r="AD205" s="95"/>
      <c r="AE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134"/>
      <c r="N206" s="95"/>
      <c r="O206" s="95"/>
      <c r="P206" s="95"/>
      <c r="Q206" s="95"/>
      <c r="R206" s="95"/>
      <c r="S206" s="95"/>
      <c r="T206" s="95"/>
      <c r="U206" s="95"/>
      <c r="V206" s="134"/>
      <c r="W206" s="95"/>
      <c r="X206" s="95"/>
      <c r="Y206" s="95"/>
      <c r="Z206" s="95"/>
      <c r="AA206" s="95"/>
      <c r="AB206" s="95"/>
      <c r="AC206" s="95"/>
      <c r="AD206" s="95"/>
      <c r="AE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134"/>
      <c r="N207" s="95"/>
      <c r="O207" s="95"/>
      <c r="P207" s="95"/>
      <c r="Q207" s="95"/>
      <c r="R207" s="95"/>
      <c r="S207" s="95"/>
      <c r="T207" s="95"/>
      <c r="U207" s="95"/>
      <c r="V207" s="134"/>
      <c r="W207" s="95"/>
      <c r="X207" s="95"/>
      <c r="Y207" s="95"/>
      <c r="Z207" s="95"/>
      <c r="AA207" s="95"/>
      <c r="AB207" s="95"/>
      <c r="AC207" s="95"/>
      <c r="AD207" s="95"/>
      <c r="AE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134"/>
      <c r="N208" s="95"/>
      <c r="O208" s="95"/>
      <c r="P208" s="95"/>
      <c r="Q208" s="95"/>
      <c r="R208" s="95"/>
      <c r="S208" s="95"/>
      <c r="T208" s="95"/>
      <c r="U208" s="95"/>
      <c r="V208" s="134"/>
      <c r="W208" s="95"/>
      <c r="X208" s="95"/>
      <c r="Y208" s="95"/>
      <c r="Z208" s="95"/>
      <c r="AA208" s="95"/>
      <c r="AB208" s="95"/>
      <c r="AC208" s="95"/>
      <c r="AD208" s="95"/>
      <c r="AE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134"/>
      <c r="N209" s="95"/>
      <c r="O209" s="95"/>
      <c r="P209" s="95"/>
      <c r="Q209" s="95"/>
      <c r="R209" s="95"/>
      <c r="S209" s="95"/>
      <c r="T209" s="95"/>
      <c r="U209" s="95"/>
      <c r="V209" s="134"/>
      <c r="W209" s="95"/>
      <c r="X209" s="95"/>
      <c r="Y209" s="95"/>
      <c r="Z209" s="95"/>
      <c r="AA209" s="95"/>
      <c r="AB209" s="95"/>
      <c r="AC209" s="95"/>
      <c r="AD209" s="95"/>
      <c r="AE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134"/>
      <c r="N210" s="95"/>
      <c r="O210" s="95"/>
      <c r="P210" s="95"/>
      <c r="Q210" s="95"/>
      <c r="R210" s="95"/>
      <c r="S210" s="95"/>
      <c r="T210" s="95"/>
      <c r="U210" s="95"/>
      <c r="V210" s="134"/>
      <c r="W210" s="95"/>
      <c r="X210" s="95"/>
      <c r="Y210" s="95"/>
      <c r="Z210" s="95"/>
      <c r="AA210" s="95"/>
      <c r="AB210" s="95"/>
      <c r="AC210" s="95"/>
      <c r="AD210" s="95"/>
      <c r="AE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134"/>
      <c r="N211" s="95"/>
      <c r="O211" s="95"/>
      <c r="P211" s="95"/>
      <c r="Q211" s="95"/>
      <c r="R211" s="95"/>
      <c r="S211" s="95"/>
      <c r="T211" s="95"/>
      <c r="U211" s="95"/>
      <c r="V211" s="134"/>
      <c r="W211" s="95"/>
      <c r="X211" s="95"/>
      <c r="Y211" s="95"/>
      <c r="Z211" s="95"/>
      <c r="AA211" s="95"/>
      <c r="AB211" s="95"/>
      <c r="AC211" s="95"/>
      <c r="AD211" s="95"/>
      <c r="AE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134"/>
      <c r="N212" s="95"/>
      <c r="O212" s="95"/>
      <c r="P212" s="95"/>
      <c r="Q212" s="95"/>
      <c r="R212" s="95"/>
      <c r="S212" s="95"/>
      <c r="T212" s="95"/>
      <c r="U212" s="95"/>
      <c r="V212" s="134"/>
      <c r="W212" s="95"/>
      <c r="X212" s="95"/>
      <c r="Y212" s="95"/>
      <c r="Z212" s="95"/>
      <c r="AA212" s="95"/>
      <c r="AB212" s="95"/>
      <c r="AC212" s="95"/>
      <c r="AD212" s="95"/>
      <c r="AE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134"/>
      <c r="N213" s="95"/>
      <c r="O213" s="95"/>
      <c r="P213" s="95"/>
      <c r="Q213" s="95"/>
      <c r="R213" s="95"/>
      <c r="S213" s="95"/>
      <c r="T213" s="95"/>
      <c r="U213" s="95"/>
      <c r="V213" s="134"/>
      <c r="W213" s="95"/>
      <c r="X213" s="95"/>
      <c r="Y213" s="95"/>
      <c r="Z213" s="95"/>
      <c r="AA213" s="95"/>
      <c r="AB213" s="95"/>
      <c r="AC213" s="95"/>
      <c r="AD213" s="95"/>
      <c r="AE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134"/>
      <c r="N214" s="95"/>
      <c r="O214" s="95"/>
      <c r="P214" s="95"/>
      <c r="Q214" s="95"/>
      <c r="R214" s="95"/>
      <c r="S214" s="95"/>
      <c r="T214" s="95"/>
      <c r="U214" s="95"/>
      <c r="V214" s="134"/>
      <c r="W214" s="95"/>
      <c r="X214" s="95"/>
      <c r="Y214" s="95"/>
      <c r="Z214" s="95"/>
      <c r="AA214" s="95"/>
      <c r="AB214" s="95"/>
      <c r="AC214" s="95"/>
      <c r="AD214" s="95"/>
      <c r="AE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134"/>
      <c r="N215" s="95"/>
      <c r="O215" s="95"/>
      <c r="P215" s="95"/>
      <c r="Q215" s="95"/>
      <c r="R215" s="95"/>
      <c r="S215" s="95"/>
      <c r="T215" s="95"/>
      <c r="U215" s="95"/>
      <c r="V215" s="134"/>
      <c r="W215" s="95"/>
      <c r="X215" s="95"/>
      <c r="Y215" s="95"/>
      <c r="Z215" s="95"/>
      <c r="AA215" s="95"/>
      <c r="AB215" s="95"/>
      <c r="AC215" s="95"/>
      <c r="AD215" s="95"/>
      <c r="AE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134"/>
      <c r="N216" s="95"/>
      <c r="O216" s="95"/>
      <c r="P216" s="95"/>
      <c r="Q216" s="95"/>
      <c r="R216" s="95"/>
      <c r="S216" s="95"/>
      <c r="T216" s="95"/>
      <c r="U216" s="95"/>
      <c r="V216" s="134"/>
      <c r="W216" s="95"/>
      <c r="X216" s="95"/>
      <c r="Y216" s="95"/>
      <c r="Z216" s="95"/>
      <c r="AA216" s="95"/>
      <c r="AB216" s="95"/>
      <c r="AC216" s="95"/>
      <c r="AD216" s="95"/>
      <c r="AE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134"/>
      <c r="N217" s="95"/>
      <c r="O217" s="95"/>
      <c r="P217" s="95"/>
      <c r="Q217" s="95"/>
      <c r="R217" s="95"/>
      <c r="S217" s="95"/>
      <c r="T217" s="95"/>
      <c r="U217" s="95"/>
      <c r="V217" s="134"/>
      <c r="W217" s="95"/>
      <c r="X217" s="95"/>
      <c r="Y217" s="95"/>
      <c r="Z217" s="95"/>
      <c r="AA217" s="95"/>
      <c r="AB217" s="95"/>
      <c r="AC217" s="95"/>
      <c r="AD217" s="95"/>
      <c r="AE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134"/>
      <c r="N218" s="95"/>
      <c r="O218" s="95"/>
      <c r="P218" s="95"/>
      <c r="Q218" s="95"/>
      <c r="R218" s="95"/>
      <c r="S218" s="95"/>
      <c r="T218" s="95"/>
      <c r="U218" s="95"/>
      <c r="V218" s="134"/>
      <c r="W218" s="95"/>
      <c r="X218" s="95"/>
      <c r="Y218" s="95"/>
      <c r="Z218" s="95"/>
      <c r="AA218" s="95"/>
      <c r="AB218" s="95"/>
      <c r="AC218" s="95"/>
      <c r="AD218" s="95"/>
      <c r="AE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134"/>
      <c r="N219" s="95"/>
      <c r="O219" s="95"/>
      <c r="P219" s="95"/>
      <c r="Q219" s="95"/>
      <c r="R219" s="95"/>
      <c r="S219" s="95"/>
      <c r="T219" s="95"/>
      <c r="U219" s="95"/>
      <c r="V219" s="134"/>
      <c r="W219" s="95"/>
      <c r="X219" s="95"/>
      <c r="Y219" s="95"/>
      <c r="Z219" s="95"/>
      <c r="AA219" s="95"/>
      <c r="AB219" s="95"/>
      <c r="AC219" s="95"/>
      <c r="AD219" s="95"/>
      <c r="AE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134"/>
      <c r="N220" s="95"/>
      <c r="O220" s="95"/>
      <c r="P220" s="95"/>
      <c r="Q220" s="95"/>
      <c r="R220" s="95"/>
      <c r="S220" s="95"/>
      <c r="T220" s="95"/>
      <c r="U220" s="95"/>
      <c r="V220" s="134"/>
      <c r="W220" s="95"/>
      <c r="X220" s="95"/>
      <c r="Y220" s="95"/>
      <c r="Z220" s="95"/>
      <c r="AA220" s="95"/>
      <c r="AB220" s="95"/>
      <c r="AC220" s="95"/>
      <c r="AD220" s="95"/>
      <c r="AE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134"/>
      <c r="N221" s="95"/>
      <c r="O221" s="95"/>
      <c r="P221" s="95"/>
      <c r="Q221" s="95"/>
      <c r="R221" s="95"/>
      <c r="S221" s="95"/>
      <c r="T221" s="95"/>
      <c r="U221" s="95"/>
      <c r="V221" s="134"/>
      <c r="W221" s="95"/>
      <c r="X221" s="95"/>
      <c r="Y221" s="95"/>
      <c r="Z221" s="95"/>
      <c r="AA221" s="95"/>
      <c r="AB221" s="95"/>
      <c r="AC221" s="95"/>
      <c r="AD221" s="95"/>
      <c r="AE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134"/>
      <c r="N222" s="95"/>
      <c r="O222" s="95"/>
      <c r="P222" s="95"/>
      <c r="Q222" s="95"/>
      <c r="R222" s="95"/>
      <c r="S222" s="95"/>
      <c r="T222" s="95"/>
      <c r="U222" s="95"/>
      <c r="V222" s="134"/>
      <c r="W222" s="95"/>
      <c r="X222" s="95"/>
      <c r="Y222" s="95"/>
      <c r="Z222" s="95"/>
      <c r="AA222" s="95"/>
      <c r="AB222" s="95"/>
      <c r="AC222" s="95"/>
      <c r="AD222" s="95"/>
      <c r="AE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134"/>
      <c r="N223" s="95"/>
      <c r="O223" s="95"/>
      <c r="P223" s="95"/>
      <c r="Q223" s="95"/>
      <c r="R223" s="95"/>
      <c r="S223" s="95"/>
      <c r="T223" s="95"/>
      <c r="U223" s="95"/>
      <c r="V223" s="134"/>
      <c r="W223" s="95"/>
      <c r="X223" s="95"/>
      <c r="Y223" s="95"/>
      <c r="Z223" s="95"/>
      <c r="AA223" s="95"/>
      <c r="AB223" s="95"/>
      <c r="AC223" s="95"/>
      <c r="AD223" s="95"/>
      <c r="AE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134"/>
      <c r="N224" s="95"/>
      <c r="O224" s="95"/>
      <c r="P224" s="95"/>
      <c r="Q224" s="95"/>
      <c r="R224" s="95"/>
      <c r="S224" s="95"/>
      <c r="T224" s="95"/>
      <c r="U224" s="95"/>
      <c r="V224" s="134"/>
      <c r="W224" s="95"/>
      <c r="X224" s="95"/>
      <c r="Y224" s="95"/>
      <c r="Z224" s="95"/>
      <c r="AA224" s="95"/>
      <c r="AB224" s="95"/>
      <c r="AC224" s="95"/>
      <c r="AD224" s="95"/>
      <c r="AE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134"/>
      <c r="N225" s="95"/>
      <c r="O225" s="95"/>
      <c r="P225" s="95"/>
      <c r="Q225" s="95"/>
      <c r="R225" s="95"/>
      <c r="S225" s="95"/>
      <c r="T225" s="95"/>
      <c r="U225" s="95"/>
      <c r="V225" s="134"/>
      <c r="W225" s="95"/>
      <c r="X225" s="95"/>
      <c r="Y225" s="95"/>
      <c r="Z225" s="95"/>
      <c r="AA225" s="95"/>
      <c r="AB225" s="95"/>
      <c r="AC225" s="95"/>
      <c r="AD225" s="95"/>
      <c r="AE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134"/>
      <c r="N226" s="95"/>
      <c r="O226" s="95"/>
      <c r="P226" s="95"/>
      <c r="Q226" s="95"/>
      <c r="R226" s="95"/>
      <c r="S226" s="95"/>
      <c r="T226" s="95"/>
      <c r="U226" s="95"/>
      <c r="V226" s="134"/>
      <c r="W226" s="95"/>
      <c r="X226" s="95"/>
      <c r="Y226" s="95"/>
      <c r="Z226" s="95"/>
      <c r="AA226" s="95"/>
      <c r="AB226" s="95"/>
      <c r="AC226" s="95"/>
      <c r="AD226" s="95"/>
      <c r="AE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134"/>
      <c r="N227" s="95"/>
      <c r="O227" s="95"/>
      <c r="P227" s="95"/>
      <c r="Q227" s="95"/>
      <c r="R227" s="95"/>
      <c r="S227" s="95"/>
      <c r="T227" s="95"/>
      <c r="U227" s="95"/>
      <c r="V227" s="134"/>
      <c r="W227" s="95"/>
      <c r="X227" s="95"/>
      <c r="Y227" s="95"/>
      <c r="Z227" s="95"/>
      <c r="AA227" s="95"/>
      <c r="AB227" s="95"/>
      <c r="AC227" s="95"/>
      <c r="AD227" s="95"/>
      <c r="AE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134"/>
      <c r="N228" s="95"/>
      <c r="O228" s="95"/>
      <c r="P228" s="95"/>
      <c r="Q228" s="95"/>
      <c r="R228" s="95"/>
      <c r="S228" s="95"/>
      <c r="T228" s="95"/>
      <c r="U228" s="95"/>
      <c r="V228" s="134"/>
      <c r="W228" s="95"/>
      <c r="X228" s="95"/>
      <c r="Y228" s="95"/>
      <c r="Z228" s="95"/>
      <c r="AA228" s="95"/>
      <c r="AB228" s="95"/>
      <c r="AC228" s="95"/>
      <c r="AD228" s="95"/>
      <c r="AE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134"/>
      <c r="N229" s="95"/>
      <c r="O229" s="95"/>
      <c r="P229" s="95"/>
      <c r="Q229" s="95"/>
      <c r="R229" s="95"/>
      <c r="S229" s="95"/>
      <c r="T229" s="95"/>
      <c r="U229" s="95"/>
      <c r="V229" s="134"/>
      <c r="W229" s="95"/>
      <c r="X229" s="95"/>
      <c r="Y229" s="95"/>
      <c r="Z229" s="95"/>
      <c r="AA229" s="95"/>
      <c r="AB229" s="95"/>
      <c r="AC229" s="95"/>
      <c r="AD229" s="95"/>
      <c r="AE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134"/>
      <c r="N230" s="95"/>
      <c r="O230" s="95"/>
      <c r="P230" s="95"/>
      <c r="Q230" s="95"/>
      <c r="R230" s="95"/>
      <c r="S230" s="95"/>
      <c r="T230" s="95"/>
      <c r="U230" s="95"/>
      <c r="V230" s="134"/>
      <c r="W230" s="95"/>
      <c r="X230" s="95"/>
      <c r="Y230" s="95"/>
      <c r="Z230" s="95"/>
      <c r="AA230" s="95"/>
      <c r="AB230" s="95"/>
      <c r="AC230" s="95"/>
      <c r="AD230" s="95"/>
      <c r="AE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134"/>
      <c r="N231" s="95"/>
      <c r="O231" s="95"/>
      <c r="P231" s="95"/>
      <c r="Q231" s="95"/>
      <c r="R231" s="95"/>
      <c r="S231" s="95"/>
      <c r="T231" s="95"/>
      <c r="U231" s="95"/>
      <c r="V231" s="134"/>
      <c r="W231" s="95"/>
      <c r="X231" s="95"/>
      <c r="Y231" s="95"/>
      <c r="Z231" s="95"/>
      <c r="AA231" s="95"/>
      <c r="AB231" s="95"/>
      <c r="AC231" s="95"/>
      <c r="AD231" s="95"/>
      <c r="AE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134"/>
      <c r="N232" s="95"/>
      <c r="O232" s="95"/>
      <c r="P232" s="95"/>
      <c r="Q232" s="95"/>
      <c r="R232" s="95"/>
      <c r="S232" s="95"/>
      <c r="T232" s="95"/>
      <c r="U232" s="95"/>
      <c r="V232" s="134"/>
      <c r="W232" s="95"/>
      <c r="X232" s="95"/>
      <c r="Y232" s="95"/>
      <c r="Z232" s="95"/>
      <c r="AA232" s="95"/>
      <c r="AB232" s="95"/>
      <c r="AC232" s="95"/>
      <c r="AD232" s="95"/>
      <c r="AE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134"/>
      <c r="N233" s="95"/>
      <c r="O233" s="95"/>
      <c r="P233" s="95"/>
      <c r="Q233" s="95"/>
      <c r="R233" s="95"/>
      <c r="S233" s="95"/>
      <c r="T233" s="95"/>
      <c r="U233" s="95"/>
      <c r="V233" s="134"/>
      <c r="W233" s="95"/>
      <c r="X233" s="95"/>
      <c r="Y233" s="95"/>
      <c r="Z233" s="95"/>
      <c r="AA233" s="95"/>
      <c r="AB233" s="95"/>
      <c r="AC233" s="95"/>
      <c r="AD233" s="95"/>
      <c r="AE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134"/>
      <c r="N234" s="95"/>
      <c r="O234" s="95"/>
      <c r="P234" s="95"/>
      <c r="Q234" s="95"/>
      <c r="R234" s="95"/>
      <c r="S234" s="95"/>
      <c r="T234" s="95"/>
      <c r="U234" s="95"/>
      <c r="V234" s="134"/>
      <c r="W234" s="95"/>
      <c r="X234" s="95"/>
      <c r="Y234" s="95"/>
      <c r="Z234" s="95"/>
      <c r="AA234" s="95"/>
      <c r="AB234" s="95"/>
      <c r="AC234" s="95"/>
      <c r="AD234" s="95"/>
      <c r="AE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134"/>
      <c r="N235" s="95"/>
      <c r="O235" s="95"/>
      <c r="P235" s="95"/>
      <c r="Q235" s="95"/>
      <c r="R235" s="95"/>
      <c r="S235" s="95"/>
      <c r="T235" s="95"/>
      <c r="U235" s="95"/>
      <c r="V235" s="134"/>
      <c r="W235" s="95"/>
      <c r="X235" s="95"/>
      <c r="Y235" s="95"/>
      <c r="Z235" s="95"/>
      <c r="AA235" s="95"/>
      <c r="AB235" s="95"/>
      <c r="AC235" s="95"/>
      <c r="AD235" s="95"/>
      <c r="AE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134"/>
      <c r="N236" s="95"/>
      <c r="O236" s="95"/>
      <c r="P236" s="95"/>
      <c r="Q236" s="95"/>
      <c r="R236" s="95"/>
      <c r="S236" s="95"/>
      <c r="T236" s="95"/>
      <c r="U236" s="95"/>
      <c r="V236" s="134"/>
      <c r="W236" s="95"/>
      <c r="X236" s="95"/>
      <c r="Y236" s="95"/>
      <c r="Z236" s="95"/>
      <c r="AA236" s="95"/>
      <c r="AB236" s="95"/>
      <c r="AC236" s="95"/>
      <c r="AD236" s="95"/>
      <c r="AE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134"/>
      <c r="N237" s="95"/>
      <c r="O237" s="95"/>
      <c r="P237" s="95"/>
      <c r="Q237" s="95"/>
      <c r="R237" s="95"/>
      <c r="S237" s="95"/>
      <c r="T237" s="95"/>
      <c r="U237" s="95"/>
      <c r="V237" s="134"/>
      <c r="W237" s="95"/>
      <c r="X237" s="95"/>
      <c r="Y237" s="95"/>
      <c r="Z237" s="95"/>
      <c r="AA237" s="95"/>
      <c r="AB237" s="95"/>
      <c r="AC237" s="95"/>
      <c r="AD237" s="95"/>
      <c r="AE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134"/>
      <c r="N238" s="95"/>
      <c r="O238" s="95"/>
      <c r="P238" s="95"/>
      <c r="Q238" s="95"/>
      <c r="R238" s="95"/>
      <c r="S238" s="95"/>
      <c r="T238" s="95"/>
      <c r="U238" s="95"/>
      <c r="V238" s="134"/>
      <c r="W238" s="95"/>
      <c r="X238" s="95"/>
      <c r="Y238" s="95"/>
      <c r="Z238" s="95"/>
      <c r="AA238" s="95"/>
      <c r="AB238" s="95"/>
      <c r="AC238" s="95"/>
      <c r="AD238" s="95"/>
      <c r="AE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134"/>
      <c r="N239" s="95"/>
      <c r="O239" s="95"/>
      <c r="P239" s="95"/>
      <c r="Q239" s="95"/>
      <c r="R239" s="95"/>
      <c r="S239" s="95"/>
      <c r="T239" s="95"/>
      <c r="U239" s="95"/>
      <c r="V239" s="134"/>
      <c r="W239" s="95"/>
      <c r="X239" s="95"/>
      <c r="Y239" s="95"/>
      <c r="Z239" s="95"/>
      <c r="AA239" s="95"/>
      <c r="AB239" s="95"/>
      <c r="AC239" s="95"/>
      <c r="AD239" s="95"/>
      <c r="AE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134"/>
      <c r="N240" s="95"/>
      <c r="O240" s="95"/>
      <c r="P240" s="95"/>
      <c r="Q240" s="95"/>
      <c r="R240" s="95"/>
      <c r="S240" s="95"/>
      <c r="T240" s="95"/>
      <c r="U240" s="95"/>
      <c r="V240" s="134"/>
      <c r="W240" s="95"/>
      <c r="X240" s="95"/>
      <c r="Y240" s="95"/>
      <c r="Z240" s="95"/>
      <c r="AA240" s="95"/>
      <c r="AB240" s="95"/>
      <c r="AC240" s="95"/>
      <c r="AD240" s="95"/>
      <c r="AE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134"/>
      <c r="N241" s="95"/>
      <c r="O241" s="95"/>
      <c r="P241" s="95"/>
      <c r="Q241" s="95"/>
      <c r="R241" s="95"/>
      <c r="S241" s="95"/>
      <c r="T241" s="95"/>
      <c r="U241" s="95"/>
      <c r="V241" s="134"/>
      <c r="W241" s="95"/>
      <c r="X241" s="95"/>
      <c r="Y241" s="95"/>
      <c r="Z241" s="95"/>
      <c r="AA241" s="95"/>
      <c r="AB241" s="95"/>
      <c r="AC241" s="95"/>
      <c r="AD241" s="95"/>
      <c r="AE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134"/>
      <c r="N242" s="95"/>
      <c r="O242" s="95"/>
      <c r="P242" s="95"/>
      <c r="Q242" s="95"/>
      <c r="R242" s="95"/>
      <c r="S242" s="95"/>
      <c r="T242" s="95"/>
      <c r="U242" s="95"/>
      <c r="V242" s="134"/>
      <c r="W242" s="95"/>
      <c r="X242" s="95"/>
      <c r="Y242" s="95"/>
      <c r="Z242" s="95"/>
      <c r="AA242" s="95"/>
      <c r="AB242" s="95"/>
      <c r="AC242" s="95"/>
      <c r="AD242" s="95"/>
      <c r="AE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134"/>
      <c r="N243" s="95"/>
      <c r="O243" s="95"/>
      <c r="P243" s="95"/>
      <c r="Q243" s="95"/>
      <c r="R243" s="95"/>
      <c r="S243" s="95"/>
      <c r="T243" s="95"/>
      <c r="U243" s="95"/>
      <c r="V243" s="134"/>
      <c r="W243" s="95"/>
      <c r="X243" s="95"/>
      <c r="Y243" s="95"/>
      <c r="Z243" s="95"/>
      <c r="AA243" s="95"/>
      <c r="AB243" s="95"/>
      <c r="AC243" s="95"/>
      <c r="AD243" s="95"/>
      <c r="AE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134"/>
      <c r="N244" s="95"/>
      <c r="O244" s="95"/>
      <c r="P244" s="95"/>
      <c r="Q244" s="95"/>
      <c r="R244" s="95"/>
      <c r="S244" s="95"/>
      <c r="T244" s="95"/>
      <c r="U244" s="95"/>
      <c r="V244" s="134"/>
      <c r="W244" s="95"/>
      <c r="X244" s="95"/>
      <c r="Y244" s="95"/>
      <c r="Z244" s="95"/>
      <c r="AA244" s="95"/>
      <c r="AB244" s="95"/>
      <c r="AC244" s="95"/>
      <c r="AD244" s="95"/>
      <c r="AE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134"/>
      <c r="N245" s="95"/>
      <c r="O245" s="95"/>
      <c r="P245" s="95"/>
      <c r="Q245" s="95"/>
      <c r="R245" s="95"/>
      <c r="S245" s="95"/>
      <c r="T245" s="95"/>
      <c r="U245" s="95"/>
      <c r="V245" s="134"/>
      <c r="W245" s="95"/>
      <c r="X245" s="95"/>
      <c r="Y245" s="95"/>
      <c r="Z245" s="95"/>
      <c r="AA245" s="95"/>
      <c r="AB245" s="95"/>
      <c r="AC245" s="95"/>
      <c r="AD245" s="95"/>
      <c r="AE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134"/>
      <c r="N246" s="95"/>
      <c r="O246" s="95"/>
      <c r="P246" s="95"/>
      <c r="Q246" s="95"/>
      <c r="R246" s="95"/>
      <c r="S246" s="95"/>
      <c r="T246" s="95"/>
      <c r="U246" s="95"/>
      <c r="V246" s="134"/>
      <c r="W246" s="95"/>
      <c r="X246" s="95"/>
      <c r="Y246" s="95"/>
      <c r="Z246" s="95"/>
      <c r="AA246" s="95"/>
      <c r="AB246" s="95"/>
      <c r="AC246" s="95"/>
      <c r="AD246" s="95"/>
      <c r="AE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134"/>
      <c r="N247" s="95"/>
      <c r="O247" s="95"/>
      <c r="P247" s="95"/>
      <c r="Q247" s="95"/>
      <c r="R247" s="95"/>
      <c r="S247" s="95"/>
      <c r="T247" s="95"/>
      <c r="U247" s="95"/>
      <c r="V247" s="134"/>
      <c r="W247" s="95"/>
      <c r="X247" s="95"/>
      <c r="Y247" s="95"/>
      <c r="Z247" s="95"/>
      <c r="AA247" s="95"/>
      <c r="AB247" s="95"/>
      <c r="AC247" s="95"/>
      <c r="AD247" s="95"/>
      <c r="AE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134"/>
      <c r="N248" s="95"/>
      <c r="O248" s="95"/>
      <c r="P248" s="95"/>
      <c r="Q248" s="95"/>
      <c r="R248" s="95"/>
      <c r="S248" s="95"/>
      <c r="T248" s="95"/>
      <c r="U248" s="95"/>
      <c r="V248" s="134"/>
      <c r="W248" s="95"/>
      <c r="X248" s="95"/>
      <c r="Y248" s="95"/>
      <c r="Z248" s="95"/>
      <c r="AA248" s="95"/>
      <c r="AB248" s="95"/>
      <c r="AC248" s="95"/>
      <c r="AD248" s="95"/>
      <c r="AE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134"/>
      <c r="N249" s="95"/>
      <c r="O249" s="95"/>
      <c r="P249" s="95"/>
      <c r="Q249" s="95"/>
      <c r="R249" s="95"/>
      <c r="S249" s="95"/>
      <c r="T249" s="95"/>
      <c r="U249" s="95"/>
      <c r="V249" s="134"/>
      <c r="W249" s="95"/>
      <c r="X249" s="95"/>
      <c r="Y249" s="95"/>
      <c r="Z249" s="95"/>
      <c r="AA249" s="95"/>
      <c r="AB249" s="95"/>
      <c r="AC249" s="95"/>
      <c r="AD249" s="95"/>
      <c r="AE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134"/>
      <c r="N250" s="95"/>
      <c r="O250" s="95"/>
      <c r="P250" s="95"/>
      <c r="Q250" s="95"/>
      <c r="R250" s="95"/>
      <c r="S250" s="95"/>
      <c r="T250" s="95"/>
      <c r="U250" s="95"/>
      <c r="V250" s="134"/>
      <c r="W250" s="95"/>
      <c r="X250" s="95"/>
      <c r="Y250" s="95"/>
      <c r="Z250" s="95"/>
      <c r="AA250" s="95"/>
      <c r="AB250" s="95"/>
      <c r="AC250" s="95"/>
      <c r="AD250" s="95"/>
      <c r="AE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134"/>
      <c r="N251" s="95"/>
      <c r="O251" s="95"/>
      <c r="P251" s="95"/>
      <c r="Q251" s="95"/>
      <c r="R251" s="95"/>
      <c r="S251" s="95"/>
      <c r="T251" s="95"/>
      <c r="U251" s="95"/>
      <c r="V251" s="134"/>
      <c r="W251" s="95"/>
      <c r="X251" s="95"/>
      <c r="Y251" s="95"/>
      <c r="Z251" s="95"/>
      <c r="AA251" s="95"/>
      <c r="AB251" s="95"/>
      <c r="AC251" s="95"/>
      <c r="AD251" s="95"/>
      <c r="AE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134"/>
      <c r="N252" s="95"/>
      <c r="O252" s="95"/>
      <c r="P252" s="95"/>
      <c r="Q252" s="95"/>
      <c r="R252" s="95"/>
      <c r="S252" s="95"/>
      <c r="T252" s="95"/>
      <c r="U252" s="95"/>
      <c r="V252" s="134"/>
      <c r="W252" s="95"/>
      <c r="X252" s="95"/>
      <c r="Y252" s="95"/>
      <c r="Z252" s="95"/>
      <c r="AA252" s="95"/>
      <c r="AB252" s="95"/>
      <c r="AC252" s="95"/>
      <c r="AD252" s="95"/>
      <c r="AE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134"/>
      <c r="N253" s="95"/>
      <c r="O253" s="95"/>
      <c r="P253" s="95"/>
      <c r="Q253" s="95"/>
      <c r="R253" s="95"/>
      <c r="S253" s="95"/>
      <c r="T253" s="95"/>
      <c r="U253" s="95"/>
      <c r="V253" s="134"/>
      <c r="W253" s="95"/>
      <c r="X253" s="95"/>
      <c r="Y253" s="95"/>
      <c r="Z253" s="95"/>
      <c r="AA253" s="95"/>
      <c r="AB253" s="95"/>
      <c r="AC253" s="95"/>
      <c r="AD253" s="95"/>
      <c r="AE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134"/>
      <c r="N254" s="95"/>
      <c r="O254" s="95"/>
      <c r="P254" s="95"/>
      <c r="Q254" s="95"/>
      <c r="R254" s="95"/>
      <c r="S254" s="95"/>
      <c r="T254" s="95"/>
      <c r="U254" s="95"/>
      <c r="V254" s="134"/>
      <c r="W254" s="95"/>
      <c r="X254" s="95"/>
      <c r="Y254" s="95"/>
      <c r="Z254" s="95"/>
      <c r="AA254" s="95"/>
      <c r="AB254" s="95"/>
      <c r="AC254" s="95"/>
      <c r="AD254" s="95"/>
      <c r="AE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134"/>
      <c r="N255" s="95"/>
      <c r="O255" s="95"/>
      <c r="P255" s="95"/>
      <c r="Q255" s="95"/>
      <c r="R255" s="95"/>
      <c r="S255" s="95"/>
      <c r="T255" s="95"/>
      <c r="U255" s="95"/>
      <c r="V255" s="134"/>
      <c r="W255" s="95"/>
      <c r="X255" s="95"/>
      <c r="Y255" s="95"/>
      <c r="Z255" s="95"/>
      <c r="AA255" s="95"/>
      <c r="AB255" s="95"/>
      <c r="AC255" s="95"/>
      <c r="AD255" s="95"/>
      <c r="AE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134"/>
      <c r="N256" s="95"/>
      <c r="O256" s="95"/>
      <c r="P256" s="95"/>
      <c r="Q256" s="95"/>
      <c r="R256" s="95"/>
      <c r="S256" s="95"/>
      <c r="T256" s="95"/>
      <c r="U256" s="95"/>
      <c r="V256" s="134"/>
      <c r="W256" s="95"/>
      <c r="X256" s="95"/>
      <c r="Y256" s="95"/>
      <c r="Z256" s="95"/>
      <c r="AA256" s="95"/>
      <c r="AB256" s="95"/>
      <c r="AC256" s="95"/>
      <c r="AD256" s="95"/>
      <c r="AE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134"/>
      <c r="N257" s="95"/>
      <c r="O257" s="95"/>
      <c r="P257" s="95"/>
      <c r="Q257" s="95"/>
      <c r="R257" s="95"/>
      <c r="S257" s="95"/>
      <c r="T257" s="95"/>
      <c r="U257" s="95"/>
      <c r="V257" s="134"/>
      <c r="W257" s="95"/>
      <c r="X257" s="95"/>
      <c r="Y257" s="95"/>
      <c r="Z257" s="95"/>
      <c r="AA257" s="95"/>
      <c r="AB257" s="95"/>
      <c r="AC257" s="95"/>
      <c r="AD257" s="95"/>
      <c r="AE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134"/>
      <c r="N258" s="95"/>
      <c r="O258" s="95"/>
      <c r="P258" s="95"/>
      <c r="Q258" s="95"/>
      <c r="R258" s="95"/>
      <c r="S258" s="95"/>
      <c r="T258" s="95"/>
      <c r="U258" s="95"/>
      <c r="V258" s="134"/>
      <c r="W258" s="95"/>
      <c r="X258" s="95"/>
      <c r="Y258" s="95"/>
      <c r="Z258" s="95"/>
      <c r="AA258" s="95"/>
      <c r="AB258" s="95"/>
      <c r="AC258" s="95"/>
      <c r="AD258" s="95"/>
      <c r="AE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134"/>
      <c r="N259" s="95"/>
      <c r="O259" s="95"/>
      <c r="P259" s="95"/>
      <c r="Q259" s="95"/>
      <c r="R259" s="95"/>
      <c r="S259" s="95"/>
      <c r="T259" s="95"/>
      <c r="U259" s="95"/>
      <c r="V259" s="134"/>
      <c r="W259" s="95"/>
      <c r="X259" s="95"/>
      <c r="Y259" s="95"/>
      <c r="Z259" s="95"/>
      <c r="AA259" s="95"/>
      <c r="AB259" s="95"/>
      <c r="AC259" s="95"/>
      <c r="AD259" s="95"/>
      <c r="AE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134"/>
      <c r="N260" s="95"/>
      <c r="O260" s="95"/>
      <c r="P260" s="95"/>
      <c r="Q260" s="95"/>
      <c r="R260" s="95"/>
      <c r="S260" s="95"/>
      <c r="T260" s="95"/>
      <c r="U260" s="95"/>
      <c r="V260" s="134"/>
      <c r="W260" s="95"/>
      <c r="X260" s="95"/>
      <c r="Y260" s="95"/>
      <c r="Z260" s="95"/>
      <c r="AA260" s="95"/>
      <c r="AB260" s="95"/>
      <c r="AC260" s="95"/>
      <c r="AD260" s="95"/>
      <c r="AE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134"/>
      <c r="N261" s="95"/>
      <c r="O261" s="95"/>
      <c r="P261" s="95"/>
      <c r="Q261" s="95"/>
      <c r="R261" s="95"/>
      <c r="S261" s="95"/>
      <c r="T261" s="95"/>
      <c r="U261" s="95"/>
      <c r="V261" s="134"/>
      <c r="W261" s="95"/>
      <c r="X261" s="95"/>
      <c r="Y261" s="95"/>
      <c r="Z261" s="95"/>
      <c r="AA261" s="95"/>
      <c r="AB261" s="95"/>
      <c r="AC261" s="95"/>
      <c r="AD261" s="95"/>
      <c r="AE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134"/>
      <c r="N262" s="95"/>
      <c r="O262" s="95"/>
      <c r="P262" s="95"/>
      <c r="Q262" s="95"/>
      <c r="R262" s="95"/>
      <c r="S262" s="95"/>
      <c r="T262" s="95"/>
      <c r="U262" s="95"/>
      <c r="V262" s="134"/>
      <c r="W262" s="95"/>
      <c r="X262" s="95"/>
      <c r="Y262" s="95"/>
      <c r="Z262" s="95"/>
      <c r="AA262" s="95"/>
      <c r="AB262" s="95"/>
      <c r="AC262" s="95"/>
      <c r="AD262" s="95"/>
      <c r="AE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134"/>
      <c r="N263" s="95"/>
      <c r="O263" s="95"/>
      <c r="P263" s="95"/>
      <c r="Q263" s="95"/>
      <c r="R263" s="95"/>
      <c r="S263" s="95"/>
      <c r="T263" s="95"/>
      <c r="U263" s="95"/>
      <c r="V263" s="134"/>
      <c r="W263" s="95"/>
      <c r="X263" s="95"/>
      <c r="Y263" s="95"/>
      <c r="Z263" s="95"/>
      <c r="AA263" s="95"/>
      <c r="AB263" s="95"/>
      <c r="AC263" s="95"/>
      <c r="AD263" s="95"/>
      <c r="AE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134"/>
      <c r="N264" s="95"/>
      <c r="O264" s="95"/>
      <c r="P264" s="95"/>
      <c r="Q264" s="95"/>
      <c r="R264" s="95"/>
      <c r="S264" s="95"/>
      <c r="T264" s="95"/>
      <c r="U264" s="95"/>
      <c r="V264" s="134"/>
      <c r="W264" s="95"/>
      <c r="X264" s="95"/>
      <c r="Y264" s="95"/>
      <c r="Z264" s="95"/>
      <c r="AA264" s="95"/>
      <c r="AB264" s="95"/>
      <c r="AC264" s="95"/>
      <c r="AD264" s="95"/>
      <c r="AE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134"/>
      <c r="N265" s="95"/>
      <c r="O265" s="95"/>
      <c r="P265" s="95"/>
      <c r="Q265" s="95"/>
      <c r="R265" s="95"/>
      <c r="S265" s="95"/>
      <c r="T265" s="95"/>
      <c r="U265" s="95"/>
      <c r="V265" s="134"/>
      <c r="W265" s="95"/>
      <c r="X265" s="95"/>
      <c r="Y265" s="95"/>
      <c r="Z265" s="95"/>
      <c r="AA265" s="95"/>
      <c r="AB265" s="95"/>
      <c r="AC265" s="95"/>
      <c r="AD265" s="95"/>
      <c r="AE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134"/>
      <c r="N266" s="95"/>
      <c r="O266" s="95"/>
      <c r="P266" s="95"/>
      <c r="Q266" s="95"/>
      <c r="R266" s="95"/>
      <c r="S266" s="95"/>
      <c r="T266" s="95"/>
      <c r="U266" s="95"/>
      <c r="V266" s="134"/>
      <c r="W266" s="95"/>
      <c r="X266" s="95"/>
      <c r="Y266" s="95"/>
      <c r="Z266" s="95"/>
      <c r="AA266" s="95"/>
      <c r="AB266" s="95"/>
      <c r="AC266" s="95"/>
      <c r="AD266" s="95"/>
      <c r="AE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134"/>
      <c r="N267" s="95"/>
      <c r="O267" s="95"/>
      <c r="P267" s="95"/>
      <c r="Q267" s="95"/>
      <c r="R267" s="95"/>
      <c r="S267" s="95"/>
      <c r="T267" s="95"/>
      <c r="U267" s="95"/>
      <c r="V267" s="134"/>
      <c r="W267" s="95"/>
      <c r="X267" s="95"/>
      <c r="Y267" s="95"/>
      <c r="Z267" s="95"/>
      <c r="AA267" s="95"/>
      <c r="AB267" s="95"/>
      <c r="AC267" s="95"/>
      <c r="AD267" s="95"/>
      <c r="AE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134"/>
      <c r="N268" s="95"/>
      <c r="O268" s="95"/>
      <c r="P268" s="95"/>
      <c r="Q268" s="95"/>
      <c r="R268" s="95"/>
      <c r="S268" s="95"/>
      <c r="T268" s="95"/>
      <c r="U268" s="95"/>
      <c r="V268" s="134"/>
      <c r="W268" s="95"/>
      <c r="X268" s="95"/>
      <c r="Y268" s="95"/>
      <c r="Z268" s="95"/>
      <c r="AA268" s="95"/>
      <c r="AB268" s="95"/>
      <c r="AC268" s="95"/>
      <c r="AD268" s="95"/>
      <c r="AE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134"/>
      <c r="N269" s="95"/>
      <c r="O269" s="95"/>
      <c r="P269" s="95"/>
      <c r="Q269" s="95"/>
      <c r="R269" s="95"/>
      <c r="S269" s="95"/>
      <c r="T269" s="95"/>
      <c r="U269" s="95"/>
      <c r="V269" s="134"/>
      <c r="W269" s="95"/>
      <c r="X269" s="95"/>
      <c r="Y269" s="95"/>
      <c r="Z269" s="95"/>
      <c r="AA269" s="95"/>
      <c r="AB269" s="95"/>
      <c r="AC269" s="95"/>
      <c r="AD269" s="95"/>
      <c r="AE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134"/>
      <c r="N270" s="95"/>
      <c r="O270" s="95"/>
      <c r="P270" s="95"/>
      <c r="Q270" s="95"/>
      <c r="R270" s="95"/>
      <c r="S270" s="95"/>
      <c r="T270" s="95"/>
      <c r="U270" s="95"/>
      <c r="V270" s="134"/>
      <c r="W270" s="95"/>
      <c r="X270" s="95"/>
      <c r="Y270" s="95"/>
      <c r="Z270" s="95"/>
      <c r="AA270" s="95"/>
      <c r="AB270" s="95"/>
      <c r="AC270" s="95"/>
      <c r="AD270" s="95"/>
      <c r="AE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134"/>
      <c r="N271" s="95"/>
      <c r="O271" s="95"/>
      <c r="P271" s="95"/>
      <c r="Q271" s="95"/>
      <c r="R271" s="95"/>
      <c r="S271" s="95"/>
      <c r="T271" s="95"/>
      <c r="U271" s="95"/>
      <c r="V271" s="134"/>
      <c r="W271" s="95"/>
      <c r="X271" s="95"/>
      <c r="Y271" s="95"/>
      <c r="Z271" s="95"/>
      <c r="AA271" s="95"/>
      <c r="AB271" s="95"/>
      <c r="AC271" s="95"/>
      <c r="AD271" s="95"/>
      <c r="AE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134"/>
      <c r="N272" s="95"/>
      <c r="O272" s="95"/>
      <c r="P272" s="95"/>
      <c r="Q272" s="95"/>
      <c r="R272" s="95"/>
      <c r="S272" s="95"/>
      <c r="T272" s="95"/>
      <c r="U272" s="95"/>
      <c r="V272" s="134"/>
      <c r="W272" s="95"/>
      <c r="X272" s="95"/>
      <c r="Y272" s="95"/>
      <c r="Z272" s="95"/>
      <c r="AA272" s="95"/>
      <c r="AB272" s="95"/>
      <c r="AC272" s="95"/>
      <c r="AD272" s="95"/>
      <c r="AE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134"/>
      <c r="N273" s="95"/>
      <c r="O273" s="95"/>
      <c r="P273" s="95"/>
      <c r="Q273" s="95"/>
      <c r="R273" s="95"/>
      <c r="S273" s="95"/>
      <c r="T273" s="95"/>
      <c r="U273" s="95"/>
      <c r="V273" s="134"/>
      <c r="W273" s="95"/>
      <c r="X273" s="95"/>
      <c r="Y273" s="95"/>
      <c r="Z273" s="95"/>
      <c r="AA273" s="95"/>
      <c r="AB273" s="95"/>
      <c r="AC273" s="95"/>
      <c r="AD273" s="95"/>
      <c r="AE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134"/>
      <c r="N274" s="95"/>
      <c r="O274" s="95"/>
      <c r="P274" s="95"/>
      <c r="Q274" s="95"/>
      <c r="R274" s="95"/>
      <c r="S274" s="95"/>
      <c r="T274" s="95"/>
      <c r="U274" s="95"/>
      <c r="V274" s="134"/>
      <c r="W274" s="95"/>
      <c r="X274" s="95"/>
      <c r="Y274" s="95"/>
      <c r="Z274" s="95"/>
      <c r="AA274" s="95"/>
      <c r="AB274" s="95"/>
      <c r="AC274" s="95"/>
      <c r="AD274" s="95"/>
      <c r="AE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134"/>
      <c r="N275" s="95"/>
      <c r="O275" s="95"/>
      <c r="P275" s="95"/>
      <c r="Q275" s="95"/>
      <c r="R275" s="95"/>
      <c r="S275" s="95"/>
      <c r="T275" s="95"/>
      <c r="U275" s="95"/>
      <c r="V275" s="134"/>
      <c r="W275" s="95"/>
      <c r="X275" s="95"/>
      <c r="Y275" s="95"/>
      <c r="Z275" s="95"/>
      <c r="AA275" s="95"/>
      <c r="AB275" s="95"/>
      <c r="AC275" s="95"/>
      <c r="AD275" s="95"/>
      <c r="AE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134"/>
      <c r="N276" s="95"/>
      <c r="O276" s="95"/>
      <c r="P276" s="95"/>
      <c r="Q276" s="95"/>
      <c r="R276" s="95"/>
      <c r="S276" s="95"/>
      <c r="T276" s="95"/>
      <c r="U276" s="95"/>
      <c r="V276" s="134"/>
      <c r="W276" s="95"/>
      <c r="X276" s="95"/>
      <c r="Y276" s="95"/>
      <c r="Z276" s="95"/>
      <c r="AA276" s="95"/>
      <c r="AB276" s="95"/>
      <c r="AC276" s="95"/>
      <c r="AD276" s="95"/>
      <c r="AE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134"/>
      <c r="N277" s="95"/>
      <c r="O277" s="95"/>
      <c r="P277" s="95"/>
      <c r="Q277" s="95"/>
      <c r="R277" s="95"/>
      <c r="S277" s="95"/>
      <c r="T277" s="95"/>
      <c r="U277" s="95"/>
      <c r="V277" s="134"/>
      <c r="W277" s="95"/>
      <c r="X277" s="95"/>
      <c r="Y277" s="95"/>
      <c r="Z277" s="95"/>
      <c r="AA277" s="95"/>
      <c r="AB277" s="95"/>
      <c r="AC277" s="95"/>
      <c r="AD277" s="95"/>
      <c r="AE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134"/>
      <c r="N278" s="95"/>
      <c r="O278" s="95"/>
      <c r="P278" s="95"/>
      <c r="Q278" s="95"/>
      <c r="R278" s="95"/>
      <c r="S278" s="95"/>
      <c r="T278" s="95"/>
      <c r="U278" s="95"/>
      <c r="V278" s="134"/>
      <c r="W278" s="95"/>
      <c r="X278" s="95"/>
      <c r="Y278" s="95"/>
      <c r="Z278" s="95"/>
      <c r="AA278" s="95"/>
      <c r="AB278" s="95"/>
      <c r="AC278" s="95"/>
      <c r="AD278" s="95"/>
      <c r="AE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134"/>
      <c r="N279" s="95"/>
      <c r="O279" s="95"/>
      <c r="P279" s="95"/>
      <c r="Q279" s="95"/>
      <c r="R279" s="95"/>
      <c r="S279" s="95"/>
      <c r="T279" s="95"/>
      <c r="U279" s="95"/>
      <c r="V279" s="134"/>
      <c r="W279" s="95"/>
      <c r="X279" s="95"/>
      <c r="Y279" s="95"/>
      <c r="Z279" s="95"/>
      <c r="AA279" s="95"/>
      <c r="AB279" s="95"/>
      <c r="AC279" s="95"/>
      <c r="AD279" s="95"/>
      <c r="AE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134"/>
      <c r="N280" s="95"/>
      <c r="O280" s="95"/>
      <c r="P280" s="95"/>
      <c r="Q280" s="95"/>
      <c r="R280" s="95"/>
      <c r="S280" s="95"/>
      <c r="T280" s="95"/>
      <c r="U280" s="95"/>
      <c r="V280" s="134"/>
      <c r="W280" s="95"/>
      <c r="X280" s="95"/>
      <c r="Y280" s="95"/>
      <c r="Z280" s="95"/>
      <c r="AA280" s="95"/>
      <c r="AB280" s="95"/>
      <c r="AC280" s="95"/>
      <c r="AD280" s="95"/>
      <c r="AE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134"/>
      <c r="N281" s="95"/>
      <c r="O281" s="95"/>
      <c r="P281" s="95"/>
      <c r="Q281" s="95"/>
      <c r="R281" s="95"/>
      <c r="S281" s="95"/>
      <c r="T281" s="95"/>
      <c r="U281" s="95"/>
      <c r="V281" s="134"/>
      <c r="W281" s="95"/>
      <c r="X281" s="95"/>
      <c r="Y281" s="95"/>
      <c r="Z281" s="95"/>
      <c r="AA281" s="95"/>
      <c r="AB281" s="95"/>
      <c r="AC281" s="95"/>
      <c r="AD281" s="95"/>
      <c r="AE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134"/>
      <c r="N282" s="95"/>
      <c r="O282" s="95"/>
      <c r="P282" s="95"/>
      <c r="Q282" s="95"/>
      <c r="R282" s="95"/>
      <c r="S282" s="95"/>
      <c r="T282" s="95"/>
      <c r="U282" s="95"/>
      <c r="V282" s="134"/>
      <c r="W282" s="95"/>
      <c r="X282" s="95"/>
      <c r="Y282" s="95"/>
      <c r="Z282" s="95"/>
      <c r="AA282" s="95"/>
      <c r="AB282" s="95"/>
      <c r="AC282" s="95"/>
      <c r="AD282" s="95"/>
      <c r="AE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134"/>
      <c r="N283" s="95"/>
      <c r="O283" s="95"/>
      <c r="P283" s="95"/>
      <c r="Q283" s="95"/>
      <c r="R283" s="95"/>
      <c r="S283" s="95"/>
      <c r="T283" s="95"/>
      <c r="U283" s="95"/>
      <c r="V283" s="134"/>
      <c r="W283" s="95"/>
      <c r="X283" s="95"/>
      <c r="Y283" s="95"/>
      <c r="Z283" s="95"/>
      <c r="AA283" s="95"/>
      <c r="AB283" s="95"/>
      <c r="AC283" s="95"/>
      <c r="AD283" s="95"/>
      <c r="AE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134"/>
      <c r="N284" s="95"/>
      <c r="O284" s="95"/>
      <c r="P284" s="95"/>
      <c r="Q284" s="95"/>
      <c r="R284" s="95"/>
      <c r="S284" s="95"/>
      <c r="T284" s="95"/>
      <c r="U284" s="95"/>
      <c r="V284" s="134"/>
      <c r="W284" s="95"/>
      <c r="X284" s="95"/>
      <c r="Y284" s="95"/>
      <c r="Z284" s="95"/>
      <c r="AA284" s="95"/>
      <c r="AB284" s="95"/>
      <c r="AC284" s="95"/>
      <c r="AD284" s="95"/>
      <c r="AE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134"/>
      <c r="N285" s="95"/>
      <c r="O285" s="95"/>
      <c r="P285" s="95"/>
      <c r="Q285" s="95"/>
      <c r="R285" s="95"/>
      <c r="S285" s="95"/>
      <c r="T285" s="95"/>
      <c r="U285" s="95"/>
      <c r="V285" s="134"/>
      <c r="W285" s="95"/>
      <c r="X285" s="95"/>
      <c r="Y285" s="95"/>
      <c r="Z285" s="95"/>
      <c r="AA285" s="95"/>
      <c r="AB285" s="95"/>
      <c r="AC285" s="95"/>
      <c r="AD285" s="95"/>
      <c r="AE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134"/>
      <c r="N286" s="95"/>
      <c r="O286" s="95"/>
      <c r="P286" s="95"/>
      <c r="Q286" s="95"/>
      <c r="R286" s="95"/>
      <c r="S286" s="95"/>
      <c r="T286" s="95"/>
      <c r="U286" s="95"/>
      <c r="V286" s="134"/>
      <c r="W286" s="95"/>
      <c r="X286" s="95"/>
      <c r="Y286" s="95"/>
      <c r="Z286" s="95"/>
      <c r="AA286" s="95"/>
      <c r="AB286" s="95"/>
      <c r="AC286" s="95"/>
      <c r="AD286" s="95"/>
      <c r="AE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134"/>
      <c r="N287" s="95"/>
      <c r="O287" s="95"/>
      <c r="P287" s="95"/>
      <c r="Q287" s="95"/>
      <c r="R287" s="95"/>
      <c r="S287" s="95"/>
      <c r="T287" s="95"/>
      <c r="U287" s="95"/>
      <c r="V287" s="134"/>
      <c r="W287" s="95"/>
      <c r="X287" s="95"/>
      <c r="Y287" s="95"/>
      <c r="Z287" s="95"/>
      <c r="AA287" s="95"/>
      <c r="AB287" s="95"/>
      <c r="AC287" s="95"/>
      <c r="AD287" s="95"/>
      <c r="AE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134"/>
      <c r="N288" s="95"/>
      <c r="O288" s="95"/>
      <c r="P288" s="95"/>
      <c r="Q288" s="95"/>
      <c r="R288" s="95"/>
      <c r="S288" s="95"/>
      <c r="T288" s="95"/>
      <c r="U288" s="95"/>
      <c r="V288" s="134"/>
      <c r="W288" s="95"/>
      <c r="X288" s="95"/>
      <c r="Y288" s="95"/>
      <c r="Z288" s="95"/>
      <c r="AA288" s="95"/>
      <c r="AB288" s="95"/>
      <c r="AC288" s="95"/>
      <c r="AD288" s="95"/>
      <c r="AE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134"/>
      <c r="N289" s="95"/>
      <c r="O289" s="95"/>
      <c r="P289" s="95"/>
      <c r="Q289" s="95"/>
      <c r="R289" s="95"/>
      <c r="S289" s="95"/>
      <c r="T289" s="95"/>
      <c r="U289" s="95"/>
      <c r="V289" s="134"/>
      <c r="W289" s="95"/>
      <c r="X289" s="95"/>
      <c r="Y289" s="95"/>
      <c r="Z289" s="95"/>
      <c r="AA289" s="95"/>
      <c r="AB289" s="95"/>
      <c r="AC289" s="95"/>
      <c r="AD289" s="95"/>
      <c r="AE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134"/>
      <c r="N290" s="95"/>
      <c r="O290" s="95"/>
      <c r="P290" s="95"/>
      <c r="Q290" s="95"/>
      <c r="R290" s="95"/>
      <c r="S290" s="95"/>
      <c r="T290" s="95"/>
      <c r="U290" s="95"/>
      <c r="V290" s="134"/>
      <c r="W290" s="95"/>
      <c r="X290" s="95"/>
      <c r="Y290" s="95"/>
      <c r="Z290" s="95"/>
      <c r="AA290" s="95"/>
      <c r="AB290" s="95"/>
      <c r="AC290" s="95"/>
      <c r="AD290" s="95"/>
      <c r="AE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134"/>
      <c r="N291" s="95"/>
      <c r="O291" s="95"/>
      <c r="P291" s="95"/>
      <c r="Q291" s="95"/>
      <c r="R291" s="95"/>
      <c r="S291" s="95"/>
      <c r="T291" s="95"/>
      <c r="U291" s="95"/>
      <c r="V291" s="134"/>
      <c r="W291" s="95"/>
      <c r="X291" s="95"/>
      <c r="Y291" s="95"/>
      <c r="Z291" s="95"/>
      <c r="AA291" s="95"/>
      <c r="AB291" s="95"/>
      <c r="AC291" s="95"/>
      <c r="AD291" s="95"/>
      <c r="AE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134"/>
      <c r="N292" s="95"/>
      <c r="O292" s="95"/>
      <c r="P292" s="95"/>
      <c r="Q292" s="95"/>
      <c r="R292" s="95"/>
      <c r="S292" s="95"/>
      <c r="T292" s="95"/>
      <c r="U292" s="95"/>
      <c r="V292" s="134"/>
      <c r="W292" s="95"/>
      <c r="X292" s="95"/>
      <c r="Y292" s="95"/>
      <c r="Z292" s="95"/>
      <c r="AA292" s="95"/>
      <c r="AB292" s="95"/>
      <c r="AC292" s="95"/>
      <c r="AD292" s="95"/>
      <c r="AE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134"/>
      <c r="N293" s="95"/>
      <c r="O293" s="95"/>
      <c r="P293" s="95"/>
      <c r="Q293" s="95"/>
      <c r="R293" s="95"/>
      <c r="S293" s="95"/>
      <c r="T293" s="95"/>
      <c r="U293" s="95"/>
      <c r="V293" s="134"/>
      <c r="W293" s="95"/>
      <c r="X293" s="95"/>
      <c r="Y293" s="95"/>
      <c r="Z293" s="95"/>
      <c r="AA293" s="95"/>
      <c r="AB293" s="95"/>
      <c r="AC293" s="95"/>
      <c r="AD293" s="95"/>
      <c r="AE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134"/>
      <c r="N294" s="95"/>
      <c r="O294" s="95"/>
      <c r="P294" s="95"/>
      <c r="Q294" s="95"/>
      <c r="R294" s="95"/>
      <c r="S294" s="95"/>
      <c r="T294" s="95"/>
      <c r="U294" s="95"/>
      <c r="V294" s="134"/>
      <c r="W294" s="95"/>
      <c r="X294" s="95"/>
      <c r="Y294" s="95"/>
      <c r="Z294" s="95"/>
      <c r="AA294" s="95"/>
      <c r="AB294" s="95"/>
      <c r="AC294" s="95"/>
      <c r="AD294" s="95"/>
      <c r="AE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134"/>
      <c r="N295" s="95"/>
      <c r="O295" s="95"/>
      <c r="P295" s="95"/>
      <c r="Q295" s="95"/>
      <c r="R295" s="95"/>
      <c r="S295" s="95"/>
      <c r="T295" s="95"/>
      <c r="U295" s="95"/>
      <c r="V295" s="134"/>
      <c r="W295" s="95"/>
      <c r="X295" s="95"/>
      <c r="Y295" s="95"/>
      <c r="Z295" s="95"/>
      <c r="AA295" s="95"/>
      <c r="AB295" s="95"/>
      <c r="AC295" s="95"/>
      <c r="AD295" s="95"/>
      <c r="AE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134"/>
      <c r="N296" s="95"/>
      <c r="O296" s="95"/>
      <c r="P296" s="95"/>
      <c r="Q296" s="95"/>
      <c r="R296" s="95"/>
      <c r="S296" s="95"/>
      <c r="T296" s="95"/>
      <c r="U296" s="95"/>
      <c r="V296" s="134"/>
      <c r="W296" s="95"/>
      <c r="X296" s="95"/>
      <c r="Y296" s="95"/>
      <c r="Z296" s="95"/>
      <c r="AA296" s="95"/>
      <c r="AB296" s="95"/>
      <c r="AC296" s="95"/>
      <c r="AD296" s="95"/>
      <c r="AE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134"/>
      <c r="N297" s="95"/>
      <c r="O297" s="95"/>
      <c r="P297" s="95"/>
      <c r="Q297" s="95"/>
      <c r="R297" s="95"/>
      <c r="S297" s="95"/>
      <c r="T297" s="95"/>
      <c r="U297" s="95"/>
      <c r="V297" s="134"/>
      <c r="W297" s="95"/>
      <c r="X297" s="95"/>
      <c r="Y297" s="95"/>
      <c r="Z297" s="95"/>
      <c r="AA297" s="95"/>
      <c r="AB297" s="95"/>
      <c r="AC297" s="95"/>
      <c r="AD297" s="95"/>
      <c r="AE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134"/>
      <c r="N298" s="95"/>
      <c r="O298" s="95"/>
      <c r="P298" s="95"/>
      <c r="Q298" s="95"/>
      <c r="R298" s="95"/>
      <c r="S298" s="95"/>
      <c r="T298" s="95"/>
      <c r="U298" s="95"/>
      <c r="V298" s="134"/>
      <c r="W298" s="95"/>
      <c r="X298" s="95"/>
      <c r="Y298" s="95"/>
      <c r="Z298" s="95"/>
      <c r="AA298" s="95"/>
      <c r="AB298" s="95"/>
      <c r="AC298" s="95"/>
      <c r="AD298" s="95"/>
      <c r="AE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134"/>
      <c r="N299" s="95"/>
      <c r="O299" s="95"/>
      <c r="P299" s="95"/>
      <c r="Q299" s="95"/>
      <c r="R299" s="95"/>
      <c r="S299" s="95"/>
      <c r="T299" s="95"/>
      <c r="U299" s="95"/>
      <c r="V299" s="134"/>
      <c r="W299" s="95"/>
      <c r="X299" s="95"/>
      <c r="Y299" s="95"/>
      <c r="Z299" s="95"/>
      <c r="AA299" s="95"/>
      <c r="AB299" s="95"/>
      <c r="AC299" s="95"/>
      <c r="AD299" s="95"/>
      <c r="AE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134"/>
      <c r="N300" s="95"/>
      <c r="O300" s="95"/>
      <c r="P300" s="95"/>
      <c r="Q300" s="95"/>
      <c r="R300" s="95"/>
      <c r="S300" s="95"/>
      <c r="T300" s="95"/>
      <c r="U300" s="95"/>
      <c r="V300" s="134"/>
      <c r="W300" s="95"/>
      <c r="X300" s="95"/>
      <c r="Y300" s="95"/>
      <c r="Z300" s="95"/>
      <c r="AA300" s="95"/>
      <c r="AB300" s="95"/>
      <c r="AC300" s="95"/>
      <c r="AD300" s="95"/>
      <c r="AE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134"/>
      <c r="N301" s="95"/>
      <c r="O301" s="95"/>
      <c r="P301" s="95"/>
      <c r="Q301" s="95"/>
      <c r="R301" s="95"/>
      <c r="S301" s="95"/>
      <c r="T301" s="95"/>
      <c r="U301" s="95"/>
      <c r="V301" s="134"/>
      <c r="W301" s="95"/>
      <c r="X301" s="95"/>
      <c r="Y301" s="95"/>
      <c r="Z301" s="95"/>
      <c r="AA301" s="95"/>
      <c r="AB301" s="95"/>
      <c r="AC301" s="95"/>
      <c r="AD301" s="95"/>
      <c r="AE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134"/>
      <c r="N302" s="95"/>
      <c r="O302" s="95"/>
      <c r="P302" s="95"/>
      <c r="Q302" s="95"/>
      <c r="R302" s="95"/>
      <c r="S302" s="95"/>
      <c r="T302" s="95"/>
      <c r="U302" s="95"/>
      <c r="V302" s="134"/>
      <c r="W302" s="95"/>
      <c r="X302" s="95"/>
      <c r="Y302" s="95"/>
      <c r="Z302" s="95"/>
      <c r="AA302" s="95"/>
      <c r="AB302" s="95"/>
      <c r="AC302" s="95"/>
      <c r="AD302" s="95"/>
      <c r="AE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134"/>
      <c r="N303" s="95"/>
      <c r="O303" s="95"/>
      <c r="P303" s="95"/>
      <c r="Q303" s="95"/>
      <c r="R303" s="95"/>
      <c r="S303" s="95"/>
      <c r="T303" s="95"/>
      <c r="U303" s="95"/>
      <c r="V303" s="134"/>
      <c r="W303" s="95"/>
      <c r="X303" s="95"/>
      <c r="Y303" s="95"/>
      <c r="Z303" s="95"/>
      <c r="AA303" s="95"/>
      <c r="AB303" s="95"/>
      <c r="AC303" s="95"/>
      <c r="AD303" s="95"/>
      <c r="AE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134"/>
      <c r="N304" s="95"/>
      <c r="O304" s="95"/>
      <c r="P304" s="95"/>
      <c r="Q304" s="95"/>
      <c r="R304" s="95"/>
      <c r="S304" s="95"/>
      <c r="T304" s="95"/>
      <c r="U304" s="95"/>
      <c r="V304" s="134"/>
      <c r="W304" s="95"/>
      <c r="X304" s="95"/>
      <c r="Y304" s="95"/>
      <c r="Z304" s="95"/>
      <c r="AA304" s="95"/>
      <c r="AB304" s="95"/>
      <c r="AC304" s="95"/>
      <c r="AD304" s="95"/>
      <c r="AE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134"/>
      <c r="N305" s="95"/>
      <c r="O305" s="95"/>
      <c r="P305" s="95"/>
      <c r="Q305" s="95"/>
      <c r="R305" s="95"/>
      <c r="S305" s="95"/>
      <c r="T305" s="95"/>
      <c r="U305" s="95"/>
      <c r="V305" s="134"/>
      <c r="W305" s="95"/>
      <c r="X305" s="95"/>
      <c r="Y305" s="95"/>
      <c r="Z305" s="95"/>
      <c r="AA305" s="95"/>
      <c r="AB305" s="95"/>
      <c r="AC305" s="95"/>
      <c r="AD305" s="95"/>
      <c r="AE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134"/>
      <c r="N306" s="95"/>
      <c r="O306" s="95"/>
      <c r="P306" s="95"/>
      <c r="Q306" s="95"/>
      <c r="R306" s="95"/>
      <c r="S306" s="95"/>
      <c r="T306" s="95"/>
      <c r="U306" s="95"/>
      <c r="V306" s="134"/>
      <c r="W306" s="95"/>
      <c r="X306" s="95"/>
      <c r="Y306" s="95"/>
      <c r="Z306" s="95"/>
      <c r="AA306" s="95"/>
      <c r="AB306" s="95"/>
      <c r="AC306" s="95"/>
      <c r="AD306" s="95"/>
      <c r="AE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134"/>
      <c r="N307" s="95"/>
      <c r="O307" s="95"/>
      <c r="P307" s="95"/>
      <c r="Q307" s="95"/>
      <c r="R307" s="95"/>
      <c r="S307" s="95"/>
      <c r="T307" s="95"/>
      <c r="U307" s="95"/>
      <c r="V307" s="134"/>
      <c r="W307" s="95"/>
      <c r="X307" s="95"/>
      <c r="Y307" s="95"/>
      <c r="Z307" s="95"/>
      <c r="AA307" s="95"/>
      <c r="AB307" s="95"/>
      <c r="AC307" s="95"/>
      <c r="AD307" s="95"/>
      <c r="AE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134"/>
      <c r="N308" s="95"/>
      <c r="O308" s="95"/>
      <c r="P308" s="95"/>
      <c r="Q308" s="95"/>
      <c r="R308" s="95"/>
      <c r="S308" s="95"/>
      <c r="T308" s="95"/>
      <c r="U308" s="95"/>
      <c r="V308" s="134"/>
      <c r="W308" s="95"/>
      <c r="X308" s="95"/>
      <c r="Y308" s="95"/>
      <c r="Z308" s="95"/>
      <c r="AA308" s="95"/>
      <c r="AB308" s="95"/>
      <c r="AC308" s="95"/>
      <c r="AD308" s="95"/>
      <c r="AE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134"/>
      <c r="N309" s="95"/>
      <c r="O309" s="95"/>
      <c r="P309" s="95"/>
      <c r="Q309" s="95"/>
      <c r="R309" s="95"/>
      <c r="S309" s="95"/>
      <c r="T309" s="95"/>
      <c r="U309" s="95"/>
      <c r="V309" s="134"/>
      <c r="W309" s="95"/>
      <c r="X309" s="95"/>
      <c r="Y309" s="95"/>
      <c r="Z309" s="95"/>
      <c r="AA309" s="95"/>
      <c r="AB309" s="95"/>
      <c r="AC309" s="95"/>
      <c r="AD309" s="95"/>
      <c r="AE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134"/>
      <c r="N310" s="95"/>
      <c r="O310" s="95"/>
      <c r="P310" s="95"/>
      <c r="Q310" s="95"/>
      <c r="R310" s="95"/>
      <c r="S310" s="95"/>
      <c r="T310" s="95"/>
      <c r="U310" s="95"/>
      <c r="V310" s="134"/>
      <c r="W310" s="95"/>
      <c r="X310" s="95"/>
      <c r="Y310" s="95"/>
      <c r="Z310" s="95"/>
      <c r="AA310" s="95"/>
      <c r="AB310" s="95"/>
      <c r="AC310" s="95"/>
      <c r="AD310" s="95"/>
      <c r="AE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134"/>
      <c r="N311" s="95"/>
      <c r="O311" s="95"/>
      <c r="P311" s="95"/>
      <c r="Q311" s="95"/>
      <c r="R311" s="95"/>
      <c r="S311" s="95"/>
      <c r="T311" s="95"/>
      <c r="U311" s="95"/>
      <c r="V311" s="134"/>
      <c r="W311" s="95"/>
      <c r="X311" s="95"/>
      <c r="Y311" s="95"/>
      <c r="Z311" s="95"/>
      <c r="AA311" s="95"/>
      <c r="AB311" s="95"/>
      <c r="AC311" s="95"/>
      <c r="AD311" s="95"/>
      <c r="AE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134"/>
      <c r="N312" s="95"/>
      <c r="O312" s="95"/>
      <c r="P312" s="95"/>
      <c r="Q312" s="95"/>
      <c r="R312" s="95"/>
      <c r="S312" s="95"/>
      <c r="T312" s="95"/>
      <c r="U312" s="95"/>
      <c r="V312" s="134"/>
      <c r="W312" s="95"/>
      <c r="X312" s="95"/>
      <c r="Y312" s="95"/>
      <c r="Z312" s="95"/>
      <c r="AA312" s="95"/>
      <c r="AB312" s="95"/>
      <c r="AC312" s="95"/>
      <c r="AD312" s="95"/>
      <c r="AE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134"/>
      <c r="N313" s="95"/>
      <c r="O313" s="95"/>
      <c r="P313" s="95"/>
      <c r="Q313" s="95"/>
      <c r="R313" s="95"/>
      <c r="S313" s="95"/>
      <c r="T313" s="95"/>
      <c r="U313" s="95"/>
      <c r="V313" s="134"/>
      <c r="W313" s="95"/>
      <c r="X313" s="95"/>
      <c r="Y313" s="95"/>
      <c r="Z313" s="95"/>
      <c r="AA313" s="95"/>
      <c r="AB313" s="95"/>
      <c r="AC313" s="95"/>
      <c r="AD313" s="95"/>
      <c r="AE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134"/>
      <c r="N314" s="95"/>
      <c r="O314" s="95"/>
      <c r="P314" s="95"/>
      <c r="Q314" s="95"/>
      <c r="R314" s="95"/>
      <c r="S314" s="95"/>
      <c r="T314" s="95"/>
      <c r="U314" s="95"/>
      <c r="V314" s="134"/>
      <c r="W314" s="95"/>
      <c r="X314" s="95"/>
      <c r="Y314" s="95"/>
      <c r="Z314" s="95"/>
      <c r="AA314" s="95"/>
      <c r="AB314" s="95"/>
      <c r="AC314" s="95"/>
      <c r="AD314" s="95"/>
      <c r="AE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134"/>
      <c r="N315" s="95"/>
      <c r="O315" s="95"/>
      <c r="P315" s="95"/>
      <c r="Q315" s="95"/>
      <c r="R315" s="95"/>
      <c r="S315" s="95"/>
      <c r="T315" s="95"/>
      <c r="U315" s="95"/>
      <c r="V315" s="134"/>
      <c r="W315" s="95"/>
      <c r="X315" s="95"/>
      <c r="Y315" s="95"/>
      <c r="Z315" s="95"/>
      <c r="AA315" s="95"/>
      <c r="AB315" s="95"/>
      <c r="AC315" s="95"/>
      <c r="AD315" s="95"/>
      <c r="AE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134"/>
      <c r="N316" s="95"/>
      <c r="O316" s="95"/>
      <c r="P316" s="95"/>
      <c r="Q316" s="95"/>
      <c r="R316" s="95"/>
      <c r="S316" s="95"/>
      <c r="T316" s="95"/>
      <c r="U316" s="95"/>
      <c r="V316" s="134"/>
      <c r="W316" s="95"/>
      <c r="X316" s="95"/>
      <c r="Y316" s="95"/>
      <c r="Z316" s="95"/>
      <c r="AA316" s="95"/>
      <c r="AB316" s="95"/>
      <c r="AC316" s="95"/>
      <c r="AD316" s="95"/>
      <c r="AE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134"/>
      <c r="N317" s="95"/>
      <c r="O317" s="95"/>
      <c r="P317" s="95"/>
      <c r="Q317" s="95"/>
      <c r="R317" s="95"/>
      <c r="S317" s="95"/>
      <c r="T317" s="95"/>
      <c r="U317" s="95"/>
      <c r="V317" s="134"/>
      <c r="W317" s="95"/>
      <c r="X317" s="95"/>
      <c r="Y317" s="95"/>
      <c r="Z317" s="95"/>
      <c r="AA317" s="95"/>
      <c r="AB317" s="95"/>
      <c r="AC317" s="95"/>
      <c r="AD317" s="95"/>
      <c r="AE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134"/>
      <c r="N318" s="95"/>
      <c r="O318" s="95"/>
      <c r="P318" s="95"/>
      <c r="Q318" s="95"/>
      <c r="R318" s="95"/>
      <c r="S318" s="95"/>
      <c r="T318" s="95"/>
      <c r="U318" s="95"/>
      <c r="V318" s="134"/>
      <c r="W318" s="95"/>
      <c r="X318" s="95"/>
      <c r="Y318" s="95"/>
      <c r="Z318" s="95"/>
      <c r="AA318" s="95"/>
      <c r="AB318" s="95"/>
      <c r="AC318" s="95"/>
      <c r="AD318" s="95"/>
      <c r="AE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134"/>
      <c r="N319" s="95"/>
      <c r="O319" s="95"/>
      <c r="P319" s="95"/>
      <c r="Q319" s="95"/>
      <c r="R319" s="95"/>
      <c r="S319" s="95"/>
      <c r="T319" s="95"/>
      <c r="U319" s="95"/>
      <c r="V319" s="134"/>
      <c r="W319" s="95"/>
      <c r="X319" s="95"/>
      <c r="Y319" s="95"/>
      <c r="Z319" s="95"/>
      <c r="AA319" s="95"/>
      <c r="AB319" s="95"/>
      <c r="AC319" s="95"/>
      <c r="AD319" s="95"/>
      <c r="AE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134"/>
      <c r="N320" s="95"/>
      <c r="O320" s="95"/>
      <c r="P320" s="95"/>
      <c r="Q320" s="95"/>
      <c r="R320" s="95"/>
      <c r="S320" s="95"/>
      <c r="T320" s="95"/>
      <c r="U320" s="95"/>
      <c r="V320" s="134"/>
      <c r="W320" s="95"/>
      <c r="X320" s="95"/>
      <c r="Y320" s="95"/>
      <c r="Z320" s="95"/>
      <c r="AA320" s="95"/>
      <c r="AB320" s="95"/>
      <c r="AC320" s="95"/>
      <c r="AD320" s="95"/>
      <c r="AE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134"/>
      <c r="N321" s="95"/>
      <c r="O321" s="95"/>
      <c r="P321" s="95"/>
      <c r="Q321" s="95"/>
      <c r="R321" s="95"/>
      <c r="S321" s="95"/>
      <c r="T321" s="95"/>
      <c r="U321" s="95"/>
      <c r="V321" s="134"/>
      <c r="W321" s="95"/>
      <c r="X321" s="95"/>
      <c r="Y321" s="95"/>
      <c r="Z321" s="95"/>
      <c r="AA321" s="95"/>
      <c r="AB321" s="95"/>
      <c r="AC321" s="95"/>
      <c r="AD321" s="95"/>
      <c r="AE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134"/>
      <c r="N322" s="95"/>
      <c r="O322" s="95"/>
      <c r="P322" s="95"/>
      <c r="Q322" s="95"/>
      <c r="R322" s="95"/>
      <c r="S322" s="95"/>
      <c r="T322" s="95"/>
      <c r="U322" s="95"/>
      <c r="V322" s="134"/>
      <c r="W322" s="95"/>
      <c r="X322" s="95"/>
      <c r="Y322" s="95"/>
      <c r="Z322" s="95"/>
      <c r="AA322" s="95"/>
      <c r="AB322" s="95"/>
      <c r="AC322" s="95"/>
      <c r="AD322" s="95"/>
      <c r="AE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134"/>
      <c r="N323" s="95"/>
      <c r="O323" s="95"/>
      <c r="P323" s="95"/>
      <c r="Q323" s="95"/>
      <c r="R323" s="95"/>
      <c r="S323" s="95"/>
      <c r="T323" s="95"/>
      <c r="U323" s="95"/>
      <c r="V323" s="134"/>
      <c r="W323" s="95"/>
      <c r="X323" s="95"/>
      <c r="Y323" s="95"/>
      <c r="Z323" s="95"/>
      <c r="AA323" s="95"/>
      <c r="AB323" s="95"/>
      <c r="AC323" s="95"/>
      <c r="AD323" s="95"/>
      <c r="AE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134"/>
      <c r="N324" s="95"/>
      <c r="O324" s="95"/>
      <c r="P324" s="95"/>
      <c r="Q324" s="95"/>
      <c r="R324" s="95"/>
      <c r="S324" s="95"/>
      <c r="T324" s="95"/>
      <c r="U324" s="95"/>
      <c r="V324" s="134"/>
      <c r="W324" s="95"/>
      <c r="X324" s="95"/>
      <c r="Y324" s="95"/>
      <c r="Z324" s="95"/>
      <c r="AA324" s="95"/>
      <c r="AB324" s="95"/>
      <c r="AC324" s="95"/>
      <c r="AD324" s="95"/>
      <c r="AE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134"/>
      <c r="N325" s="95"/>
      <c r="O325" s="95"/>
      <c r="P325" s="95"/>
      <c r="Q325" s="95"/>
      <c r="R325" s="95"/>
      <c r="S325" s="95"/>
      <c r="T325" s="95"/>
      <c r="U325" s="95"/>
      <c r="V325" s="134"/>
      <c r="W325" s="95"/>
      <c r="X325" s="95"/>
      <c r="Y325" s="95"/>
      <c r="Z325" s="95"/>
      <c r="AA325" s="95"/>
      <c r="AB325" s="95"/>
      <c r="AC325" s="95"/>
      <c r="AD325" s="95"/>
      <c r="AE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134"/>
      <c r="N326" s="95"/>
      <c r="O326" s="95"/>
      <c r="P326" s="95"/>
      <c r="Q326" s="95"/>
      <c r="R326" s="95"/>
      <c r="S326" s="95"/>
      <c r="T326" s="95"/>
      <c r="U326" s="95"/>
      <c r="V326" s="134"/>
      <c r="W326" s="95"/>
      <c r="X326" s="95"/>
      <c r="Y326" s="95"/>
      <c r="Z326" s="95"/>
      <c r="AA326" s="95"/>
      <c r="AB326" s="95"/>
      <c r="AC326" s="95"/>
      <c r="AD326" s="95"/>
      <c r="AE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134"/>
      <c r="N327" s="95"/>
      <c r="O327" s="95"/>
      <c r="P327" s="95"/>
      <c r="Q327" s="95"/>
      <c r="R327" s="95"/>
      <c r="S327" s="95"/>
      <c r="T327" s="95"/>
      <c r="U327" s="95"/>
      <c r="V327" s="134"/>
      <c r="W327" s="95"/>
      <c r="X327" s="95"/>
      <c r="Y327" s="95"/>
      <c r="Z327" s="95"/>
      <c r="AA327" s="95"/>
      <c r="AB327" s="95"/>
      <c r="AC327" s="95"/>
      <c r="AD327" s="95"/>
      <c r="AE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134"/>
      <c r="N328" s="95"/>
      <c r="O328" s="95"/>
      <c r="P328" s="95"/>
      <c r="Q328" s="95"/>
      <c r="R328" s="95"/>
      <c r="S328" s="95"/>
      <c r="T328" s="95"/>
      <c r="U328" s="95"/>
      <c r="V328" s="134"/>
      <c r="W328" s="95"/>
      <c r="X328" s="95"/>
      <c r="Y328" s="95"/>
      <c r="Z328" s="95"/>
      <c r="AA328" s="95"/>
      <c r="AB328" s="95"/>
      <c r="AC328" s="95"/>
      <c r="AD328" s="95"/>
      <c r="AE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134"/>
      <c r="N329" s="95"/>
      <c r="O329" s="95"/>
      <c r="P329" s="95"/>
      <c r="Q329" s="95"/>
      <c r="R329" s="95"/>
      <c r="S329" s="95"/>
      <c r="T329" s="95"/>
      <c r="U329" s="95"/>
      <c r="V329" s="134"/>
      <c r="W329" s="95"/>
      <c r="X329" s="95"/>
      <c r="Y329" s="95"/>
      <c r="Z329" s="95"/>
      <c r="AA329" s="95"/>
      <c r="AB329" s="95"/>
      <c r="AC329" s="95"/>
      <c r="AD329" s="95"/>
      <c r="AE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134"/>
      <c r="N330" s="95"/>
      <c r="O330" s="95"/>
      <c r="P330" s="95"/>
      <c r="Q330" s="95"/>
      <c r="R330" s="95"/>
      <c r="S330" s="95"/>
      <c r="T330" s="95"/>
      <c r="U330" s="95"/>
      <c r="V330" s="134"/>
      <c r="W330" s="95"/>
      <c r="X330" s="95"/>
      <c r="Y330" s="95"/>
      <c r="Z330" s="95"/>
      <c r="AA330" s="95"/>
      <c r="AB330" s="95"/>
      <c r="AC330" s="95"/>
      <c r="AD330" s="95"/>
      <c r="AE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134"/>
      <c r="N331" s="95"/>
      <c r="O331" s="95"/>
      <c r="P331" s="95"/>
      <c r="Q331" s="95"/>
      <c r="R331" s="95"/>
      <c r="S331" s="95"/>
      <c r="T331" s="95"/>
      <c r="U331" s="95"/>
      <c r="V331" s="134"/>
      <c r="W331" s="95"/>
      <c r="X331" s="95"/>
      <c r="Y331" s="95"/>
      <c r="Z331" s="95"/>
      <c r="AA331" s="95"/>
      <c r="AB331" s="95"/>
      <c r="AC331" s="95"/>
      <c r="AD331" s="95"/>
      <c r="AE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134"/>
      <c r="N332" s="95"/>
      <c r="O332" s="95"/>
      <c r="P332" s="95"/>
      <c r="Q332" s="95"/>
      <c r="R332" s="95"/>
      <c r="S332" s="95"/>
      <c r="T332" s="95"/>
      <c r="U332" s="95"/>
      <c r="V332" s="134"/>
      <c r="W332" s="95"/>
      <c r="X332" s="95"/>
      <c r="Y332" s="95"/>
      <c r="Z332" s="95"/>
      <c r="AA332" s="95"/>
      <c r="AB332" s="95"/>
      <c r="AC332" s="95"/>
      <c r="AD332" s="95"/>
      <c r="AE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134"/>
      <c r="N333" s="95"/>
      <c r="O333" s="95"/>
      <c r="P333" s="95"/>
      <c r="Q333" s="95"/>
      <c r="R333" s="95"/>
      <c r="S333" s="95"/>
      <c r="T333" s="95"/>
      <c r="U333" s="95"/>
      <c r="V333" s="134"/>
      <c r="W333" s="95"/>
      <c r="X333" s="95"/>
      <c r="Y333" s="95"/>
      <c r="Z333" s="95"/>
      <c r="AA333" s="95"/>
      <c r="AB333" s="95"/>
      <c r="AC333" s="95"/>
      <c r="AD333" s="95"/>
      <c r="AE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134"/>
      <c r="N334" s="95"/>
      <c r="O334" s="95"/>
      <c r="P334" s="95"/>
      <c r="Q334" s="95"/>
      <c r="R334" s="95"/>
      <c r="S334" s="95"/>
      <c r="T334" s="95"/>
      <c r="U334" s="95"/>
      <c r="V334" s="134"/>
      <c r="W334" s="95"/>
      <c r="X334" s="95"/>
      <c r="Y334" s="95"/>
      <c r="Z334" s="95"/>
      <c r="AA334" s="95"/>
      <c r="AB334" s="95"/>
      <c r="AC334" s="95"/>
      <c r="AD334" s="95"/>
      <c r="AE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134"/>
      <c r="N335" s="95"/>
      <c r="O335" s="95"/>
      <c r="P335" s="95"/>
      <c r="Q335" s="95"/>
      <c r="R335" s="95"/>
      <c r="S335" s="95"/>
      <c r="T335" s="95"/>
      <c r="U335" s="95"/>
      <c r="V335" s="134"/>
      <c r="W335" s="95"/>
      <c r="X335" s="95"/>
      <c r="Y335" s="95"/>
      <c r="Z335" s="95"/>
      <c r="AA335" s="95"/>
      <c r="AB335" s="95"/>
      <c r="AC335" s="95"/>
      <c r="AD335" s="95"/>
      <c r="AE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134"/>
      <c r="N336" s="95"/>
      <c r="O336" s="95"/>
      <c r="P336" s="95"/>
      <c r="Q336" s="95"/>
      <c r="R336" s="95"/>
      <c r="S336" s="95"/>
      <c r="T336" s="95"/>
      <c r="U336" s="95"/>
      <c r="V336" s="134"/>
      <c r="W336" s="95"/>
      <c r="X336" s="95"/>
      <c r="Y336" s="95"/>
      <c r="Z336" s="95"/>
      <c r="AA336" s="95"/>
      <c r="AB336" s="95"/>
      <c r="AC336" s="95"/>
      <c r="AD336" s="95"/>
      <c r="AE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134"/>
      <c r="N337" s="95"/>
      <c r="O337" s="95"/>
      <c r="P337" s="95"/>
      <c r="Q337" s="95"/>
      <c r="R337" s="95"/>
      <c r="S337" s="95"/>
      <c r="T337" s="95"/>
      <c r="U337" s="95"/>
      <c r="V337" s="134"/>
      <c r="W337" s="95"/>
      <c r="X337" s="95"/>
      <c r="Y337" s="95"/>
      <c r="Z337" s="95"/>
      <c r="AA337" s="95"/>
      <c r="AB337" s="95"/>
      <c r="AC337" s="95"/>
      <c r="AD337" s="95"/>
      <c r="AE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134"/>
      <c r="N338" s="95"/>
      <c r="O338" s="95"/>
      <c r="P338" s="95"/>
      <c r="Q338" s="95"/>
      <c r="R338" s="95"/>
      <c r="S338" s="95"/>
      <c r="T338" s="95"/>
      <c r="U338" s="95"/>
      <c r="V338" s="134"/>
      <c r="W338" s="95"/>
      <c r="X338" s="95"/>
      <c r="Y338" s="95"/>
      <c r="Z338" s="95"/>
      <c r="AA338" s="95"/>
      <c r="AB338" s="95"/>
      <c r="AC338" s="95"/>
      <c r="AD338" s="95"/>
      <c r="AE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134"/>
      <c r="N339" s="95"/>
      <c r="O339" s="95"/>
      <c r="P339" s="95"/>
      <c r="Q339" s="95"/>
      <c r="R339" s="95"/>
      <c r="S339" s="95"/>
      <c r="T339" s="95"/>
      <c r="U339" s="95"/>
      <c r="V339" s="134"/>
      <c r="W339" s="95"/>
      <c r="X339" s="95"/>
      <c r="Y339" s="95"/>
      <c r="Z339" s="95"/>
      <c r="AA339" s="95"/>
      <c r="AB339" s="95"/>
      <c r="AC339" s="95"/>
      <c r="AD339" s="95"/>
      <c r="AE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134"/>
      <c r="N340" s="95"/>
      <c r="O340" s="95"/>
      <c r="P340" s="95"/>
      <c r="Q340" s="95"/>
      <c r="R340" s="95"/>
      <c r="S340" s="95"/>
      <c r="T340" s="95"/>
      <c r="U340" s="95"/>
      <c r="V340" s="134"/>
      <c r="W340" s="95"/>
      <c r="X340" s="95"/>
      <c r="Y340" s="95"/>
      <c r="Z340" s="95"/>
      <c r="AA340" s="95"/>
      <c r="AB340" s="95"/>
      <c r="AC340" s="95"/>
      <c r="AD340" s="95"/>
      <c r="AE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134"/>
      <c r="N341" s="95"/>
      <c r="O341" s="95"/>
      <c r="P341" s="95"/>
      <c r="Q341" s="95"/>
      <c r="R341" s="95"/>
      <c r="S341" s="95"/>
      <c r="T341" s="95"/>
      <c r="U341" s="95"/>
      <c r="V341" s="134"/>
      <c r="W341" s="95"/>
      <c r="X341" s="95"/>
      <c r="Y341" s="95"/>
      <c r="Z341" s="95"/>
      <c r="AA341" s="95"/>
      <c r="AB341" s="95"/>
      <c r="AC341" s="95"/>
      <c r="AD341" s="95"/>
      <c r="AE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134"/>
      <c r="N342" s="95"/>
      <c r="O342" s="95"/>
      <c r="P342" s="95"/>
      <c r="Q342" s="95"/>
      <c r="R342" s="95"/>
      <c r="S342" s="95"/>
      <c r="T342" s="95"/>
      <c r="U342" s="95"/>
      <c r="V342" s="134"/>
      <c r="W342" s="95"/>
      <c r="X342" s="95"/>
      <c r="Y342" s="95"/>
      <c r="Z342" s="95"/>
      <c r="AA342" s="95"/>
      <c r="AB342" s="95"/>
      <c r="AC342" s="95"/>
      <c r="AD342" s="95"/>
      <c r="AE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134"/>
      <c r="N343" s="95"/>
      <c r="O343" s="95"/>
      <c r="P343" s="95"/>
      <c r="Q343" s="95"/>
      <c r="R343" s="95"/>
      <c r="S343" s="95"/>
      <c r="T343" s="95"/>
      <c r="U343" s="95"/>
      <c r="V343" s="134"/>
      <c r="W343" s="95"/>
      <c r="X343" s="95"/>
      <c r="Y343" s="95"/>
      <c r="Z343" s="95"/>
      <c r="AA343" s="95"/>
      <c r="AB343" s="95"/>
      <c r="AC343" s="95"/>
      <c r="AD343" s="95"/>
      <c r="AE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134"/>
      <c r="N344" s="95"/>
      <c r="O344" s="95"/>
      <c r="P344" s="95"/>
      <c r="Q344" s="95"/>
      <c r="R344" s="95"/>
      <c r="S344" s="95"/>
      <c r="T344" s="95"/>
      <c r="U344" s="95"/>
      <c r="V344" s="134"/>
      <c r="W344" s="95"/>
      <c r="X344" s="95"/>
      <c r="Y344" s="95"/>
      <c r="Z344" s="95"/>
      <c r="AA344" s="95"/>
      <c r="AB344" s="95"/>
      <c r="AC344" s="95"/>
      <c r="AD344" s="95"/>
      <c r="AE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134"/>
      <c r="N345" s="95"/>
      <c r="O345" s="95"/>
      <c r="P345" s="95"/>
      <c r="Q345" s="95"/>
      <c r="R345" s="95"/>
      <c r="S345" s="95"/>
      <c r="T345" s="95"/>
      <c r="U345" s="95"/>
      <c r="V345" s="134"/>
      <c r="W345" s="95"/>
      <c r="X345" s="95"/>
      <c r="Y345" s="95"/>
      <c r="Z345" s="95"/>
      <c r="AA345" s="95"/>
      <c r="AB345" s="95"/>
      <c r="AC345" s="95"/>
      <c r="AD345" s="95"/>
      <c r="AE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134"/>
      <c r="N346" s="95"/>
      <c r="O346" s="95"/>
      <c r="P346" s="95"/>
      <c r="Q346" s="95"/>
      <c r="R346" s="95"/>
      <c r="S346" s="95"/>
      <c r="T346" s="95"/>
      <c r="U346" s="95"/>
      <c r="V346" s="134"/>
      <c r="W346" s="95"/>
      <c r="X346" s="95"/>
      <c r="Y346" s="95"/>
      <c r="Z346" s="95"/>
      <c r="AA346" s="95"/>
      <c r="AB346" s="95"/>
      <c r="AC346" s="95"/>
      <c r="AD346" s="95"/>
      <c r="AE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134"/>
      <c r="N347" s="95"/>
      <c r="O347" s="95"/>
      <c r="P347" s="95"/>
      <c r="Q347" s="95"/>
      <c r="R347" s="95"/>
      <c r="S347" s="95"/>
      <c r="T347" s="95"/>
      <c r="U347" s="95"/>
      <c r="V347" s="134"/>
      <c r="W347" s="95"/>
      <c r="X347" s="95"/>
      <c r="Y347" s="95"/>
      <c r="Z347" s="95"/>
      <c r="AA347" s="95"/>
      <c r="AB347" s="95"/>
      <c r="AC347" s="95"/>
      <c r="AD347" s="95"/>
      <c r="AE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134"/>
      <c r="N348" s="95"/>
      <c r="O348" s="95"/>
      <c r="P348" s="95"/>
      <c r="Q348" s="95"/>
      <c r="R348" s="95"/>
      <c r="S348" s="95"/>
      <c r="T348" s="95"/>
      <c r="U348" s="95"/>
      <c r="V348" s="134"/>
      <c r="W348" s="95"/>
      <c r="X348" s="95"/>
      <c r="Y348" s="95"/>
      <c r="Z348" s="95"/>
      <c r="AA348" s="95"/>
      <c r="AB348" s="95"/>
      <c r="AC348" s="95"/>
      <c r="AD348" s="95"/>
      <c r="AE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134"/>
      <c r="N349" s="95"/>
      <c r="O349" s="95"/>
      <c r="P349" s="95"/>
      <c r="Q349" s="95"/>
      <c r="R349" s="95"/>
      <c r="S349" s="95"/>
      <c r="T349" s="95"/>
      <c r="U349" s="95"/>
      <c r="V349" s="134"/>
      <c r="W349" s="95"/>
      <c r="X349" s="95"/>
      <c r="Y349" s="95"/>
      <c r="Z349" s="95"/>
      <c r="AA349" s="95"/>
      <c r="AB349" s="95"/>
      <c r="AC349" s="95"/>
      <c r="AD349" s="95"/>
      <c r="AE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134"/>
      <c r="N350" s="95"/>
      <c r="O350" s="95"/>
      <c r="P350" s="95"/>
      <c r="Q350" s="95"/>
      <c r="R350" s="95"/>
      <c r="S350" s="95"/>
      <c r="T350" s="95"/>
      <c r="U350" s="95"/>
      <c r="V350" s="134"/>
      <c r="W350" s="95"/>
      <c r="X350" s="95"/>
      <c r="Y350" s="95"/>
      <c r="Z350" s="95"/>
      <c r="AA350" s="95"/>
      <c r="AB350" s="95"/>
      <c r="AC350" s="95"/>
      <c r="AD350" s="95"/>
      <c r="AE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134"/>
      <c r="N351" s="95"/>
      <c r="O351" s="95"/>
      <c r="P351" s="95"/>
      <c r="Q351" s="95"/>
      <c r="R351" s="95"/>
      <c r="S351" s="95"/>
      <c r="T351" s="95"/>
      <c r="U351" s="95"/>
      <c r="V351" s="134"/>
      <c r="W351" s="95"/>
      <c r="X351" s="95"/>
      <c r="Y351" s="95"/>
      <c r="Z351" s="95"/>
      <c r="AA351" s="95"/>
      <c r="AB351" s="95"/>
      <c r="AC351" s="95"/>
      <c r="AD351" s="95"/>
      <c r="AE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134"/>
      <c r="N352" s="95"/>
      <c r="O352" s="95"/>
      <c r="P352" s="95"/>
      <c r="Q352" s="95"/>
      <c r="R352" s="95"/>
      <c r="S352" s="95"/>
      <c r="T352" s="95"/>
      <c r="U352" s="95"/>
      <c r="V352" s="134"/>
      <c r="W352" s="95"/>
      <c r="X352" s="95"/>
      <c r="Y352" s="95"/>
      <c r="Z352" s="95"/>
      <c r="AA352" s="95"/>
      <c r="AB352" s="95"/>
      <c r="AC352" s="95"/>
      <c r="AD352" s="95"/>
      <c r="AE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134"/>
      <c r="N353" s="95"/>
      <c r="O353" s="95"/>
      <c r="P353" s="95"/>
      <c r="Q353" s="95"/>
      <c r="R353" s="95"/>
      <c r="S353" s="95"/>
      <c r="T353" s="95"/>
      <c r="U353" s="95"/>
      <c r="V353" s="134"/>
      <c r="W353" s="95"/>
      <c r="X353" s="95"/>
      <c r="Y353" s="95"/>
      <c r="Z353" s="95"/>
      <c r="AA353" s="95"/>
      <c r="AB353" s="95"/>
      <c r="AC353" s="95"/>
      <c r="AD353" s="95"/>
      <c r="AE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134"/>
      <c r="N354" s="95"/>
      <c r="O354" s="95"/>
      <c r="P354" s="95"/>
      <c r="Q354" s="95"/>
      <c r="R354" s="95"/>
      <c r="S354" s="95"/>
      <c r="T354" s="95"/>
      <c r="U354" s="95"/>
      <c r="V354" s="134"/>
      <c r="W354" s="95"/>
      <c r="X354" s="95"/>
      <c r="Y354" s="95"/>
      <c r="Z354" s="95"/>
      <c r="AA354" s="95"/>
      <c r="AB354" s="95"/>
      <c r="AC354" s="95"/>
      <c r="AD354" s="95"/>
      <c r="AE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134"/>
      <c r="N355" s="95"/>
      <c r="O355" s="95"/>
      <c r="P355" s="95"/>
      <c r="Q355" s="95"/>
      <c r="R355" s="95"/>
      <c r="S355" s="95"/>
      <c r="T355" s="95"/>
      <c r="U355" s="95"/>
      <c r="V355" s="134"/>
      <c r="W355" s="95"/>
      <c r="X355" s="95"/>
      <c r="Y355" s="95"/>
      <c r="Z355" s="95"/>
      <c r="AA355" s="95"/>
      <c r="AB355" s="95"/>
      <c r="AC355" s="95"/>
      <c r="AD355" s="95"/>
      <c r="AE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134"/>
      <c r="N356" s="95"/>
      <c r="O356" s="95"/>
      <c r="P356" s="95"/>
      <c r="Q356" s="95"/>
      <c r="R356" s="95"/>
      <c r="S356" s="95"/>
      <c r="T356" s="95"/>
      <c r="U356" s="95"/>
      <c r="V356" s="134"/>
      <c r="W356" s="95"/>
      <c r="X356" s="95"/>
      <c r="Y356" s="95"/>
      <c r="Z356" s="95"/>
      <c r="AA356" s="95"/>
      <c r="AB356" s="95"/>
      <c r="AC356" s="95"/>
      <c r="AD356" s="95"/>
      <c r="AE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134"/>
      <c r="N357" s="95"/>
      <c r="O357" s="95"/>
      <c r="P357" s="95"/>
      <c r="Q357" s="95"/>
      <c r="R357" s="95"/>
      <c r="S357" s="95"/>
      <c r="T357" s="95"/>
      <c r="U357" s="95"/>
      <c r="V357" s="134"/>
      <c r="W357" s="95"/>
      <c r="X357" s="95"/>
      <c r="Y357" s="95"/>
      <c r="Z357" s="95"/>
      <c r="AA357" s="95"/>
      <c r="AB357" s="95"/>
      <c r="AC357" s="95"/>
      <c r="AD357" s="95"/>
      <c r="AE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134"/>
      <c r="N358" s="95"/>
      <c r="O358" s="95"/>
      <c r="P358" s="95"/>
      <c r="Q358" s="95"/>
      <c r="R358" s="95"/>
      <c r="S358" s="95"/>
      <c r="T358" s="95"/>
      <c r="U358" s="95"/>
      <c r="V358" s="134"/>
      <c r="W358" s="95"/>
      <c r="X358" s="95"/>
      <c r="Y358" s="95"/>
      <c r="Z358" s="95"/>
      <c r="AA358" s="95"/>
      <c r="AB358" s="95"/>
      <c r="AC358" s="95"/>
      <c r="AD358" s="95"/>
      <c r="AE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134"/>
      <c r="N359" s="95"/>
      <c r="O359" s="95"/>
      <c r="P359" s="95"/>
      <c r="Q359" s="95"/>
      <c r="R359" s="95"/>
      <c r="S359" s="95"/>
      <c r="T359" s="95"/>
      <c r="U359" s="95"/>
      <c r="V359" s="134"/>
      <c r="W359" s="95"/>
      <c r="X359" s="95"/>
      <c r="Y359" s="95"/>
      <c r="Z359" s="95"/>
      <c r="AA359" s="95"/>
      <c r="AB359" s="95"/>
      <c r="AC359" s="95"/>
      <c r="AD359" s="95"/>
      <c r="AE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134"/>
      <c r="N360" s="95"/>
      <c r="O360" s="95"/>
      <c r="P360" s="95"/>
      <c r="Q360" s="95"/>
      <c r="R360" s="95"/>
      <c r="S360" s="95"/>
      <c r="T360" s="95"/>
      <c r="U360" s="95"/>
      <c r="V360" s="134"/>
      <c r="W360" s="95"/>
      <c r="X360" s="95"/>
      <c r="Y360" s="95"/>
      <c r="Z360" s="95"/>
      <c r="AA360" s="95"/>
      <c r="AB360" s="95"/>
      <c r="AC360" s="95"/>
      <c r="AD360" s="95"/>
      <c r="AE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134"/>
      <c r="N361" s="95"/>
      <c r="O361" s="95"/>
      <c r="P361" s="95"/>
      <c r="Q361" s="95"/>
      <c r="R361" s="95"/>
      <c r="S361" s="95"/>
      <c r="T361" s="95"/>
      <c r="U361" s="95"/>
      <c r="V361" s="134"/>
      <c r="W361" s="95"/>
      <c r="X361" s="95"/>
      <c r="Y361" s="95"/>
      <c r="Z361" s="95"/>
      <c r="AA361" s="95"/>
      <c r="AB361" s="95"/>
      <c r="AC361" s="95"/>
      <c r="AD361" s="95"/>
      <c r="AE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134"/>
      <c r="N362" s="95"/>
      <c r="O362" s="95"/>
      <c r="P362" s="95"/>
      <c r="Q362" s="95"/>
      <c r="R362" s="95"/>
      <c r="S362" s="95"/>
      <c r="T362" s="95"/>
      <c r="U362" s="95"/>
      <c r="V362" s="134"/>
      <c r="W362" s="95"/>
      <c r="X362" s="95"/>
      <c r="Y362" s="95"/>
      <c r="Z362" s="95"/>
      <c r="AA362" s="95"/>
      <c r="AB362" s="95"/>
      <c r="AC362" s="95"/>
      <c r="AD362" s="95"/>
      <c r="AE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134"/>
      <c r="N363" s="95"/>
      <c r="O363" s="95"/>
      <c r="P363" s="95"/>
      <c r="Q363" s="95"/>
      <c r="R363" s="95"/>
      <c r="S363" s="95"/>
      <c r="T363" s="95"/>
      <c r="U363" s="95"/>
      <c r="V363" s="134"/>
      <c r="W363" s="95"/>
      <c r="X363" s="95"/>
      <c r="Y363" s="95"/>
      <c r="Z363" s="95"/>
      <c r="AA363" s="95"/>
      <c r="AB363" s="95"/>
      <c r="AC363" s="95"/>
      <c r="AD363" s="95"/>
      <c r="AE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134"/>
      <c r="N364" s="95"/>
      <c r="O364" s="95"/>
      <c r="P364" s="95"/>
      <c r="Q364" s="95"/>
      <c r="R364" s="95"/>
      <c r="S364" s="95"/>
      <c r="T364" s="95"/>
      <c r="U364" s="95"/>
      <c r="V364" s="134"/>
      <c r="W364" s="95"/>
      <c r="X364" s="95"/>
      <c r="Y364" s="95"/>
      <c r="Z364" s="95"/>
      <c r="AA364" s="95"/>
      <c r="AB364" s="95"/>
      <c r="AC364" s="95"/>
      <c r="AD364" s="95"/>
      <c r="AE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134"/>
      <c r="N365" s="95"/>
      <c r="O365" s="95"/>
      <c r="P365" s="95"/>
      <c r="Q365" s="95"/>
      <c r="R365" s="95"/>
      <c r="S365" s="95"/>
      <c r="T365" s="95"/>
      <c r="U365" s="95"/>
      <c r="V365" s="134"/>
      <c r="W365" s="95"/>
      <c r="X365" s="95"/>
      <c r="Y365" s="95"/>
      <c r="Z365" s="95"/>
      <c r="AA365" s="95"/>
      <c r="AB365" s="95"/>
      <c r="AC365" s="95"/>
      <c r="AD365" s="95"/>
      <c r="AE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134"/>
      <c r="N366" s="95"/>
      <c r="O366" s="95"/>
      <c r="P366" s="95"/>
      <c r="Q366" s="95"/>
      <c r="R366" s="95"/>
      <c r="S366" s="95"/>
      <c r="T366" s="95"/>
      <c r="U366" s="95"/>
      <c r="V366" s="134"/>
      <c r="W366" s="95"/>
      <c r="X366" s="95"/>
      <c r="Y366" s="95"/>
      <c r="Z366" s="95"/>
      <c r="AA366" s="95"/>
      <c r="AB366" s="95"/>
      <c r="AC366" s="95"/>
      <c r="AD366" s="95"/>
      <c r="AE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134"/>
      <c r="N367" s="95"/>
      <c r="O367" s="95"/>
      <c r="P367" s="95"/>
      <c r="Q367" s="95"/>
      <c r="R367" s="95"/>
      <c r="S367" s="95"/>
      <c r="T367" s="95"/>
      <c r="U367" s="95"/>
      <c r="V367" s="134"/>
      <c r="W367" s="95"/>
      <c r="X367" s="95"/>
      <c r="Y367" s="95"/>
      <c r="Z367" s="95"/>
      <c r="AA367" s="95"/>
      <c r="AB367" s="95"/>
      <c r="AC367" s="95"/>
      <c r="AD367" s="95"/>
      <c r="AE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134"/>
      <c r="N368" s="95"/>
      <c r="O368" s="95"/>
      <c r="P368" s="95"/>
      <c r="Q368" s="95"/>
      <c r="R368" s="95"/>
      <c r="S368" s="95"/>
      <c r="T368" s="95"/>
      <c r="U368" s="95"/>
      <c r="V368" s="134"/>
      <c r="W368" s="95"/>
      <c r="X368" s="95"/>
      <c r="Y368" s="95"/>
      <c r="Z368" s="95"/>
      <c r="AA368" s="95"/>
      <c r="AB368" s="95"/>
      <c r="AC368" s="95"/>
      <c r="AD368" s="95"/>
      <c r="AE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134"/>
      <c r="N369" s="95"/>
      <c r="O369" s="95"/>
      <c r="P369" s="95"/>
      <c r="Q369" s="95"/>
      <c r="R369" s="95"/>
      <c r="S369" s="95"/>
      <c r="T369" s="95"/>
      <c r="U369" s="95"/>
      <c r="V369" s="134"/>
      <c r="W369" s="95"/>
      <c r="X369" s="95"/>
      <c r="Y369" s="95"/>
      <c r="Z369" s="95"/>
      <c r="AA369" s="95"/>
      <c r="AB369" s="95"/>
      <c r="AC369" s="95"/>
      <c r="AD369" s="95"/>
      <c r="AE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134"/>
      <c r="N370" s="95"/>
      <c r="O370" s="95"/>
      <c r="P370" s="95"/>
      <c r="Q370" s="95"/>
      <c r="R370" s="95"/>
      <c r="S370" s="95"/>
      <c r="T370" s="95"/>
      <c r="U370" s="95"/>
      <c r="V370" s="134"/>
      <c r="W370" s="95"/>
      <c r="X370" s="95"/>
      <c r="Y370" s="95"/>
      <c r="Z370" s="95"/>
      <c r="AA370" s="95"/>
      <c r="AB370" s="95"/>
      <c r="AC370" s="95"/>
      <c r="AD370" s="95"/>
      <c r="AE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134"/>
      <c r="N371" s="95"/>
      <c r="O371" s="95"/>
      <c r="P371" s="95"/>
      <c r="Q371" s="95"/>
      <c r="R371" s="95"/>
      <c r="S371" s="95"/>
      <c r="T371" s="95"/>
      <c r="U371" s="95"/>
      <c r="V371" s="134"/>
      <c r="W371" s="95"/>
      <c r="X371" s="95"/>
      <c r="Y371" s="95"/>
      <c r="Z371" s="95"/>
      <c r="AA371" s="95"/>
      <c r="AB371" s="95"/>
      <c r="AC371" s="95"/>
      <c r="AD371" s="95"/>
      <c r="AE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134"/>
      <c r="N372" s="95"/>
      <c r="O372" s="95"/>
      <c r="P372" s="95"/>
      <c r="Q372" s="95"/>
      <c r="R372" s="95"/>
      <c r="S372" s="95"/>
      <c r="T372" s="95"/>
      <c r="U372" s="95"/>
      <c r="V372" s="134"/>
      <c r="W372" s="95"/>
      <c r="X372" s="95"/>
      <c r="Y372" s="95"/>
      <c r="Z372" s="95"/>
      <c r="AA372" s="95"/>
      <c r="AB372" s="95"/>
      <c r="AC372" s="95"/>
      <c r="AD372" s="95"/>
      <c r="AE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134"/>
      <c r="N373" s="95"/>
      <c r="O373" s="95"/>
      <c r="P373" s="95"/>
      <c r="Q373" s="95"/>
      <c r="R373" s="95"/>
      <c r="S373" s="95"/>
      <c r="T373" s="95"/>
      <c r="U373" s="95"/>
      <c r="V373" s="134"/>
      <c r="W373" s="95"/>
      <c r="X373" s="95"/>
      <c r="Y373" s="95"/>
      <c r="Z373" s="95"/>
      <c r="AA373" s="95"/>
      <c r="AB373" s="95"/>
      <c r="AC373" s="95"/>
      <c r="AD373" s="95"/>
      <c r="AE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134"/>
      <c r="N374" s="95"/>
      <c r="O374" s="95"/>
      <c r="P374" s="95"/>
      <c r="Q374" s="95"/>
      <c r="R374" s="95"/>
      <c r="S374" s="95"/>
      <c r="T374" s="95"/>
      <c r="U374" s="95"/>
      <c r="V374" s="134"/>
      <c r="W374" s="95"/>
      <c r="X374" s="95"/>
      <c r="Y374" s="95"/>
      <c r="Z374" s="95"/>
      <c r="AA374" s="95"/>
      <c r="AB374" s="95"/>
      <c r="AC374" s="95"/>
      <c r="AD374" s="95"/>
      <c r="AE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134"/>
      <c r="N375" s="95"/>
      <c r="O375" s="95"/>
      <c r="P375" s="95"/>
      <c r="Q375" s="95"/>
      <c r="R375" s="95"/>
      <c r="S375" s="95"/>
      <c r="T375" s="95"/>
      <c r="U375" s="95"/>
      <c r="V375" s="134"/>
      <c r="W375" s="95"/>
      <c r="X375" s="95"/>
      <c r="Y375" s="95"/>
      <c r="Z375" s="95"/>
      <c r="AA375" s="95"/>
      <c r="AB375" s="95"/>
      <c r="AC375" s="95"/>
      <c r="AD375" s="95"/>
      <c r="AE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134"/>
      <c r="N376" s="95"/>
      <c r="O376" s="95"/>
      <c r="P376" s="95"/>
      <c r="Q376" s="95"/>
      <c r="R376" s="95"/>
      <c r="S376" s="95"/>
      <c r="T376" s="95"/>
      <c r="U376" s="95"/>
      <c r="V376" s="134"/>
      <c r="W376" s="95"/>
      <c r="X376" s="95"/>
      <c r="Y376" s="95"/>
      <c r="Z376" s="95"/>
      <c r="AA376" s="95"/>
      <c r="AB376" s="95"/>
      <c r="AC376" s="95"/>
      <c r="AD376" s="95"/>
      <c r="AE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134"/>
      <c r="N377" s="95"/>
      <c r="O377" s="95"/>
      <c r="P377" s="95"/>
      <c r="Q377" s="95"/>
      <c r="R377" s="95"/>
      <c r="S377" s="95"/>
      <c r="T377" s="95"/>
      <c r="U377" s="95"/>
      <c r="V377" s="134"/>
      <c r="W377" s="95"/>
      <c r="X377" s="95"/>
      <c r="Y377" s="95"/>
      <c r="Z377" s="95"/>
      <c r="AA377" s="95"/>
      <c r="AB377" s="95"/>
      <c r="AC377" s="95"/>
      <c r="AD377" s="95"/>
      <c r="AE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134"/>
      <c r="N378" s="95"/>
      <c r="O378" s="95"/>
      <c r="P378" s="95"/>
      <c r="Q378" s="95"/>
      <c r="R378" s="95"/>
      <c r="S378" s="95"/>
      <c r="T378" s="95"/>
      <c r="U378" s="95"/>
      <c r="V378" s="134"/>
      <c r="W378" s="95"/>
      <c r="X378" s="95"/>
      <c r="Y378" s="95"/>
      <c r="Z378" s="95"/>
      <c r="AA378" s="95"/>
      <c r="AB378" s="95"/>
      <c r="AC378" s="95"/>
      <c r="AD378" s="95"/>
      <c r="AE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134"/>
      <c r="N379" s="95"/>
      <c r="O379" s="95"/>
      <c r="P379" s="95"/>
      <c r="Q379" s="95"/>
      <c r="R379" s="95"/>
      <c r="S379" s="95"/>
      <c r="T379" s="95"/>
      <c r="U379" s="95"/>
      <c r="V379" s="134"/>
      <c r="W379" s="95"/>
      <c r="X379" s="95"/>
      <c r="Y379" s="95"/>
      <c r="Z379" s="95"/>
      <c r="AA379" s="95"/>
      <c r="AB379" s="95"/>
      <c r="AC379" s="95"/>
      <c r="AD379" s="95"/>
      <c r="AE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134"/>
      <c r="N380" s="95"/>
      <c r="O380" s="95"/>
      <c r="P380" s="95"/>
      <c r="Q380" s="95"/>
      <c r="R380" s="95"/>
      <c r="S380" s="95"/>
      <c r="T380" s="95"/>
      <c r="U380" s="95"/>
      <c r="V380" s="134"/>
      <c r="W380" s="95"/>
      <c r="X380" s="95"/>
      <c r="Y380" s="95"/>
      <c r="Z380" s="95"/>
      <c r="AA380" s="95"/>
      <c r="AB380" s="95"/>
      <c r="AC380" s="95"/>
      <c r="AD380" s="95"/>
      <c r="AE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134"/>
      <c r="N381" s="95"/>
      <c r="O381" s="95"/>
      <c r="P381" s="95"/>
      <c r="Q381" s="95"/>
      <c r="R381" s="95"/>
      <c r="S381" s="95"/>
      <c r="T381" s="95"/>
      <c r="U381" s="95"/>
      <c r="V381" s="134"/>
      <c r="W381" s="95"/>
      <c r="X381" s="95"/>
      <c r="Y381" s="95"/>
      <c r="Z381" s="95"/>
      <c r="AA381" s="95"/>
      <c r="AB381" s="95"/>
      <c r="AC381" s="95"/>
      <c r="AD381" s="95"/>
      <c r="AE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134"/>
      <c r="N382" s="95"/>
      <c r="O382" s="95"/>
      <c r="P382" s="95"/>
      <c r="Q382" s="95"/>
      <c r="R382" s="95"/>
      <c r="S382" s="95"/>
      <c r="T382" s="95"/>
      <c r="U382" s="95"/>
      <c r="V382" s="134"/>
      <c r="W382" s="95"/>
      <c r="X382" s="95"/>
      <c r="Y382" s="95"/>
      <c r="Z382" s="95"/>
      <c r="AA382" s="95"/>
      <c r="AB382" s="95"/>
      <c r="AC382" s="95"/>
      <c r="AD382" s="95"/>
      <c r="AE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134"/>
      <c r="N383" s="95"/>
      <c r="O383" s="95"/>
      <c r="P383" s="95"/>
      <c r="Q383" s="95"/>
      <c r="R383" s="95"/>
      <c r="S383" s="95"/>
      <c r="T383" s="95"/>
      <c r="U383" s="95"/>
      <c r="V383" s="134"/>
      <c r="W383" s="95"/>
      <c r="X383" s="95"/>
      <c r="Y383" s="95"/>
      <c r="Z383" s="95"/>
      <c r="AA383" s="95"/>
      <c r="AB383" s="95"/>
      <c r="AC383" s="95"/>
      <c r="AD383" s="95"/>
      <c r="AE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134"/>
      <c r="N384" s="95"/>
      <c r="O384" s="95"/>
      <c r="P384" s="95"/>
      <c r="Q384" s="95"/>
      <c r="R384" s="95"/>
      <c r="S384" s="95"/>
      <c r="T384" s="95"/>
      <c r="U384" s="95"/>
      <c r="V384" s="134"/>
      <c r="W384" s="95"/>
      <c r="X384" s="95"/>
      <c r="Y384" s="95"/>
      <c r="Z384" s="95"/>
      <c r="AA384" s="95"/>
      <c r="AB384" s="95"/>
      <c r="AC384" s="95"/>
      <c r="AD384" s="95"/>
      <c r="AE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134"/>
      <c r="N385" s="95"/>
      <c r="O385" s="95"/>
      <c r="P385" s="95"/>
      <c r="Q385" s="95"/>
      <c r="R385" s="95"/>
      <c r="S385" s="95"/>
      <c r="T385" s="95"/>
      <c r="U385" s="95"/>
      <c r="V385" s="134"/>
      <c r="W385" s="95"/>
      <c r="X385" s="95"/>
      <c r="Y385" s="95"/>
      <c r="Z385" s="95"/>
      <c r="AA385" s="95"/>
      <c r="AB385" s="95"/>
      <c r="AC385" s="95"/>
      <c r="AD385" s="95"/>
      <c r="AE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134"/>
      <c r="N386" s="95"/>
      <c r="O386" s="95"/>
      <c r="P386" s="95"/>
      <c r="Q386" s="95"/>
      <c r="R386" s="95"/>
      <c r="S386" s="95"/>
      <c r="T386" s="95"/>
      <c r="U386" s="95"/>
      <c r="V386" s="134"/>
      <c r="W386" s="95"/>
      <c r="X386" s="95"/>
      <c r="Y386" s="95"/>
      <c r="Z386" s="95"/>
      <c r="AA386" s="95"/>
      <c r="AB386" s="95"/>
      <c r="AC386" s="95"/>
      <c r="AD386" s="95"/>
      <c r="AE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134"/>
      <c r="N387" s="95"/>
      <c r="O387" s="95"/>
      <c r="P387" s="95"/>
      <c r="Q387" s="95"/>
      <c r="R387" s="95"/>
      <c r="S387" s="95"/>
      <c r="T387" s="95"/>
      <c r="U387" s="95"/>
      <c r="V387" s="134"/>
      <c r="W387" s="95"/>
      <c r="X387" s="95"/>
      <c r="Y387" s="95"/>
      <c r="Z387" s="95"/>
      <c r="AA387" s="95"/>
      <c r="AB387" s="95"/>
      <c r="AC387" s="95"/>
      <c r="AD387" s="95"/>
      <c r="AE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134"/>
      <c r="N388" s="95"/>
      <c r="O388" s="95"/>
      <c r="P388" s="95"/>
      <c r="Q388" s="95"/>
      <c r="R388" s="95"/>
      <c r="S388" s="95"/>
      <c r="T388" s="95"/>
      <c r="U388" s="95"/>
      <c r="V388" s="134"/>
      <c r="W388" s="95"/>
      <c r="X388" s="95"/>
      <c r="Y388" s="95"/>
      <c r="Z388" s="95"/>
      <c r="AA388" s="95"/>
      <c r="AB388" s="95"/>
      <c r="AC388" s="95"/>
      <c r="AD388" s="95"/>
      <c r="AE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134"/>
      <c r="N389" s="95"/>
      <c r="O389" s="95"/>
      <c r="P389" s="95"/>
      <c r="Q389" s="95"/>
      <c r="R389" s="95"/>
      <c r="S389" s="95"/>
      <c r="T389" s="95"/>
      <c r="U389" s="95"/>
      <c r="V389" s="134"/>
      <c r="W389" s="95"/>
      <c r="X389" s="95"/>
      <c r="Y389" s="95"/>
      <c r="Z389" s="95"/>
      <c r="AA389" s="95"/>
      <c r="AB389" s="95"/>
      <c r="AC389" s="95"/>
      <c r="AD389" s="95"/>
      <c r="AE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134"/>
      <c r="N390" s="95"/>
      <c r="O390" s="95"/>
      <c r="P390" s="95"/>
      <c r="Q390" s="95"/>
      <c r="R390" s="95"/>
      <c r="S390" s="95"/>
      <c r="T390" s="95"/>
      <c r="U390" s="95"/>
      <c r="V390" s="134"/>
      <c r="W390" s="95"/>
      <c r="X390" s="95"/>
      <c r="Y390" s="95"/>
      <c r="Z390" s="95"/>
      <c r="AA390" s="95"/>
      <c r="AB390" s="95"/>
      <c r="AC390" s="95"/>
      <c r="AD390" s="95"/>
      <c r="AE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134"/>
      <c r="N391" s="95"/>
      <c r="O391" s="95"/>
      <c r="P391" s="95"/>
      <c r="Q391" s="95"/>
      <c r="R391" s="95"/>
      <c r="S391" s="95"/>
      <c r="T391" s="95"/>
      <c r="U391" s="95"/>
      <c r="V391" s="134"/>
      <c r="W391" s="95"/>
      <c r="X391" s="95"/>
      <c r="Y391" s="95"/>
      <c r="Z391" s="95"/>
      <c r="AA391" s="95"/>
      <c r="AB391" s="95"/>
      <c r="AC391" s="95"/>
      <c r="AD391" s="95"/>
      <c r="AE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134"/>
      <c r="N392" s="95"/>
      <c r="O392" s="95"/>
      <c r="P392" s="95"/>
      <c r="Q392" s="95"/>
      <c r="R392" s="95"/>
      <c r="S392" s="95"/>
      <c r="T392" s="95"/>
      <c r="U392" s="95"/>
      <c r="V392" s="134"/>
      <c r="W392" s="95"/>
      <c r="X392" s="95"/>
      <c r="Y392" s="95"/>
      <c r="Z392" s="95"/>
      <c r="AA392" s="95"/>
      <c r="AB392" s="95"/>
      <c r="AC392" s="95"/>
      <c r="AD392" s="95"/>
      <c r="AE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134"/>
      <c r="N393" s="95"/>
      <c r="O393" s="95"/>
      <c r="P393" s="95"/>
      <c r="Q393" s="95"/>
      <c r="R393" s="95"/>
      <c r="S393" s="95"/>
      <c r="T393" s="95"/>
      <c r="U393" s="95"/>
      <c r="V393" s="134"/>
      <c r="W393" s="95"/>
      <c r="X393" s="95"/>
      <c r="Y393" s="95"/>
      <c r="Z393" s="95"/>
      <c r="AA393" s="95"/>
      <c r="AB393" s="95"/>
      <c r="AC393" s="95"/>
      <c r="AD393" s="95"/>
      <c r="AE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134"/>
      <c r="N394" s="95"/>
      <c r="O394" s="95"/>
      <c r="P394" s="95"/>
      <c r="Q394" s="95"/>
      <c r="R394" s="95"/>
      <c r="S394" s="95"/>
      <c r="T394" s="95"/>
      <c r="U394" s="95"/>
      <c r="V394" s="134"/>
      <c r="W394" s="95"/>
      <c r="X394" s="95"/>
      <c r="Y394" s="95"/>
      <c r="Z394" s="95"/>
      <c r="AA394" s="95"/>
      <c r="AB394" s="95"/>
      <c r="AC394" s="95"/>
      <c r="AD394" s="95"/>
      <c r="AE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134"/>
      <c r="N395" s="95"/>
      <c r="O395" s="95"/>
      <c r="P395" s="95"/>
      <c r="Q395" s="95"/>
      <c r="R395" s="95"/>
      <c r="S395" s="95"/>
      <c r="T395" s="95"/>
      <c r="U395" s="95"/>
      <c r="V395" s="134"/>
      <c r="W395" s="95"/>
      <c r="X395" s="95"/>
      <c r="Y395" s="95"/>
      <c r="Z395" s="95"/>
      <c r="AA395" s="95"/>
      <c r="AB395" s="95"/>
      <c r="AC395" s="95"/>
      <c r="AD395" s="95"/>
      <c r="AE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134"/>
      <c r="N396" s="95"/>
      <c r="O396" s="95"/>
      <c r="P396" s="95"/>
      <c r="Q396" s="95"/>
      <c r="R396" s="95"/>
      <c r="S396" s="95"/>
      <c r="T396" s="95"/>
      <c r="U396" s="95"/>
      <c r="V396" s="134"/>
      <c r="W396" s="95"/>
      <c r="X396" s="95"/>
      <c r="Y396" s="95"/>
      <c r="Z396" s="95"/>
      <c r="AA396" s="95"/>
      <c r="AB396" s="95"/>
      <c r="AC396" s="95"/>
      <c r="AD396" s="95"/>
      <c r="AE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134"/>
      <c r="N397" s="95"/>
      <c r="O397" s="95"/>
      <c r="P397" s="95"/>
      <c r="Q397" s="95"/>
      <c r="R397" s="95"/>
      <c r="S397" s="95"/>
      <c r="T397" s="95"/>
      <c r="U397" s="95"/>
      <c r="V397" s="134"/>
      <c r="W397" s="95"/>
      <c r="X397" s="95"/>
      <c r="Y397" s="95"/>
      <c r="Z397" s="95"/>
      <c r="AA397" s="95"/>
      <c r="AB397" s="95"/>
      <c r="AC397" s="95"/>
      <c r="AD397" s="95"/>
      <c r="AE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134"/>
      <c r="N398" s="95"/>
      <c r="O398" s="95"/>
      <c r="P398" s="95"/>
      <c r="Q398" s="95"/>
      <c r="R398" s="95"/>
      <c r="S398" s="95"/>
      <c r="T398" s="95"/>
      <c r="U398" s="95"/>
      <c r="V398" s="134"/>
      <c r="W398" s="95"/>
      <c r="X398" s="95"/>
      <c r="Y398" s="95"/>
      <c r="Z398" s="95"/>
      <c r="AA398" s="95"/>
      <c r="AB398" s="95"/>
      <c r="AC398" s="95"/>
      <c r="AD398" s="95"/>
      <c r="AE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134"/>
      <c r="N399" s="95"/>
      <c r="O399" s="95"/>
      <c r="P399" s="95"/>
      <c r="Q399" s="95"/>
      <c r="R399" s="95"/>
      <c r="S399" s="95"/>
      <c r="T399" s="95"/>
      <c r="U399" s="95"/>
      <c r="V399" s="134"/>
      <c r="W399" s="95"/>
      <c r="X399" s="95"/>
      <c r="Y399" s="95"/>
      <c r="Z399" s="95"/>
      <c r="AA399" s="95"/>
      <c r="AB399" s="95"/>
      <c r="AC399" s="95"/>
      <c r="AD399" s="95"/>
      <c r="AE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134"/>
      <c r="N400" s="95"/>
      <c r="O400" s="95"/>
      <c r="P400" s="95"/>
      <c r="Q400" s="95"/>
      <c r="R400" s="95"/>
      <c r="S400" s="95"/>
      <c r="T400" s="95"/>
      <c r="U400" s="95"/>
      <c r="V400" s="134"/>
      <c r="W400" s="95"/>
      <c r="X400" s="95"/>
      <c r="Y400" s="95"/>
      <c r="Z400" s="95"/>
      <c r="AA400" s="95"/>
      <c r="AB400" s="95"/>
      <c r="AC400" s="95"/>
      <c r="AD400" s="95"/>
      <c r="AE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134"/>
      <c r="N401" s="95"/>
      <c r="O401" s="95"/>
      <c r="P401" s="95"/>
      <c r="Q401" s="95"/>
      <c r="R401" s="95"/>
      <c r="S401" s="95"/>
      <c r="T401" s="95"/>
      <c r="U401" s="95"/>
      <c r="V401" s="134"/>
      <c r="W401" s="95"/>
      <c r="X401" s="95"/>
      <c r="Y401" s="95"/>
      <c r="Z401" s="95"/>
      <c r="AA401" s="95"/>
      <c r="AB401" s="95"/>
      <c r="AC401" s="95"/>
      <c r="AD401" s="95"/>
      <c r="AE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134"/>
      <c r="N402" s="95"/>
      <c r="O402" s="95"/>
      <c r="P402" s="95"/>
      <c r="Q402" s="95"/>
      <c r="R402" s="95"/>
      <c r="S402" s="95"/>
      <c r="T402" s="95"/>
      <c r="U402" s="95"/>
      <c r="V402" s="134"/>
      <c r="W402" s="95"/>
      <c r="X402" s="95"/>
      <c r="Y402" s="95"/>
      <c r="Z402" s="95"/>
      <c r="AA402" s="95"/>
      <c r="AB402" s="95"/>
      <c r="AC402" s="95"/>
      <c r="AD402" s="95"/>
      <c r="AE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134"/>
      <c r="N403" s="95"/>
      <c r="O403" s="95"/>
      <c r="P403" s="95"/>
      <c r="Q403" s="95"/>
      <c r="R403" s="95"/>
      <c r="S403" s="95"/>
      <c r="T403" s="95"/>
      <c r="U403" s="95"/>
      <c r="V403" s="134"/>
      <c r="W403" s="95"/>
      <c r="X403" s="95"/>
      <c r="Y403" s="95"/>
      <c r="Z403" s="95"/>
      <c r="AA403" s="95"/>
      <c r="AB403" s="95"/>
      <c r="AC403" s="95"/>
      <c r="AD403" s="95"/>
      <c r="AE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134"/>
      <c r="N404" s="95"/>
      <c r="O404" s="95"/>
      <c r="P404" s="95"/>
      <c r="Q404" s="95"/>
      <c r="R404" s="95"/>
      <c r="S404" s="95"/>
      <c r="T404" s="95"/>
      <c r="U404" s="95"/>
      <c r="V404" s="134"/>
      <c r="W404" s="95"/>
      <c r="X404" s="95"/>
      <c r="Y404" s="95"/>
      <c r="Z404" s="95"/>
      <c r="AA404" s="95"/>
      <c r="AB404" s="95"/>
      <c r="AC404" s="95"/>
      <c r="AD404" s="95"/>
      <c r="AE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134"/>
      <c r="N405" s="95"/>
      <c r="O405" s="95"/>
      <c r="P405" s="95"/>
      <c r="Q405" s="95"/>
      <c r="R405" s="95"/>
      <c r="S405" s="95"/>
      <c r="T405" s="95"/>
      <c r="U405" s="95"/>
      <c r="V405" s="134"/>
      <c r="W405" s="95"/>
      <c r="X405" s="95"/>
      <c r="Y405" s="95"/>
      <c r="Z405" s="95"/>
      <c r="AA405" s="95"/>
      <c r="AB405" s="95"/>
      <c r="AC405" s="95"/>
      <c r="AD405" s="95"/>
      <c r="AE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134"/>
      <c r="N406" s="95"/>
      <c r="O406" s="95"/>
      <c r="P406" s="95"/>
      <c r="Q406" s="95"/>
      <c r="R406" s="95"/>
      <c r="S406" s="95"/>
      <c r="T406" s="95"/>
      <c r="U406" s="95"/>
      <c r="V406" s="134"/>
      <c r="W406" s="95"/>
      <c r="X406" s="95"/>
      <c r="Y406" s="95"/>
      <c r="Z406" s="95"/>
      <c r="AA406" s="95"/>
      <c r="AB406" s="95"/>
      <c r="AC406" s="95"/>
      <c r="AD406" s="95"/>
      <c r="AE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134"/>
      <c r="N407" s="95"/>
      <c r="O407" s="95"/>
      <c r="P407" s="95"/>
      <c r="Q407" s="95"/>
      <c r="R407" s="95"/>
      <c r="S407" s="95"/>
      <c r="T407" s="95"/>
      <c r="U407" s="95"/>
      <c r="V407" s="134"/>
      <c r="W407" s="95"/>
      <c r="X407" s="95"/>
      <c r="Y407" s="95"/>
      <c r="Z407" s="95"/>
      <c r="AA407" s="95"/>
      <c r="AB407" s="95"/>
      <c r="AC407" s="95"/>
      <c r="AD407" s="95"/>
      <c r="AE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134"/>
      <c r="N408" s="95"/>
      <c r="O408" s="95"/>
      <c r="P408" s="95"/>
      <c r="Q408" s="95"/>
      <c r="R408" s="95"/>
      <c r="S408" s="95"/>
      <c r="T408" s="95"/>
      <c r="U408" s="95"/>
      <c r="V408" s="134"/>
      <c r="W408" s="95"/>
      <c r="X408" s="95"/>
      <c r="Y408" s="95"/>
      <c r="Z408" s="95"/>
      <c r="AA408" s="95"/>
      <c r="AB408" s="95"/>
      <c r="AC408" s="95"/>
      <c r="AD408" s="95"/>
      <c r="AE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134"/>
      <c r="N409" s="95"/>
      <c r="O409" s="95"/>
      <c r="P409" s="95"/>
      <c r="Q409" s="95"/>
      <c r="R409" s="95"/>
      <c r="S409" s="95"/>
      <c r="T409" s="95"/>
      <c r="U409" s="95"/>
      <c r="V409" s="134"/>
      <c r="W409" s="95"/>
      <c r="X409" s="95"/>
      <c r="Y409" s="95"/>
      <c r="Z409" s="95"/>
      <c r="AA409" s="95"/>
      <c r="AB409" s="95"/>
      <c r="AC409" s="95"/>
      <c r="AD409" s="95"/>
      <c r="AE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134"/>
      <c r="N410" s="95"/>
      <c r="O410" s="95"/>
      <c r="P410" s="95"/>
      <c r="Q410" s="95"/>
      <c r="R410" s="95"/>
      <c r="S410" s="95"/>
      <c r="T410" s="95"/>
      <c r="U410" s="95"/>
      <c r="V410" s="134"/>
      <c r="W410" s="95"/>
      <c r="X410" s="95"/>
      <c r="Y410" s="95"/>
      <c r="Z410" s="95"/>
      <c r="AA410" s="95"/>
      <c r="AB410" s="95"/>
      <c r="AC410" s="95"/>
      <c r="AD410" s="95"/>
      <c r="AE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134"/>
      <c r="N411" s="95"/>
      <c r="O411" s="95"/>
      <c r="P411" s="95"/>
      <c r="Q411" s="95"/>
      <c r="R411" s="95"/>
      <c r="S411" s="95"/>
      <c r="T411" s="95"/>
      <c r="U411" s="95"/>
      <c r="V411" s="134"/>
      <c r="W411" s="95"/>
      <c r="X411" s="95"/>
      <c r="Y411" s="95"/>
      <c r="Z411" s="95"/>
      <c r="AA411" s="95"/>
      <c r="AB411" s="95"/>
      <c r="AC411" s="95"/>
      <c r="AD411" s="95"/>
      <c r="AE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134"/>
      <c r="N412" s="95"/>
      <c r="O412" s="95"/>
      <c r="P412" s="95"/>
      <c r="Q412" s="95"/>
      <c r="R412" s="95"/>
      <c r="S412" s="95"/>
      <c r="T412" s="95"/>
      <c r="U412" s="95"/>
      <c r="V412" s="134"/>
      <c r="W412" s="95"/>
      <c r="X412" s="95"/>
      <c r="Y412" s="95"/>
      <c r="Z412" s="95"/>
      <c r="AA412" s="95"/>
      <c r="AB412" s="95"/>
      <c r="AC412" s="95"/>
      <c r="AD412" s="95"/>
      <c r="AE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134"/>
      <c r="N413" s="95"/>
      <c r="O413" s="95"/>
      <c r="P413" s="95"/>
      <c r="Q413" s="95"/>
      <c r="R413" s="95"/>
      <c r="S413" s="95"/>
      <c r="T413" s="95"/>
      <c r="U413" s="95"/>
      <c r="V413" s="134"/>
      <c r="W413" s="95"/>
      <c r="X413" s="95"/>
      <c r="Y413" s="95"/>
      <c r="Z413" s="95"/>
      <c r="AA413" s="95"/>
      <c r="AB413" s="95"/>
      <c r="AC413" s="95"/>
      <c r="AD413" s="95"/>
      <c r="AE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134"/>
      <c r="N414" s="95"/>
      <c r="O414" s="95"/>
      <c r="P414" s="95"/>
      <c r="Q414" s="95"/>
      <c r="R414" s="95"/>
      <c r="S414" s="95"/>
      <c r="T414" s="95"/>
      <c r="U414" s="95"/>
      <c r="V414" s="134"/>
      <c r="W414" s="95"/>
      <c r="X414" s="95"/>
      <c r="Y414" s="95"/>
      <c r="Z414" s="95"/>
      <c r="AA414" s="95"/>
      <c r="AB414" s="95"/>
      <c r="AC414" s="95"/>
      <c r="AD414" s="95"/>
      <c r="AE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134"/>
      <c r="N415" s="95"/>
      <c r="O415" s="95"/>
      <c r="P415" s="95"/>
      <c r="Q415" s="95"/>
      <c r="R415" s="95"/>
      <c r="S415" s="95"/>
      <c r="T415" s="95"/>
      <c r="U415" s="95"/>
      <c r="V415" s="134"/>
      <c r="W415" s="95"/>
      <c r="X415" s="95"/>
      <c r="Y415" s="95"/>
      <c r="Z415" s="95"/>
      <c r="AA415" s="95"/>
      <c r="AB415" s="95"/>
      <c r="AC415" s="95"/>
      <c r="AD415" s="95"/>
      <c r="AE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134"/>
      <c r="N416" s="95"/>
      <c r="O416" s="95"/>
      <c r="P416" s="95"/>
      <c r="Q416" s="95"/>
      <c r="R416" s="95"/>
      <c r="S416" s="95"/>
      <c r="T416" s="95"/>
      <c r="U416" s="95"/>
      <c r="V416" s="134"/>
      <c r="W416" s="95"/>
      <c r="X416" s="95"/>
      <c r="Y416" s="95"/>
      <c r="Z416" s="95"/>
      <c r="AA416" s="95"/>
      <c r="AB416" s="95"/>
      <c r="AC416" s="95"/>
      <c r="AD416" s="95"/>
      <c r="AE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134"/>
      <c r="N417" s="95"/>
      <c r="O417" s="95"/>
      <c r="P417" s="95"/>
      <c r="Q417" s="95"/>
      <c r="R417" s="95"/>
      <c r="S417" s="95"/>
      <c r="T417" s="95"/>
      <c r="U417" s="95"/>
      <c r="V417" s="134"/>
      <c r="W417" s="95"/>
      <c r="X417" s="95"/>
      <c r="Y417" s="95"/>
      <c r="Z417" s="95"/>
      <c r="AA417" s="95"/>
      <c r="AB417" s="95"/>
      <c r="AC417" s="95"/>
      <c r="AD417" s="95"/>
      <c r="AE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134"/>
      <c r="N418" s="95"/>
      <c r="O418" s="95"/>
      <c r="P418" s="95"/>
      <c r="Q418" s="95"/>
      <c r="R418" s="95"/>
      <c r="S418" s="95"/>
      <c r="T418" s="95"/>
      <c r="U418" s="95"/>
      <c r="V418" s="134"/>
      <c r="W418" s="95"/>
      <c r="X418" s="95"/>
      <c r="Y418" s="95"/>
      <c r="Z418" s="95"/>
      <c r="AA418" s="95"/>
      <c r="AB418" s="95"/>
      <c r="AC418" s="95"/>
      <c r="AD418" s="95"/>
      <c r="AE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134"/>
      <c r="N419" s="95"/>
      <c r="O419" s="95"/>
      <c r="P419" s="95"/>
      <c r="Q419" s="95"/>
      <c r="R419" s="95"/>
      <c r="S419" s="95"/>
      <c r="T419" s="95"/>
      <c r="U419" s="95"/>
      <c r="V419" s="134"/>
      <c r="W419" s="95"/>
      <c r="X419" s="95"/>
      <c r="Y419" s="95"/>
      <c r="Z419" s="95"/>
      <c r="AA419" s="95"/>
      <c r="AB419" s="95"/>
      <c r="AC419" s="95"/>
      <c r="AD419" s="95"/>
      <c r="AE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134"/>
      <c r="N420" s="95"/>
      <c r="O420" s="95"/>
      <c r="P420" s="95"/>
      <c r="Q420" s="95"/>
      <c r="R420" s="95"/>
      <c r="S420" s="95"/>
      <c r="T420" s="95"/>
      <c r="U420" s="95"/>
      <c r="V420" s="134"/>
      <c r="W420" s="95"/>
      <c r="X420" s="95"/>
      <c r="Y420" s="95"/>
      <c r="Z420" s="95"/>
      <c r="AA420" s="95"/>
      <c r="AB420" s="95"/>
      <c r="AC420" s="95"/>
      <c r="AD420" s="95"/>
      <c r="AE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134"/>
      <c r="N421" s="95"/>
      <c r="O421" s="95"/>
      <c r="P421" s="95"/>
      <c r="Q421" s="95"/>
      <c r="R421" s="95"/>
      <c r="S421" s="95"/>
      <c r="T421" s="95"/>
      <c r="U421" s="95"/>
      <c r="V421" s="134"/>
      <c r="W421" s="95"/>
      <c r="X421" s="95"/>
      <c r="Y421" s="95"/>
      <c r="Z421" s="95"/>
      <c r="AA421" s="95"/>
      <c r="AB421" s="95"/>
      <c r="AC421" s="95"/>
      <c r="AD421" s="95"/>
      <c r="AE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134"/>
      <c r="N422" s="95"/>
      <c r="O422" s="95"/>
      <c r="P422" s="95"/>
      <c r="Q422" s="95"/>
      <c r="R422" s="95"/>
      <c r="S422" s="95"/>
      <c r="T422" s="95"/>
      <c r="U422" s="95"/>
      <c r="V422" s="134"/>
      <c r="W422" s="95"/>
      <c r="X422" s="95"/>
      <c r="Y422" s="95"/>
      <c r="Z422" s="95"/>
      <c r="AA422" s="95"/>
      <c r="AB422" s="95"/>
      <c r="AC422" s="95"/>
      <c r="AD422" s="95"/>
      <c r="AE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134"/>
      <c r="N423" s="95"/>
      <c r="O423" s="95"/>
      <c r="P423" s="95"/>
      <c r="Q423" s="95"/>
      <c r="R423" s="95"/>
      <c r="S423" s="95"/>
      <c r="T423" s="95"/>
      <c r="U423" s="95"/>
      <c r="V423" s="134"/>
      <c r="W423" s="95"/>
      <c r="X423" s="95"/>
      <c r="Y423" s="95"/>
      <c r="Z423" s="95"/>
      <c r="AA423" s="95"/>
      <c r="AB423" s="95"/>
      <c r="AC423" s="95"/>
      <c r="AD423" s="95"/>
      <c r="AE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134"/>
      <c r="N424" s="95"/>
      <c r="O424" s="95"/>
      <c r="P424" s="95"/>
      <c r="Q424" s="95"/>
      <c r="R424" s="95"/>
      <c r="S424" s="95"/>
      <c r="T424" s="95"/>
      <c r="U424" s="95"/>
      <c r="V424" s="134"/>
      <c r="W424" s="95"/>
      <c r="X424" s="95"/>
      <c r="Y424" s="95"/>
      <c r="Z424" s="95"/>
      <c r="AA424" s="95"/>
      <c r="AB424" s="95"/>
      <c r="AC424" s="95"/>
      <c r="AD424" s="95"/>
      <c r="AE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134"/>
      <c r="N425" s="95"/>
      <c r="O425" s="95"/>
      <c r="P425" s="95"/>
      <c r="Q425" s="95"/>
      <c r="R425" s="95"/>
      <c r="S425" s="95"/>
      <c r="T425" s="95"/>
      <c r="U425" s="95"/>
      <c r="V425" s="134"/>
      <c r="W425" s="95"/>
      <c r="X425" s="95"/>
      <c r="Y425" s="95"/>
      <c r="Z425" s="95"/>
      <c r="AA425" s="95"/>
      <c r="AB425" s="95"/>
      <c r="AC425" s="95"/>
      <c r="AD425" s="95"/>
      <c r="AE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134"/>
      <c r="N426" s="95"/>
      <c r="O426" s="95"/>
      <c r="P426" s="95"/>
      <c r="Q426" s="95"/>
      <c r="R426" s="95"/>
      <c r="S426" s="95"/>
      <c r="T426" s="95"/>
      <c r="U426" s="95"/>
      <c r="V426" s="134"/>
      <c r="W426" s="95"/>
      <c r="X426" s="95"/>
      <c r="Y426" s="95"/>
      <c r="Z426" s="95"/>
      <c r="AA426" s="95"/>
      <c r="AB426" s="95"/>
      <c r="AC426" s="95"/>
      <c r="AD426" s="95"/>
      <c r="AE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134"/>
      <c r="N427" s="95"/>
      <c r="O427" s="95"/>
      <c r="P427" s="95"/>
      <c r="Q427" s="95"/>
      <c r="R427" s="95"/>
      <c r="S427" s="95"/>
      <c r="T427" s="95"/>
      <c r="U427" s="95"/>
      <c r="V427" s="134"/>
      <c r="W427" s="95"/>
      <c r="X427" s="95"/>
      <c r="Y427" s="95"/>
      <c r="Z427" s="95"/>
      <c r="AA427" s="95"/>
      <c r="AB427" s="95"/>
      <c r="AC427" s="95"/>
      <c r="AD427" s="95"/>
      <c r="AE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134"/>
      <c r="N428" s="95"/>
      <c r="O428" s="95"/>
      <c r="P428" s="95"/>
      <c r="Q428" s="95"/>
      <c r="R428" s="95"/>
      <c r="S428" s="95"/>
      <c r="T428" s="95"/>
      <c r="U428" s="95"/>
      <c r="V428" s="134"/>
      <c r="W428" s="95"/>
      <c r="X428" s="95"/>
      <c r="Y428" s="95"/>
      <c r="Z428" s="95"/>
      <c r="AA428" s="95"/>
      <c r="AB428" s="95"/>
      <c r="AC428" s="95"/>
      <c r="AD428" s="95"/>
      <c r="AE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134"/>
      <c r="N429" s="95"/>
      <c r="O429" s="95"/>
      <c r="P429" s="95"/>
      <c r="Q429" s="95"/>
      <c r="R429" s="95"/>
      <c r="S429" s="95"/>
      <c r="T429" s="95"/>
      <c r="U429" s="95"/>
      <c r="V429" s="134"/>
      <c r="W429" s="95"/>
      <c r="X429" s="95"/>
      <c r="Y429" s="95"/>
      <c r="Z429" s="95"/>
      <c r="AA429" s="95"/>
      <c r="AB429" s="95"/>
      <c r="AC429" s="95"/>
      <c r="AD429" s="95"/>
      <c r="AE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134"/>
      <c r="N430" s="95"/>
      <c r="O430" s="95"/>
      <c r="P430" s="95"/>
      <c r="Q430" s="95"/>
      <c r="R430" s="95"/>
      <c r="S430" s="95"/>
      <c r="T430" s="95"/>
      <c r="U430" s="95"/>
      <c r="V430" s="134"/>
      <c r="W430" s="95"/>
      <c r="X430" s="95"/>
      <c r="Y430" s="95"/>
      <c r="Z430" s="95"/>
      <c r="AA430" s="95"/>
      <c r="AB430" s="95"/>
      <c r="AC430" s="95"/>
      <c r="AD430" s="95"/>
      <c r="AE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134"/>
      <c r="N431" s="95"/>
      <c r="O431" s="95"/>
      <c r="P431" s="95"/>
      <c r="Q431" s="95"/>
      <c r="R431" s="95"/>
      <c r="S431" s="95"/>
      <c r="T431" s="95"/>
      <c r="U431" s="95"/>
      <c r="V431" s="134"/>
      <c r="W431" s="95"/>
      <c r="X431" s="95"/>
      <c r="Y431" s="95"/>
      <c r="Z431" s="95"/>
      <c r="AA431" s="95"/>
      <c r="AB431" s="95"/>
      <c r="AC431" s="95"/>
      <c r="AD431" s="95"/>
      <c r="AE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134"/>
      <c r="N432" s="95"/>
      <c r="O432" s="95"/>
      <c r="P432" s="95"/>
      <c r="Q432" s="95"/>
      <c r="R432" s="95"/>
      <c r="S432" s="95"/>
      <c r="T432" s="95"/>
      <c r="U432" s="95"/>
      <c r="V432" s="134"/>
      <c r="W432" s="95"/>
      <c r="X432" s="95"/>
      <c r="Y432" s="95"/>
      <c r="Z432" s="95"/>
      <c r="AA432" s="95"/>
      <c r="AB432" s="95"/>
      <c r="AC432" s="95"/>
      <c r="AD432" s="95"/>
      <c r="AE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134"/>
      <c r="N433" s="95"/>
      <c r="O433" s="95"/>
      <c r="P433" s="95"/>
      <c r="Q433" s="95"/>
      <c r="R433" s="95"/>
      <c r="S433" s="95"/>
      <c r="T433" s="95"/>
      <c r="U433" s="95"/>
      <c r="V433" s="134"/>
      <c r="W433" s="95"/>
      <c r="X433" s="95"/>
      <c r="Y433" s="95"/>
      <c r="Z433" s="95"/>
      <c r="AA433" s="95"/>
      <c r="AB433" s="95"/>
      <c r="AC433" s="95"/>
      <c r="AD433" s="95"/>
      <c r="AE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134"/>
      <c r="N434" s="95"/>
      <c r="O434" s="95"/>
      <c r="P434" s="95"/>
      <c r="Q434" s="95"/>
      <c r="R434" s="95"/>
      <c r="S434" s="95"/>
      <c r="T434" s="95"/>
      <c r="U434" s="95"/>
      <c r="V434" s="134"/>
      <c r="W434" s="95"/>
      <c r="X434" s="95"/>
      <c r="Y434" s="95"/>
      <c r="Z434" s="95"/>
      <c r="AA434" s="95"/>
      <c r="AB434" s="95"/>
      <c r="AC434" s="95"/>
      <c r="AD434" s="95"/>
      <c r="AE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134"/>
      <c r="N435" s="95"/>
      <c r="O435" s="95"/>
      <c r="P435" s="95"/>
      <c r="Q435" s="95"/>
      <c r="R435" s="95"/>
      <c r="S435" s="95"/>
      <c r="T435" s="95"/>
      <c r="U435" s="95"/>
      <c r="V435" s="134"/>
      <c r="W435" s="95"/>
      <c r="X435" s="95"/>
      <c r="Y435" s="95"/>
      <c r="Z435" s="95"/>
      <c r="AA435" s="95"/>
      <c r="AB435" s="95"/>
      <c r="AC435" s="95"/>
      <c r="AD435" s="95"/>
      <c r="AE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134"/>
      <c r="N436" s="95"/>
      <c r="O436" s="95"/>
      <c r="P436" s="95"/>
      <c r="Q436" s="95"/>
      <c r="R436" s="95"/>
      <c r="S436" s="95"/>
      <c r="T436" s="95"/>
      <c r="U436" s="95"/>
      <c r="V436" s="134"/>
      <c r="W436" s="95"/>
      <c r="X436" s="95"/>
      <c r="Y436" s="95"/>
      <c r="Z436" s="95"/>
      <c r="AA436" s="95"/>
      <c r="AB436" s="95"/>
      <c r="AC436" s="95"/>
      <c r="AD436" s="95"/>
      <c r="AE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134"/>
      <c r="N437" s="95"/>
      <c r="O437" s="95"/>
      <c r="P437" s="95"/>
      <c r="Q437" s="95"/>
      <c r="R437" s="95"/>
      <c r="S437" s="95"/>
      <c r="T437" s="95"/>
      <c r="U437" s="95"/>
      <c r="V437" s="134"/>
      <c r="W437" s="95"/>
      <c r="X437" s="95"/>
      <c r="Y437" s="95"/>
      <c r="Z437" s="95"/>
      <c r="AA437" s="95"/>
      <c r="AB437" s="95"/>
      <c r="AC437" s="95"/>
      <c r="AD437" s="95"/>
      <c r="AE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134"/>
      <c r="N438" s="95"/>
      <c r="O438" s="95"/>
      <c r="P438" s="95"/>
      <c r="Q438" s="95"/>
      <c r="R438" s="95"/>
      <c r="S438" s="95"/>
      <c r="T438" s="95"/>
      <c r="U438" s="95"/>
      <c r="V438" s="134"/>
      <c r="W438" s="95"/>
      <c r="X438" s="95"/>
      <c r="Y438" s="95"/>
      <c r="Z438" s="95"/>
      <c r="AA438" s="95"/>
      <c r="AB438" s="95"/>
      <c r="AC438" s="95"/>
      <c r="AD438" s="95"/>
      <c r="AE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134"/>
      <c r="N439" s="95"/>
      <c r="O439" s="95"/>
      <c r="P439" s="95"/>
      <c r="Q439" s="95"/>
      <c r="R439" s="95"/>
      <c r="S439" s="95"/>
      <c r="T439" s="95"/>
      <c r="U439" s="95"/>
      <c r="V439" s="134"/>
      <c r="W439" s="95"/>
      <c r="X439" s="95"/>
      <c r="Y439" s="95"/>
      <c r="Z439" s="95"/>
      <c r="AA439" s="95"/>
      <c r="AB439" s="95"/>
      <c r="AC439" s="95"/>
      <c r="AD439" s="95"/>
      <c r="AE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134"/>
      <c r="N440" s="95"/>
      <c r="O440" s="95"/>
      <c r="P440" s="95"/>
      <c r="Q440" s="95"/>
      <c r="R440" s="95"/>
      <c r="S440" s="95"/>
      <c r="T440" s="95"/>
      <c r="U440" s="95"/>
      <c r="V440" s="134"/>
      <c r="W440" s="95"/>
      <c r="X440" s="95"/>
      <c r="Y440" s="95"/>
      <c r="Z440" s="95"/>
      <c r="AA440" s="95"/>
      <c r="AB440" s="95"/>
      <c r="AC440" s="95"/>
      <c r="AD440" s="95"/>
      <c r="AE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134"/>
      <c r="N441" s="95"/>
      <c r="O441" s="95"/>
      <c r="P441" s="95"/>
      <c r="Q441" s="95"/>
      <c r="R441" s="95"/>
      <c r="S441" s="95"/>
      <c r="T441" s="95"/>
      <c r="U441" s="95"/>
      <c r="V441" s="134"/>
      <c r="W441" s="95"/>
      <c r="X441" s="95"/>
      <c r="Y441" s="95"/>
      <c r="Z441" s="95"/>
      <c r="AA441" s="95"/>
      <c r="AB441" s="95"/>
      <c r="AC441" s="95"/>
      <c r="AD441" s="95"/>
      <c r="AE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134"/>
      <c r="N442" s="95"/>
      <c r="O442" s="95"/>
      <c r="P442" s="95"/>
      <c r="Q442" s="95"/>
      <c r="R442" s="95"/>
      <c r="S442" s="95"/>
      <c r="T442" s="95"/>
      <c r="U442" s="95"/>
      <c r="V442" s="134"/>
      <c r="W442" s="95"/>
      <c r="X442" s="95"/>
      <c r="Y442" s="95"/>
      <c r="Z442" s="95"/>
      <c r="AA442" s="95"/>
      <c r="AB442" s="95"/>
      <c r="AC442" s="95"/>
      <c r="AD442" s="95"/>
      <c r="AE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134"/>
      <c r="N443" s="95"/>
      <c r="O443" s="95"/>
      <c r="P443" s="95"/>
      <c r="Q443" s="95"/>
      <c r="R443" s="95"/>
      <c r="S443" s="95"/>
      <c r="T443" s="95"/>
      <c r="U443" s="95"/>
      <c r="V443" s="134"/>
      <c r="W443" s="95"/>
      <c r="X443" s="95"/>
      <c r="Y443" s="95"/>
      <c r="Z443" s="95"/>
      <c r="AA443" s="95"/>
      <c r="AB443" s="95"/>
      <c r="AC443" s="95"/>
      <c r="AD443" s="95"/>
      <c r="AE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134"/>
      <c r="N444" s="95"/>
      <c r="O444" s="95"/>
      <c r="P444" s="95"/>
      <c r="Q444" s="95"/>
      <c r="R444" s="95"/>
      <c r="S444" s="95"/>
      <c r="T444" s="95"/>
      <c r="U444" s="95"/>
      <c r="V444" s="134"/>
      <c r="W444" s="95"/>
      <c r="X444" s="95"/>
      <c r="Y444" s="95"/>
      <c r="Z444" s="95"/>
      <c r="AA444" s="95"/>
      <c r="AB444" s="95"/>
      <c r="AC444" s="95"/>
      <c r="AD444" s="95"/>
      <c r="AE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134"/>
      <c r="N445" s="95"/>
      <c r="O445" s="95"/>
      <c r="P445" s="95"/>
      <c r="Q445" s="95"/>
      <c r="R445" s="95"/>
      <c r="S445" s="95"/>
      <c r="T445" s="95"/>
      <c r="U445" s="95"/>
      <c r="V445" s="134"/>
      <c r="W445" s="95"/>
      <c r="X445" s="95"/>
      <c r="Y445" s="95"/>
      <c r="Z445" s="95"/>
      <c r="AA445" s="95"/>
      <c r="AB445" s="95"/>
      <c r="AC445" s="95"/>
      <c r="AD445" s="95"/>
      <c r="AE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134"/>
      <c r="N446" s="95"/>
      <c r="O446" s="95"/>
      <c r="P446" s="95"/>
      <c r="Q446" s="95"/>
      <c r="R446" s="95"/>
      <c r="S446" s="95"/>
      <c r="T446" s="95"/>
      <c r="U446" s="95"/>
      <c r="V446" s="134"/>
      <c r="W446" s="95"/>
      <c r="X446" s="95"/>
      <c r="Y446" s="95"/>
      <c r="Z446" s="95"/>
      <c r="AA446" s="95"/>
      <c r="AB446" s="95"/>
      <c r="AC446" s="95"/>
      <c r="AD446" s="95"/>
      <c r="AE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134"/>
      <c r="N447" s="95"/>
      <c r="O447" s="95"/>
      <c r="P447" s="95"/>
      <c r="Q447" s="95"/>
      <c r="R447" s="95"/>
      <c r="S447" s="95"/>
      <c r="T447" s="95"/>
      <c r="U447" s="95"/>
      <c r="V447" s="134"/>
      <c r="W447" s="95"/>
      <c r="X447" s="95"/>
      <c r="Y447" s="95"/>
      <c r="Z447" s="95"/>
      <c r="AA447" s="95"/>
      <c r="AB447" s="95"/>
      <c r="AC447" s="95"/>
      <c r="AD447" s="95"/>
      <c r="AE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134"/>
      <c r="N448" s="95"/>
      <c r="O448" s="95"/>
      <c r="P448" s="95"/>
      <c r="Q448" s="95"/>
      <c r="R448" s="95"/>
      <c r="S448" s="95"/>
      <c r="T448" s="95"/>
      <c r="U448" s="95"/>
      <c r="V448" s="134"/>
      <c r="W448" s="95"/>
      <c r="X448" s="95"/>
      <c r="Y448" s="95"/>
      <c r="Z448" s="95"/>
      <c r="AA448" s="95"/>
      <c r="AB448" s="95"/>
      <c r="AC448" s="95"/>
      <c r="AD448" s="95"/>
      <c r="AE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134"/>
      <c r="N449" s="95"/>
      <c r="O449" s="95"/>
      <c r="P449" s="95"/>
      <c r="Q449" s="95"/>
      <c r="R449" s="95"/>
      <c r="S449" s="95"/>
      <c r="T449" s="95"/>
      <c r="U449" s="95"/>
      <c r="V449" s="134"/>
      <c r="W449" s="95"/>
      <c r="X449" s="95"/>
      <c r="Y449" s="95"/>
      <c r="Z449" s="95"/>
      <c r="AA449" s="95"/>
      <c r="AB449" s="95"/>
      <c r="AC449" s="95"/>
      <c r="AD449" s="95"/>
      <c r="AE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134"/>
      <c r="N450" s="95"/>
      <c r="O450" s="95"/>
      <c r="P450" s="95"/>
      <c r="Q450" s="95"/>
      <c r="R450" s="95"/>
      <c r="S450" s="95"/>
      <c r="T450" s="95"/>
      <c r="U450" s="95"/>
      <c r="V450" s="134"/>
      <c r="W450" s="95"/>
      <c r="X450" s="95"/>
      <c r="Y450" s="95"/>
      <c r="Z450" s="95"/>
      <c r="AA450" s="95"/>
      <c r="AB450" s="95"/>
      <c r="AC450" s="95"/>
      <c r="AD450" s="95"/>
      <c r="AE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134"/>
      <c r="N451" s="95"/>
      <c r="O451" s="95"/>
      <c r="P451" s="95"/>
      <c r="Q451" s="95"/>
      <c r="R451" s="95"/>
      <c r="S451" s="95"/>
      <c r="T451" s="95"/>
      <c r="U451" s="95"/>
      <c r="V451" s="134"/>
      <c r="W451" s="95"/>
      <c r="X451" s="95"/>
      <c r="Y451" s="95"/>
      <c r="Z451" s="95"/>
      <c r="AA451" s="95"/>
      <c r="AB451" s="95"/>
      <c r="AC451" s="95"/>
      <c r="AD451" s="95"/>
      <c r="AE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134"/>
      <c r="N452" s="95"/>
      <c r="O452" s="95"/>
      <c r="P452" s="95"/>
      <c r="Q452" s="95"/>
      <c r="R452" s="95"/>
      <c r="S452" s="95"/>
      <c r="T452" s="95"/>
      <c r="U452" s="95"/>
      <c r="V452" s="134"/>
      <c r="W452" s="95"/>
      <c r="X452" s="95"/>
      <c r="Y452" s="95"/>
      <c r="Z452" s="95"/>
      <c r="AA452" s="95"/>
      <c r="AB452" s="95"/>
      <c r="AC452" s="95"/>
      <c r="AD452" s="95"/>
      <c r="AE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134"/>
      <c r="N453" s="95"/>
      <c r="O453" s="95"/>
      <c r="P453" s="95"/>
      <c r="Q453" s="95"/>
      <c r="R453" s="95"/>
      <c r="S453" s="95"/>
      <c r="T453" s="95"/>
      <c r="U453" s="95"/>
      <c r="V453" s="134"/>
      <c r="W453" s="95"/>
      <c r="X453" s="95"/>
      <c r="Y453" s="95"/>
      <c r="Z453" s="95"/>
      <c r="AA453" s="95"/>
      <c r="AB453" s="95"/>
      <c r="AC453" s="95"/>
      <c r="AD453" s="95"/>
      <c r="AE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134"/>
      <c r="N454" s="95"/>
      <c r="O454" s="95"/>
      <c r="P454" s="95"/>
      <c r="Q454" s="95"/>
      <c r="R454" s="95"/>
      <c r="S454" s="95"/>
      <c r="T454" s="95"/>
      <c r="U454" s="95"/>
      <c r="V454" s="134"/>
      <c r="W454" s="95"/>
      <c r="X454" s="95"/>
      <c r="Y454" s="95"/>
      <c r="Z454" s="95"/>
      <c r="AA454" s="95"/>
      <c r="AB454" s="95"/>
      <c r="AC454" s="95"/>
      <c r="AD454" s="95"/>
      <c r="AE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134"/>
      <c r="N455" s="95"/>
      <c r="O455" s="95"/>
      <c r="P455" s="95"/>
      <c r="Q455" s="95"/>
      <c r="R455" s="95"/>
      <c r="S455" s="95"/>
      <c r="T455" s="95"/>
      <c r="U455" s="95"/>
      <c r="V455" s="134"/>
      <c r="W455" s="95"/>
      <c r="X455" s="95"/>
      <c r="Y455" s="95"/>
      <c r="Z455" s="95"/>
      <c r="AA455" s="95"/>
      <c r="AB455" s="95"/>
      <c r="AC455" s="95"/>
      <c r="AD455" s="95"/>
      <c r="AE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134"/>
      <c r="N456" s="95"/>
      <c r="O456" s="95"/>
      <c r="P456" s="95"/>
      <c r="Q456" s="95"/>
      <c r="R456" s="95"/>
      <c r="S456" s="95"/>
      <c r="T456" s="95"/>
      <c r="U456" s="95"/>
      <c r="V456" s="134"/>
      <c r="W456" s="95"/>
      <c r="X456" s="95"/>
      <c r="Y456" s="95"/>
      <c r="Z456" s="95"/>
      <c r="AA456" s="95"/>
      <c r="AB456" s="95"/>
      <c r="AC456" s="95"/>
      <c r="AD456" s="95"/>
      <c r="AE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134"/>
      <c r="N457" s="95"/>
      <c r="O457" s="95"/>
      <c r="P457" s="95"/>
      <c r="Q457" s="95"/>
      <c r="R457" s="95"/>
      <c r="S457" s="95"/>
      <c r="T457" s="95"/>
      <c r="U457" s="95"/>
      <c r="V457" s="134"/>
      <c r="W457" s="95"/>
      <c r="X457" s="95"/>
      <c r="Y457" s="95"/>
      <c r="Z457" s="95"/>
      <c r="AA457" s="95"/>
      <c r="AB457" s="95"/>
      <c r="AC457" s="95"/>
      <c r="AD457" s="95"/>
      <c r="AE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134"/>
      <c r="N458" s="95"/>
      <c r="O458" s="95"/>
      <c r="P458" s="95"/>
      <c r="Q458" s="95"/>
      <c r="R458" s="95"/>
      <c r="S458" s="95"/>
      <c r="T458" s="95"/>
      <c r="U458" s="95"/>
      <c r="V458" s="134"/>
      <c r="W458" s="95"/>
      <c r="X458" s="95"/>
      <c r="Y458" s="95"/>
      <c r="Z458" s="95"/>
      <c r="AA458" s="95"/>
      <c r="AB458" s="95"/>
      <c r="AC458" s="95"/>
      <c r="AD458" s="95"/>
      <c r="AE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134"/>
      <c r="N459" s="95"/>
      <c r="O459" s="95"/>
      <c r="P459" s="95"/>
      <c r="Q459" s="95"/>
      <c r="R459" s="95"/>
      <c r="S459" s="95"/>
      <c r="T459" s="95"/>
      <c r="U459" s="95"/>
      <c r="V459" s="134"/>
      <c r="W459" s="95"/>
      <c r="X459" s="95"/>
      <c r="Y459" s="95"/>
      <c r="Z459" s="95"/>
      <c r="AA459" s="95"/>
      <c r="AB459" s="95"/>
      <c r="AC459" s="95"/>
      <c r="AD459" s="95"/>
      <c r="AE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134"/>
      <c r="N460" s="95"/>
      <c r="O460" s="95"/>
      <c r="P460" s="95"/>
      <c r="Q460" s="95"/>
      <c r="R460" s="95"/>
      <c r="S460" s="95"/>
      <c r="T460" s="95"/>
      <c r="U460" s="95"/>
      <c r="V460" s="134"/>
      <c r="W460" s="95"/>
      <c r="X460" s="95"/>
      <c r="Y460" s="95"/>
      <c r="Z460" s="95"/>
      <c r="AA460" s="95"/>
      <c r="AB460" s="95"/>
      <c r="AC460" s="95"/>
      <c r="AD460" s="95"/>
      <c r="AE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134"/>
      <c r="N461" s="95"/>
      <c r="O461" s="95"/>
      <c r="P461" s="95"/>
      <c r="Q461" s="95"/>
      <c r="R461" s="95"/>
      <c r="S461" s="95"/>
      <c r="T461" s="95"/>
      <c r="U461" s="95"/>
      <c r="V461" s="134"/>
      <c r="W461" s="95"/>
      <c r="X461" s="95"/>
      <c r="Y461" s="95"/>
      <c r="Z461" s="95"/>
      <c r="AA461" s="95"/>
      <c r="AB461" s="95"/>
      <c r="AC461" s="95"/>
      <c r="AD461" s="95"/>
      <c r="AE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134"/>
      <c r="N462" s="95"/>
      <c r="O462" s="95"/>
      <c r="P462" s="95"/>
      <c r="Q462" s="95"/>
      <c r="R462" s="95"/>
      <c r="S462" s="95"/>
      <c r="T462" s="95"/>
      <c r="U462" s="95"/>
      <c r="V462" s="134"/>
      <c r="W462" s="95"/>
      <c r="X462" s="95"/>
      <c r="Y462" s="95"/>
      <c r="Z462" s="95"/>
      <c r="AA462" s="95"/>
      <c r="AB462" s="95"/>
      <c r="AC462" s="95"/>
      <c r="AD462" s="95"/>
      <c r="AE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134"/>
      <c r="N463" s="95"/>
      <c r="O463" s="95"/>
      <c r="P463" s="95"/>
      <c r="Q463" s="95"/>
      <c r="R463" s="95"/>
      <c r="S463" s="95"/>
      <c r="T463" s="95"/>
      <c r="U463" s="95"/>
      <c r="V463" s="134"/>
      <c r="W463" s="95"/>
      <c r="X463" s="95"/>
      <c r="Y463" s="95"/>
      <c r="Z463" s="95"/>
      <c r="AA463" s="95"/>
      <c r="AB463" s="95"/>
      <c r="AC463" s="95"/>
      <c r="AD463" s="95"/>
      <c r="AE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134"/>
      <c r="N464" s="95"/>
      <c r="O464" s="95"/>
      <c r="P464" s="95"/>
      <c r="Q464" s="95"/>
      <c r="R464" s="95"/>
      <c r="S464" s="95"/>
      <c r="T464" s="95"/>
      <c r="U464" s="95"/>
      <c r="V464" s="134"/>
      <c r="W464" s="95"/>
      <c r="X464" s="95"/>
      <c r="Y464" s="95"/>
      <c r="Z464" s="95"/>
      <c r="AA464" s="95"/>
      <c r="AB464" s="95"/>
      <c r="AC464" s="95"/>
      <c r="AD464" s="95"/>
      <c r="AE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134"/>
      <c r="N465" s="95"/>
      <c r="O465" s="95"/>
      <c r="P465" s="95"/>
      <c r="Q465" s="95"/>
      <c r="R465" s="95"/>
      <c r="S465" s="95"/>
      <c r="T465" s="95"/>
      <c r="U465" s="95"/>
      <c r="V465" s="134"/>
      <c r="W465" s="95"/>
      <c r="X465" s="95"/>
      <c r="Y465" s="95"/>
      <c r="Z465" s="95"/>
      <c r="AA465" s="95"/>
      <c r="AB465" s="95"/>
      <c r="AC465" s="95"/>
      <c r="AD465" s="95"/>
      <c r="AE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134"/>
      <c r="N466" s="95"/>
      <c r="O466" s="95"/>
      <c r="P466" s="95"/>
      <c r="Q466" s="95"/>
      <c r="R466" s="95"/>
      <c r="S466" s="95"/>
      <c r="T466" s="95"/>
      <c r="U466" s="95"/>
      <c r="V466" s="134"/>
      <c r="W466" s="95"/>
      <c r="X466" s="95"/>
      <c r="Y466" s="95"/>
      <c r="Z466" s="95"/>
      <c r="AA466" s="95"/>
      <c r="AB466" s="95"/>
      <c r="AC466" s="95"/>
      <c r="AD466" s="95"/>
      <c r="AE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134"/>
      <c r="N467" s="95"/>
      <c r="O467" s="95"/>
      <c r="P467" s="95"/>
      <c r="Q467" s="95"/>
      <c r="R467" s="95"/>
      <c r="S467" s="95"/>
      <c r="T467" s="95"/>
      <c r="U467" s="95"/>
      <c r="V467" s="134"/>
      <c r="W467" s="95"/>
      <c r="X467" s="95"/>
      <c r="Y467" s="95"/>
      <c r="Z467" s="95"/>
      <c r="AA467" s="95"/>
      <c r="AB467" s="95"/>
      <c r="AC467" s="95"/>
      <c r="AD467" s="95"/>
      <c r="AE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134"/>
      <c r="N468" s="95"/>
      <c r="O468" s="95"/>
      <c r="P468" s="95"/>
      <c r="Q468" s="95"/>
      <c r="R468" s="95"/>
      <c r="S468" s="95"/>
      <c r="T468" s="95"/>
      <c r="U468" s="95"/>
      <c r="V468" s="134"/>
      <c r="W468" s="95"/>
      <c r="X468" s="95"/>
      <c r="Y468" s="95"/>
      <c r="Z468" s="95"/>
      <c r="AA468" s="95"/>
      <c r="AB468" s="95"/>
      <c r="AC468" s="95"/>
      <c r="AD468" s="95"/>
      <c r="AE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134"/>
      <c r="N469" s="95"/>
      <c r="O469" s="95"/>
      <c r="P469" s="95"/>
      <c r="Q469" s="95"/>
      <c r="R469" s="95"/>
      <c r="S469" s="95"/>
      <c r="T469" s="95"/>
      <c r="U469" s="95"/>
      <c r="V469" s="134"/>
      <c r="W469" s="95"/>
      <c r="X469" s="95"/>
      <c r="Y469" s="95"/>
      <c r="Z469" s="95"/>
      <c r="AA469" s="95"/>
      <c r="AB469" s="95"/>
      <c r="AC469" s="95"/>
      <c r="AD469" s="95"/>
      <c r="AE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134"/>
      <c r="N470" s="95"/>
      <c r="O470" s="95"/>
      <c r="P470" s="95"/>
      <c r="Q470" s="95"/>
      <c r="R470" s="95"/>
      <c r="S470" s="95"/>
      <c r="T470" s="95"/>
      <c r="U470" s="95"/>
      <c r="V470" s="134"/>
      <c r="W470" s="95"/>
      <c r="X470" s="95"/>
      <c r="Y470" s="95"/>
      <c r="Z470" s="95"/>
      <c r="AA470" s="95"/>
      <c r="AB470" s="95"/>
      <c r="AC470" s="95"/>
      <c r="AD470" s="95"/>
      <c r="AE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134"/>
      <c r="N471" s="95"/>
      <c r="O471" s="95"/>
      <c r="P471" s="95"/>
      <c r="Q471" s="95"/>
      <c r="R471" s="95"/>
      <c r="S471" s="95"/>
      <c r="T471" s="95"/>
      <c r="U471" s="95"/>
      <c r="V471" s="134"/>
      <c r="W471" s="95"/>
      <c r="X471" s="95"/>
      <c r="Y471" s="95"/>
      <c r="Z471" s="95"/>
      <c r="AA471" s="95"/>
      <c r="AB471" s="95"/>
      <c r="AC471" s="95"/>
      <c r="AD471" s="95"/>
      <c r="AE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134"/>
      <c r="N472" s="95"/>
      <c r="O472" s="95"/>
      <c r="P472" s="95"/>
      <c r="Q472" s="95"/>
      <c r="R472" s="95"/>
      <c r="S472" s="95"/>
      <c r="T472" s="95"/>
      <c r="U472" s="95"/>
      <c r="V472" s="134"/>
      <c r="W472" s="95"/>
      <c r="X472" s="95"/>
      <c r="Y472" s="95"/>
      <c r="Z472" s="95"/>
      <c r="AA472" s="95"/>
      <c r="AB472" s="95"/>
      <c r="AC472" s="95"/>
      <c r="AD472" s="95"/>
      <c r="AE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134"/>
      <c r="N473" s="95"/>
      <c r="O473" s="95"/>
      <c r="P473" s="95"/>
      <c r="Q473" s="95"/>
      <c r="R473" s="95"/>
      <c r="S473" s="95"/>
      <c r="T473" s="95"/>
      <c r="U473" s="95"/>
      <c r="V473" s="134"/>
      <c r="W473" s="95"/>
      <c r="X473" s="95"/>
      <c r="Y473" s="95"/>
      <c r="Z473" s="95"/>
      <c r="AA473" s="95"/>
      <c r="AB473" s="95"/>
      <c r="AC473" s="95"/>
      <c r="AD473" s="95"/>
      <c r="AE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134"/>
      <c r="N474" s="95"/>
      <c r="O474" s="95"/>
      <c r="P474" s="95"/>
      <c r="Q474" s="95"/>
      <c r="R474" s="95"/>
      <c r="S474" s="95"/>
      <c r="T474" s="95"/>
      <c r="U474" s="95"/>
      <c r="V474" s="134"/>
      <c r="W474" s="95"/>
      <c r="X474" s="95"/>
      <c r="Y474" s="95"/>
      <c r="Z474" s="95"/>
      <c r="AA474" s="95"/>
      <c r="AB474" s="95"/>
      <c r="AC474" s="95"/>
      <c r="AD474" s="95"/>
      <c r="AE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134"/>
      <c r="N475" s="95"/>
      <c r="O475" s="95"/>
      <c r="P475" s="95"/>
      <c r="Q475" s="95"/>
      <c r="R475" s="95"/>
      <c r="S475" s="95"/>
      <c r="T475" s="95"/>
      <c r="U475" s="95"/>
      <c r="V475" s="134"/>
      <c r="W475" s="95"/>
      <c r="X475" s="95"/>
      <c r="Y475" s="95"/>
      <c r="Z475" s="95"/>
      <c r="AA475" s="95"/>
      <c r="AB475" s="95"/>
      <c r="AC475" s="95"/>
      <c r="AD475" s="95"/>
      <c r="AE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134"/>
      <c r="N476" s="95"/>
      <c r="O476" s="95"/>
      <c r="P476" s="95"/>
      <c r="Q476" s="95"/>
      <c r="R476" s="95"/>
      <c r="S476" s="95"/>
      <c r="T476" s="95"/>
      <c r="U476" s="95"/>
      <c r="V476" s="134"/>
      <c r="W476" s="95"/>
      <c r="X476" s="95"/>
      <c r="Y476" s="95"/>
      <c r="Z476" s="95"/>
      <c r="AA476" s="95"/>
      <c r="AB476" s="95"/>
      <c r="AC476" s="95"/>
      <c r="AD476" s="95"/>
      <c r="AE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134"/>
      <c r="N477" s="95"/>
      <c r="O477" s="95"/>
      <c r="P477" s="95"/>
      <c r="Q477" s="95"/>
      <c r="R477" s="95"/>
      <c r="S477" s="95"/>
      <c r="T477" s="95"/>
      <c r="U477" s="95"/>
      <c r="V477" s="134"/>
      <c r="W477" s="95"/>
      <c r="X477" s="95"/>
      <c r="Y477" s="95"/>
      <c r="Z477" s="95"/>
      <c r="AA477" s="95"/>
      <c r="AB477" s="95"/>
      <c r="AC477" s="95"/>
      <c r="AD477" s="95"/>
      <c r="AE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134"/>
      <c r="N478" s="95"/>
      <c r="O478" s="95"/>
      <c r="P478" s="95"/>
      <c r="Q478" s="95"/>
      <c r="R478" s="95"/>
      <c r="S478" s="95"/>
      <c r="T478" s="95"/>
      <c r="U478" s="95"/>
      <c r="V478" s="134"/>
      <c r="W478" s="95"/>
      <c r="X478" s="95"/>
      <c r="Y478" s="95"/>
      <c r="Z478" s="95"/>
      <c r="AA478" s="95"/>
      <c r="AB478" s="95"/>
      <c r="AC478" s="95"/>
      <c r="AD478" s="95"/>
      <c r="AE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134"/>
      <c r="N479" s="95"/>
      <c r="O479" s="95"/>
      <c r="P479" s="95"/>
      <c r="Q479" s="95"/>
      <c r="R479" s="95"/>
      <c r="S479" s="95"/>
      <c r="T479" s="95"/>
      <c r="U479" s="95"/>
      <c r="V479" s="134"/>
      <c r="W479" s="95"/>
      <c r="X479" s="95"/>
      <c r="Y479" s="95"/>
      <c r="Z479" s="95"/>
      <c r="AA479" s="95"/>
      <c r="AB479" s="95"/>
      <c r="AC479" s="95"/>
      <c r="AD479" s="95"/>
      <c r="AE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134"/>
      <c r="N480" s="95"/>
      <c r="O480" s="95"/>
      <c r="P480" s="95"/>
      <c r="Q480" s="95"/>
      <c r="R480" s="95"/>
      <c r="S480" s="95"/>
      <c r="T480" s="95"/>
      <c r="U480" s="95"/>
      <c r="V480" s="134"/>
      <c r="W480" s="95"/>
      <c r="X480" s="95"/>
      <c r="Y480" s="95"/>
      <c r="Z480" s="95"/>
      <c r="AA480" s="95"/>
      <c r="AB480" s="95"/>
      <c r="AC480" s="95"/>
      <c r="AD480" s="95"/>
      <c r="AE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134"/>
      <c r="N481" s="95"/>
      <c r="O481" s="95"/>
      <c r="P481" s="95"/>
      <c r="Q481" s="95"/>
      <c r="R481" s="95"/>
      <c r="S481" s="95"/>
      <c r="T481" s="95"/>
      <c r="U481" s="95"/>
      <c r="V481" s="134"/>
      <c r="W481" s="95"/>
      <c r="X481" s="95"/>
      <c r="Y481" s="95"/>
      <c r="Z481" s="95"/>
      <c r="AA481" s="95"/>
      <c r="AB481" s="95"/>
      <c r="AC481" s="95"/>
      <c r="AD481" s="95"/>
      <c r="AE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134"/>
      <c r="N482" s="95"/>
      <c r="O482" s="95"/>
      <c r="P482" s="95"/>
      <c r="Q482" s="95"/>
      <c r="R482" s="95"/>
      <c r="S482" s="95"/>
      <c r="T482" s="95"/>
      <c r="U482" s="95"/>
      <c r="V482" s="134"/>
      <c r="W482" s="95"/>
      <c r="X482" s="95"/>
      <c r="Y482" s="95"/>
      <c r="Z482" s="95"/>
      <c r="AA482" s="95"/>
      <c r="AB482" s="95"/>
      <c r="AC482" s="95"/>
      <c r="AD482" s="95"/>
      <c r="AE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134"/>
      <c r="N483" s="95"/>
      <c r="O483" s="95"/>
      <c r="P483" s="95"/>
      <c r="Q483" s="95"/>
      <c r="R483" s="95"/>
      <c r="S483" s="95"/>
      <c r="T483" s="95"/>
      <c r="U483" s="95"/>
      <c r="V483" s="134"/>
      <c r="W483" s="95"/>
      <c r="X483" s="95"/>
      <c r="Y483" s="95"/>
      <c r="Z483" s="95"/>
      <c r="AA483" s="95"/>
      <c r="AB483" s="95"/>
      <c r="AC483" s="95"/>
      <c r="AD483" s="95"/>
      <c r="AE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134"/>
      <c r="N484" s="95"/>
      <c r="O484" s="95"/>
      <c r="P484" s="95"/>
      <c r="Q484" s="95"/>
      <c r="R484" s="95"/>
      <c r="S484" s="95"/>
      <c r="T484" s="95"/>
      <c r="U484" s="95"/>
      <c r="V484" s="134"/>
      <c r="W484" s="95"/>
      <c r="X484" s="95"/>
      <c r="Y484" s="95"/>
      <c r="Z484" s="95"/>
      <c r="AA484" s="95"/>
      <c r="AB484" s="95"/>
      <c r="AC484" s="95"/>
      <c r="AD484" s="95"/>
      <c r="AE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134"/>
      <c r="N485" s="95"/>
      <c r="O485" s="95"/>
      <c r="P485" s="95"/>
      <c r="Q485" s="95"/>
      <c r="R485" s="95"/>
      <c r="S485" s="95"/>
      <c r="T485" s="95"/>
      <c r="U485" s="95"/>
      <c r="V485" s="134"/>
      <c r="W485" s="95"/>
      <c r="X485" s="95"/>
      <c r="Y485" s="95"/>
      <c r="Z485" s="95"/>
      <c r="AA485" s="95"/>
      <c r="AB485" s="95"/>
      <c r="AC485" s="95"/>
      <c r="AD485" s="95"/>
      <c r="AE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134"/>
      <c r="N486" s="95"/>
      <c r="O486" s="95"/>
      <c r="P486" s="95"/>
      <c r="Q486" s="95"/>
      <c r="R486" s="95"/>
      <c r="S486" s="95"/>
      <c r="T486" s="95"/>
      <c r="U486" s="95"/>
      <c r="V486" s="134"/>
      <c r="W486" s="95"/>
      <c r="X486" s="95"/>
      <c r="Y486" s="95"/>
      <c r="Z486" s="95"/>
      <c r="AA486" s="95"/>
      <c r="AB486" s="95"/>
      <c r="AC486" s="95"/>
      <c r="AD486" s="95"/>
      <c r="AE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134"/>
      <c r="N487" s="95"/>
      <c r="O487" s="95"/>
      <c r="P487" s="95"/>
      <c r="Q487" s="95"/>
      <c r="R487" s="95"/>
      <c r="S487" s="95"/>
      <c r="T487" s="95"/>
      <c r="U487" s="95"/>
      <c r="V487" s="134"/>
      <c r="W487" s="95"/>
      <c r="X487" s="95"/>
      <c r="Y487" s="95"/>
      <c r="Z487" s="95"/>
      <c r="AA487" s="95"/>
      <c r="AB487" s="95"/>
      <c r="AC487" s="95"/>
      <c r="AD487" s="95"/>
      <c r="AE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134"/>
      <c r="N488" s="95"/>
      <c r="O488" s="95"/>
      <c r="P488" s="95"/>
      <c r="Q488" s="95"/>
      <c r="R488" s="95"/>
      <c r="S488" s="95"/>
      <c r="T488" s="95"/>
      <c r="U488" s="95"/>
      <c r="V488" s="134"/>
      <c r="W488" s="95"/>
      <c r="X488" s="95"/>
      <c r="Y488" s="95"/>
      <c r="Z488" s="95"/>
      <c r="AA488" s="95"/>
      <c r="AB488" s="95"/>
      <c r="AC488" s="95"/>
      <c r="AD488" s="95"/>
      <c r="AE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134"/>
      <c r="N489" s="95"/>
      <c r="O489" s="95"/>
      <c r="P489" s="95"/>
      <c r="Q489" s="95"/>
      <c r="R489" s="95"/>
      <c r="S489" s="95"/>
      <c r="T489" s="95"/>
      <c r="U489" s="95"/>
      <c r="V489" s="134"/>
      <c r="W489" s="95"/>
      <c r="X489" s="95"/>
      <c r="Y489" s="95"/>
      <c r="Z489" s="95"/>
      <c r="AA489" s="95"/>
      <c r="AB489" s="95"/>
      <c r="AC489" s="95"/>
      <c r="AD489" s="95"/>
      <c r="AE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134"/>
      <c r="N490" s="95"/>
      <c r="O490" s="95"/>
      <c r="P490" s="95"/>
      <c r="Q490" s="95"/>
      <c r="R490" s="95"/>
      <c r="S490" s="95"/>
      <c r="T490" s="95"/>
      <c r="U490" s="95"/>
      <c r="V490" s="134"/>
      <c r="W490" s="95"/>
      <c r="X490" s="95"/>
      <c r="Y490" s="95"/>
      <c r="Z490" s="95"/>
      <c r="AA490" s="95"/>
      <c r="AB490" s="95"/>
      <c r="AC490" s="95"/>
      <c r="AD490" s="95"/>
      <c r="AE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134"/>
      <c r="N491" s="95"/>
      <c r="O491" s="95"/>
      <c r="P491" s="95"/>
      <c r="Q491" s="95"/>
      <c r="R491" s="95"/>
      <c r="S491" s="95"/>
      <c r="T491" s="95"/>
      <c r="U491" s="95"/>
      <c r="V491" s="134"/>
      <c r="W491" s="95"/>
      <c r="X491" s="95"/>
      <c r="Y491" s="95"/>
      <c r="Z491" s="95"/>
      <c r="AA491" s="95"/>
      <c r="AB491" s="95"/>
      <c r="AC491" s="95"/>
      <c r="AD491" s="95"/>
      <c r="AE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134"/>
      <c r="N492" s="95"/>
      <c r="O492" s="95"/>
      <c r="P492" s="95"/>
      <c r="Q492" s="95"/>
      <c r="R492" s="95"/>
      <c r="S492" s="95"/>
      <c r="T492" s="95"/>
      <c r="U492" s="95"/>
      <c r="V492" s="134"/>
      <c r="W492" s="95"/>
      <c r="X492" s="95"/>
      <c r="Y492" s="95"/>
      <c r="Z492" s="95"/>
      <c r="AA492" s="95"/>
      <c r="AB492" s="95"/>
      <c r="AC492" s="95"/>
      <c r="AD492" s="95"/>
      <c r="AE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134"/>
      <c r="N493" s="95"/>
      <c r="O493" s="95"/>
      <c r="P493" s="95"/>
      <c r="Q493" s="95"/>
      <c r="R493" s="95"/>
      <c r="S493" s="95"/>
      <c r="T493" s="95"/>
      <c r="U493" s="95"/>
      <c r="V493" s="134"/>
      <c r="W493" s="95"/>
      <c r="X493" s="95"/>
      <c r="Y493" s="95"/>
      <c r="Z493" s="95"/>
      <c r="AA493" s="95"/>
      <c r="AB493" s="95"/>
      <c r="AC493" s="95"/>
      <c r="AD493" s="95"/>
      <c r="AE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134"/>
      <c r="N494" s="95"/>
      <c r="O494" s="95"/>
      <c r="P494" s="95"/>
      <c r="Q494" s="95"/>
      <c r="R494" s="95"/>
      <c r="S494" s="95"/>
      <c r="T494" s="95"/>
      <c r="U494" s="95"/>
      <c r="V494" s="134"/>
      <c r="W494" s="95"/>
      <c r="X494" s="95"/>
      <c r="Y494" s="95"/>
      <c r="Z494" s="95"/>
      <c r="AA494" s="95"/>
      <c r="AB494" s="95"/>
      <c r="AC494" s="95"/>
      <c r="AD494" s="95"/>
      <c r="AE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134"/>
      <c r="N495" s="95"/>
      <c r="O495" s="95"/>
      <c r="P495" s="95"/>
      <c r="Q495" s="95"/>
      <c r="R495" s="95"/>
      <c r="S495" s="95"/>
      <c r="T495" s="95"/>
      <c r="U495" s="95"/>
      <c r="V495" s="134"/>
      <c r="W495" s="95"/>
      <c r="X495" s="95"/>
      <c r="Y495" s="95"/>
      <c r="Z495" s="95"/>
      <c r="AA495" s="95"/>
      <c r="AB495" s="95"/>
      <c r="AC495" s="95"/>
      <c r="AD495" s="95"/>
      <c r="AE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134"/>
      <c r="N496" s="95"/>
      <c r="O496" s="95"/>
      <c r="P496" s="95"/>
      <c r="Q496" s="95"/>
      <c r="R496" s="95"/>
      <c r="S496" s="95"/>
      <c r="T496" s="95"/>
      <c r="U496" s="95"/>
      <c r="V496" s="134"/>
      <c r="W496" s="95"/>
      <c r="X496" s="95"/>
      <c r="Y496" s="95"/>
      <c r="Z496" s="95"/>
      <c r="AA496" s="95"/>
      <c r="AB496" s="95"/>
      <c r="AC496" s="95"/>
      <c r="AD496" s="95"/>
      <c r="AE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134"/>
      <c r="N497" s="95"/>
      <c r="O497" s="95"/>
      <c r="P497" s="95"/>
      <c r="Q497" s="95"/>
      <c r="R497" s="95"/>
      <c r="S497" s="95"/>
      <c r="T497" s="95"/>
      <c r="U497" s="95"/>
      <c r="V497" s="134"/>
      <c r="W497" s="95"/>
      <c r="X497" s="95"/>
      <c r="Y497" s="95"/>
      <c r="Z497" s="95"/>
      <c r="AA497" s="95"/>
      <c r="AB497" s="95"/>
      <c r="AC497" s="95"/>
      <c r="AD497" s="95"/>
      <c r="AE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134"/>
      <c r="N498" s="95"/>
      <c r="O498" s="95"/>
      <c r="P498" s="95"/>
      <c r="Q498" s="95"/>
      <c r="R498" s="95"/>
      <c r="S498" s="95"/>
      <c r="T498" s="95"/>
      <c r="U498" s="95"/>
      <c r="V498" s="134"/>
      <c r="W498" s="95"/>
      <c r="X498" s="95"/>
      <c r="Y498" s="95"/>
      <c r="Z498" s="95"/>
      <c r="AA498" s="95"/>
      <c r="AB498" s="95"/>
      <c r="AC498" s="95"/>
      <c r="AD498" s="95"/>
      <c r="AE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134"/>
      <c r="N499" s="95"/>
      <c r="O499" s="95"/>
      <c r="P499" s="95"/>
      <c r="Q499" s="95"/>
      <c r="R499" s="95"/>
      <c r="S499" s="95"/>
      <c r="T499" s="95"/>
      <c r="U499" s="95"/>
      <c r="V499" s="134"/>
      <c r="W499" s="95"/>
      <c r="X499" s="95"/>
      <c r="Y499" s="95"/>
      <c r="Z499" s="95"/>
      <c r="AA499" s="95"/>
      <c r="AB499" s="95"/>
      <c r="AC499" s="95"/>
      <c r="AD499" s="95"/>
      <c r="AE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134"/>
      <c r="N500" s="95"/>
      <c r="O500" s="95"/>
      <c r="P500" s="95"/>
      <c r="Q500" s="95"/>
      <c r="R500" s="95"/>
      <c r="S500" s="95"/>
      <c r="T500" s="95"/>
      <c r="U500" s="95"/>
      <c r="V500" s="134"/>
      <c r="W500" s="95"/>
      <c r="X500" s="95"/>
      <c r="Y500" s="95"/>
      <c r="Z500" s="95"/>
      <c r="AA500" s="95"/>
      <c r="AB500" s="95"/>
      <c r="AC500" s="95"/>
      <c r="AD500" s="95"/>
      <c r="AE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134"/>
      <c r="N501" s="95"/>
      <c r="O501" s="95"/>
      <c r="P501" s="95"/>
      <c r="Q501" s="95"/>
      <c r="R501" s="95"/>
      <c r="S501" s="95"/>
      <c r="T501" s="95"/>
      <c r="U501" s="95"/>
      <c r="V501" s="134"/>
      <c r="W501" s="95"/>
      <c r="X501" s="95"/>
      <c r="Y501" s="95"/>
      <c r="Z501" s="95"/>
      <c r="AA501" s="95"/>
      <c r="AB501" s="95"/>
      <c r="AC501" s="95"/>
      <c r="AD501" s="95"/>
      <c r="AE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134"/>
      <c r="N502" s="95"/>
      <c r="O502" s="95"/>
      <c r="P502" s="95"/>
      <c r="Q502" s="95"/>
      <c r="R502" s="95"/>
      <c r="S502" s="95"/>
      <c r="T502" s="95"/>
      <c r="U502" s="95"/>
      <c r="V502" s="134"/>
      <c r="W502" s="95"/>
      <c r="X502" s="95"/>
      <c r="Y502" s="95"/>
      <c r="Z502" s="95"/>
      <c r="AA502" s="95"/>
      <c r="AB502" s="95"/>
      <c r="AC502" s="95"/>
      <c r="AD502" s="95"/>
      <c r="AE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134"/>
      <c r="N503" s="95"/>
      <c r="O503" s="95"/>
      <c r="P503" s="95"/>
      <c r="Q503" s="95"/>
      <c r="R503" s="95"/>
      <c r="S503" s="95"/>
      <c r="T503" s="95"/>
      <c r="U503" s="95"/>
      <c r="V503" s="134"/>
      <c r="W503" s="95"/>
      <c r="X503" s="95"/>
      <c r="Y503" s="95"/>
      <c r="Z503" s="95"/>
      <c r="AA503" s="95"/>
      <c r="AB503" s="95"/>
      <c r="AC503" s="95"/>
      <c r="AD503" s="95"/>
      <c r="AE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134"/>
      <c r="N504" s="95"/>
      <c r="O504" s="95"/>
      <c r="P504" s="95"/>
      <c r="Q504" s="95"/>
      <c r="R504" s="95"/>
      <c r="S504" s="95"/>
      <c r="T504" s="95"/>
      <c r="U504" s="95"/>
      <c r="V504" s="134"/>
      <c r="W504" s="95"/>
      <c r="X504" s="95"/>
      <c r="Y504" s="95"/>
      <c r="Z504" s="95"/>
      <c r="AA504" s="95"/>
      <c r="AB504" s="95"/>
      <c r="AC504" s="95"/>
      <c r="AD504" s="95"/>
      <c r="AE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134"/>
      <c r="N505" s="95"/>
      <c r="O505" s="95"/>
      <c r="P505" s="95"/>
      <c r="Q505" s="95"/>
      <c r="R505" s="95"/>
      <c r="S505" s="95"/>
      <c r="T505" s="95"/>
      <c r="U505" s="95"/>
      <c r="V505" s="134"/>
      <c r="W505" s="95"/>
      <c r="X505" s="95"/>
      <c r="Y505" s="95"/>
      <c r="Z505" s="95"/>
      <c r="AA505" s="95"/>
      <c r="AB505" s="95"/>
      <c r="AC505" s="95"/>
      <c r="AD505" s="95"/>
      <c r="AE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134"/>
      <c r="N506" s="95"/>
      <c r="O506" s="95"/>
      <c r="P506" s="95"/>
      <c r="Q506" s="95"/>
      <c r="R506" s="95"/>
      <c r="S506" s="95"/>
      <c r="T506" s="95"/>
      <c r="U506" s="95"/>
      <c r="V506" s="134"/>
      <c r="W506" s="95"/>
      <c r="X506" s="95"/>
      <c r="Y506" s="95"/>
      <c r="Z506" s="95"/>
      <c r="AA506" s="95"/>
      <c r="AB506" s="95"/>
      <c r="AC506" s="95"/>
      <c r="AD506" s="95"/>
      <c r="AE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134"/>
      <c r="N507" s="95"/>
      <c r="O507" s="95"/>
      <c r="P507" s="95"/>
      <c r="Q507" s="95"/>
      <c r="R507" s="95"/>
      <c r="S507" s="95"/>
      <c r="T507" s="95"/>
      <c r="U507" s="95"/>
      <c r="V507" s="134"/>
      <c r="W507" s="95"/>
      <c r="X507" s="95"/>
      <c r="Y507" s="95"/>
      <c r="Z507" s="95"/>
      <c r="AA507" s="95"/>
      <c r="AB507" s="95"/>
      <c r="AC507" s="95"/>
      <c r="AD507" s="95"/>
      <c r="AE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134"/>
      <c r="N508" s="95"/>
      <c r="O508" s="95"/>
      <c r="P508" s="95"/>
      <c r="Q508" s="95"/>
      <c r="R508" s="95"/>
      <c r="S508" s="95"/>
      <c r="T508" s="95"/>
      <c r="U508" s="95"/>
      <c r="V508" s="134"/>
      <c r="W508" s="95"/>
      <c r="X508" s="95"/>
      <c r="Y508" s="95"/>
      <c r="Z508" s="95"/>
      <c r="AA508" s="95"/>
      <c r="AB508" s="95"/>
      <c r="AC508" s="95"/>
      <c r="AD508" s="95"/>
      <c r="AE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134"/>
      <c r="N509" s="95"/>
      <c r="O509" s="95"/>
      <c r="P509" s="95"/>
      <c r="Q509" s="95"/>
      <c r="R509" s="95"/>
      <c r="S509" s="95"/>
      <c r="T509" s="95"/>
      <c r="U509" s="95"/>
      <c r="V509" s="134"/>
      <c r="W509" s="95"/>
      <c r="X509" s="95"/>
      <c r="Y509" s="95"/>
      <c r="Z509" s="95"/>
      <c r="AA509" s="95"/>
      <c r="AB509" s="95"/>
      <c r="AC509" s="95"/>
      <c r="AD509" s="95"/>
      <c r="AE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134"/>
      <c r="N510" s="95"/>
      <c r="O510" s="95"/>
      <c r="P510" s="95"/>
      <c r="Q510" s="95"/>
      <c r="R510" s="95"/>
      <c r="S510" s="95"/>
      <c r="T510" s="95"/>
      <c r="U510" s="95"/>
      <c r="V510" s="134"/>
      <c r="W510" s="95"/>
      <c r="X510" s="95"/>
      <c r="Y510" s="95"/>
      <c r="Z510" s="95"/>
      <c r="AA510" s="95"/>
      <c r="AB510" s="95"/>
      <c r="AC510" s="95"/>
      <c r="AD510" s="95"/>
      <c r="AE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134"/>
      <c r="N511" s="95"/>
      <c r="O511" s="95"/>
      <c r="P511" s="95"/>
      <c r="Q511" s="95"/>
      <c r="R511" s="95"/>
      <c r="S511" s="95"/>
      <c r="T511" s="95"/>
      <c r="U511" s="95"/>
      <c r="V511" s="134"/>
      <c r="W511" s="95"/>
      <c r="X511" s="95"/>
      <c r="Y511" s="95"/>
      <c r="Z511" s="95"/>
      <c r="AA511" s="95"/>
      <c r="AB511" s="95"/>
      <c r="AC511" s="95"/>
      <c r="AD511" s="95"/>
      <c r="AE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134"/>
      <c r="N512" s="95"/>
      <c r="O512" s="95"/>
      <c r="P512" s="95"/>
      <c r="Q512" s="95"/>
      <c r="R512" s="95"/>
      <c r="S512" s="95"/>
      <c r="T512" s="95"/>
      <c r="U512" s="95"/>
      <c r="V512" s="134"/>
      <c r="W512" s="95"/>
      <c r="X512" s="95"/>
      <c r="Y512" s="95"/>
      <c r="Z512" s="95"/>
      <c r="AA512" s="95"/>
      <c r="AB512" s="95"/>
      <c r="AC512" s="95"/>
      <c r="AD512" s="95"/>
      <c r="AE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134"/>
      <c r="N513" s="95"/>
      <c r="O513" s="95"/>
      <c r="P513" s="95"/>
      <c r="Q513" s="95"/>
      <c r="R513" s="95"/>
      <c r="S513" s="95"/>
      <c r="T513" s="95"/>
      <c r="U513" s="95"/>
      <c r="V513" s="134"/>
      <c r="W513" s="95"/>
      <c r="X513" s="95"/>
      <c r="Y513" s="95"/>
      <c r="Z513" s="95"/>
      <c r="AA513" s="95"/>
      <c r="AB513" s="95"/>
      <c r="AC513" s="95"/>
      <c r="AD513" s="95"/>
      <c r="AE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134"/>
      <c r="N514" s="95"/>
      <c r="O514" s="95"/>
      <c r="P514" s="95"/>
      <c r="Q514" s="95"/>
      <c r="R514" s="95"/>
      <c r="S514" s="95"/>
      <c r="T514" s="95"/>
      <c r="U514" s="95"/>
      <c r="V514" s="134"/>
      <c r="W514" s="95"/>
      <c r="X514" s="95"/>
      <c r="Y514" s="95"/>
      <c r="Z514" s="95"/>
      <c r="AA514" s="95"/>
      <c r="AB514" s="95"/>
      <c r="AC514" s="95"/>
      <c r="AD514" s="95"/>
      <c r="AE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134"/>
      <c r="N515" s="95"/>
      <c r="O515" s="95"/>
      <c r="P515" s="95"/>
      <c r="Q515" s="95"/>
      <c r="R515" s="95"/>
      <c r="S515" s="95"/>
      <c r="T515" s="95"/>
      <c r="U515" s="95"/>
      <c r="V515" s="134"/>
      <c r="W515" s="95"/>
      <c r="X515" s="95"/>
      <c r="Y515" s="95"/>
      <c r="Z515" s="95"/>
      <c r="AA515" s="95"/>
      <c r="AB515" s="95"/>
      <c r="AC515" s="95"/>
      <c r="AD515" s="95"/>
      <c r="AE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134"/>
      <c r="N516" s="95"/>
      <c r="O516" s="95"/>
      <c r="P516" s="95"/>
      <c r="Q516" s="95"/>
      <c r="R516" s="95"/>
      <c r="S516" s="95"/>
      <c r="T516" s="95"/>
      <c r="U516" s="95"/>
      <c r="V516" s="134"/>
      <c r="W516" s="95"/>
      <c r="X516" s="95"/>
      <c r="Y516" s="95"/>
      <c r="Z516" s="95"/>
      <c r="AA516" s="95"/>
      <c r="AB516" s="95"/>
      <c r="AC516" s="95"/>
      <c r="AD516" s="95"/>
      <c r="AE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134"/>
      <c r="N517" s="95"/>
      <c r="O517" s="95"/>
      <c r="P517" s="95"/>
      <c r="Q517" s="95"/>
      <c r="R517" s="95"/>
      <c r="S517" s="95"/>
      <c r="T517" s="95"/>
      <c r="U517" s="95"/>
      <c r="V517" s="134"/>
      <c r="W517" s="95"/>
      <c r="X517" s="95"/>
      <c r="Y517" s="95"/>
      <c r="Z517" s="95"/>
      <c r="AA517" s="95"/>
      <c r="AB517" s="95"/>
      <c r="AC517" s="95"/>
      <c r="AD517" s="95"/>
      <c r="AE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134"/>
      <c r="N518" s="95"/>
      <c r="O518" s="95"/>
      <c r="P518" s="95"/>
      <c r="Q518" s="95"/>
      <c r="R518" s="95"/>
      <c r="S518" s="95"/>
      <c r="T518" s="95"/>
      <c r="U518" s="95"/>
      <c r="V518" s="134"/>
      <c r="W518" s="95"/>
      <c r="X518" s="95"/>
      <c r="Y518" s="95"/>
      <c r="Z518" s="95"/>
      <c r="AA518" s="95"/>
      <c r="AB518" s="95"/>
      <c r="AC518" s="95"/>
      <c r="AD518" s="95"/>
      <c r="AE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134"/>
      <c r="N519" s="95"/>
      <c r="O519" s="95"/>
      <c r="P519" s="95"/>
      <c r="Q519" s="95"/>
      <c r="R519" s="95"/>
      <c r="S519" s="95"/>
      <c r="T519" s="95"/>
      <c r="U519" s="95"/>
      <c r="V519" s="134"/>
      <c r="W519" s="95"/>
      <c r="X519" s="95"/>
      <c r="Y519" s="95"/>
      <c r="Z519" s="95"/>
      <c r="AA519" s="95"/>
      <c r="AB519" s="95"/>
      <c r="AC519" s="95"/>
      <c r="AD519" s="95"/>
      <c r="AE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134"/>
      <c r="N520" s="95"/>
      <c r="O520" s="95"/>
      <c r="P520" s="95"/>
      <c r="Q520" s="95"/>
      <c r="R520" s="95"/>
      <c r="S520" s="95"/>
      <c r="T520" s="95"/>
      <c r="U520" s="95"/>
      <c r="V520" s="134"/>
      <c r="W520" s="95"/>
      <c r="X520" s="95"/>
      <c r="Y520" s="95"/>
      <c r="Z520" s="95"/>
      <c r="AA520" s="95"/>
      <c r="AB520" s="95"/>
      <c r="AC520" s="95"/>
      <c r="AD520" s="95"/>
      <c r="AE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134"/>
      <c r="N521" s="95"/>
      <c r="O521" s="95"/>
      <c r="P521" s="95"/>
      <c r="Q521" s="95"/>
      <c r="R521" s="95"/>
      <c r="S521" s="95"/>
      <c r="T521" s="95"/>
      <c r="U521" s="95"/>
      <c r="V521" s="134"/>
      <c r="W521" s="95"/>
      <c r="X521" s="95"/>
      <c r="Y521" s="95"/>
      <c r="Z521" s="95"/>
      <c r="AA521" s="95"/>
      <c r="AB521" s="95"/>
      <c r="AC521" s="95"/>
      <c r="AD521" s="95"/>
      <c r="AE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134"/>
      <c r="N522" s="95"/>
      <c r="O522" s="95"/>
      <c r="P522" s="95"/>
      <c r="Q522" s="95"/>
      <c r="R522" s="95"/>
      <c r="S522" s="95"/>
      <c r="T522" s="95"/>
      <c r="U522" s="95"/>
      <c r="V522" s="134"/>
      <c r="W522" s="95"/>
      <c r="X522" s="95"/>
      <c r="Y522" s="95"/>
      <c r="Z522" s="95"/>
      <c r="AA522" s="95"/>
      <c r="AB522" s="95"/>
      <c r="AC522" s="95"/>
      <c r="AD522" s="95"/>
      <c r="AE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134"/>
      <c r="N523" s="95"/>
      <c r="O523" s="95"/>
      <c r="P523" s="95"/>
      <c r="Q523" s="95"/>
      <c r="R523" s="95"/>
      <c r="S523" s="95"/>
      <c r="T523" s="95"/>
      <c r="U523" s="95"/>
      <c r="V523" s="134"/>
      <c r="W523" s="95"/>
      <c r="X523" s="95"/>
      <c r="Y523" s="95"/>
      <c r="Z523" s="95"/>
      <c r="AA523" s="95"/>
      <c r="AB523" s="95"/>
      <c r="AC523" s="95"/>
      <c r="AD523" s="95"/>
      <c r="AE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134"/>
      <c r="N524" s="95"/>
      <c r="O524" s="95"/>
      <c r="P524" s="95"/>
      <c r="Q524" s="95"/>
      <c r="R524" s="95"/>
      <c r="S524" s="95"/>
      <c r="T524" s="95"/>
      <c r="U524" s="95"/>
      <c r="V524" s="134"/>
      <c r="W524" s="95"/>
      <c r="X524" s="95"/>
      <c r="Y524" s="95"/>
      <c r="Z524" s="95"/>
      <c r="AA524" s="95"/>
      <c r="AB524" s="95"/>
      <c r="AC524" s="95"/>
      <c r="AD524" s="95"/>
      <c r="AE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134"/>
      <c r="N525" s="95"/>
      <c r="O525" s="95"/>
      <c r="P525" s="95"/>
      <c r="Q525" s="95"/>
      <c r="R525" s="95"/>
      <c r="S525" s="95"/>
      <c r="T525" s="95"/>
      <c r="U525" s="95"/>
      <c r="V525" s="134"/>
      <c r="W525" s="95"/>
      <c r="X525" s="95"/>
      <c r="Y525" s="95"/>
      <c r="Z525" s="95"/>
      <c r="AA525" s="95"/>
      <c r="AB525" s="95"/>
      <c r="AC525" s="95"/>
      <c r="AD525" s="95"/>
      <c r="AE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134"/>
      <c r="N526" s="95"/>
      <c r="O526" s="95"/>
      <c r="P526" s="95"/>
      <c r="Q526" s="95"/>
      <c r="R526" s="95"/>
      <c r="S526" s="95"/>
      <c r="T526" s="95"/>
      <c r="U526" s="95"/>
      <c r="V526" s="134"/>
      <c r="W526" s="95"/>
      <c r="X526" s="95"/>
      <c r="Y526" s="95"/>
      <c r="Z526" s="95"/>
      <c r="AA526" s="95"/>
      <c r="AB526" s="95"/>
      <c r="AC526" s="95"/>
      <c r="AD526" s="95"/>
      <c r="AE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134"/>
      <c r="N527" s="95"/>
      <c r="O527" s="95"/>
      <c r="P527" s="95"/>
      <c r="Q527" s="95"/>
      <c r="R527" s="95"/>
      <c r="S527" s="95"/>
      <c r="T527" s="95"/>
      <c r="U527" s="95"/>
      <c r="V527" s="134"/>
      <c r="W527" s="95"/>
      <c r="X527" s="95"/>
      <c r="Y527" s="95"/>
      <c r="Z527" s="95"/>
      <c r="AA527" s="95"/>
      <c r="AB527" s="95"/>
      <c r="AC527" s="95"/>
      <c r="AD527" s="95"/>
      <c r="AE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134"/>
      <c r="N528" s="95"/>
      <c r="O528" s="95"/>
      <c r="P528" s="95"/>
      <c r="Q528" s="95"/>
      <c r="R528" s="95"/>
      <c r="S528" s="95"/>
      <c r="T528" s="95"/>
      <c r="U528" s="95"/>
      <c r="V528" s="134"/>
      <c r="W528" s="95"/>
      <c r="X528" s="95"/>
      <c r="Y528" s="95"/>
      <c r="Z528" s="95"/>
      <c r="AA528" s="95"/>
      <c r="AB528" s="95"/>
      <c r="AC528" s="95"/>
      <c r="AD528" s="95"/>
      <c r="AE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134"/>
      <c r="N529" s="95"/>
      <c r="O529" s="95"/>
      <c r="P529" s="95"/>
      <c r="Q529" s="95"/>
      <c r="R529" s="95"/>
      <c r="S529" s="95"/>
      <c r="T529" s="95"/>
      <c r="U529" s="95"/>
      <c r="V529" s="134"/>
      <c r="W529" s="95"/>
      <c r="X529" s="95"/>
      <c r="Y529" s="95"/>
      <c r="Z529" s="95"/>
      <c r="AA529" s="95"/>
      <c r="AB529" s="95"/>
      <c r="AC529" s="95"/>
      <c r="AD529" s="95"/>
      <c r="AE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134"/>
      <c r="N530" s="95"/>
      <c r="O530" s="95"/>
      <c r="P530" s="95"/>
      <c r="Q530" s="95"/>
      <c r="R530" s="95"/>
      <c r="S530" s="95"/>
      <c r="T530" s="95"/>
      <c r="U530" s="95"/>
      <c r="V530" s="134"/>
      <c r="W530" s="95"/>
      <c r="X530" s="95"/>
      <c r="Y530" s="95"/>
      <c r="Z530" s="95"/>
      <c r="AA530" s="95"/>
      <c r="AB530" s="95"/>
      <c r="AC530" s="95"/>
      <c r="AD530" s="95"/>
      <c r="AE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134"/>
      <c r="N531" s="95"/>
      <c r="O531" s="95"/>
      <c r="P531" s="95"/>
      <c r="Q531" s="95"/>
      <c r="R531" s="95"/>
      <c r="S531" s="95"/>
      <c r="T531" s="95"/>
      <c r="U531" s="95"/>
      <c r="V531" s="134"/>
      <c r="W531" s="95"/>
      <c r="X531" s="95"/>
      <c r="Y531" s="95"/>
      <c r="Z531" s="95"/>
      <c r="AA531" s="95"/>
      <c r="AB531" s="95"/>
      <c r="AC531" s="95"/>
      <c r="AD531" s="95"/>
      <c r="AE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134"/>
      <c r="N532" s="95"/>
      <c r="O532" s="95"/>
      <c r="P532" s="95"/>
      <c r="Q532" s="95"/>
      <c r="R532" s="95"/>
      <c r="S532" s="95"/>
      <c r="T532" s="95"/>
      <c r="U532" s="95"/>
      <c r="V532" s="134"/>
      <c r="W532" s="95"/>
      <c r="X532" s="95"/>
      <c r="Y532" s="95"/>
      <c r="Z532" s="95"/>
      <c r="AA532" s="95"/>
      <c r="AB532" s="95"/>
      <c r="AC532" s="95"/>
      <c r="AD532" s="95"/>
      <c r="AE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134"/>
      <c r="N533" s="95"/>
      <c r="O533" s="95"/>
      <c r="P533" s="95"/>
      <c r="Q533" s="95"/>
      <c r="R533" s="95"/>
      <c r="S533" s="95"/>
      <c r="T533" s="95"/>
      <c r="U533" s="95"/>
      <c r="V533" s="134"/>
      <c r="W533" s="95"/>
      <c r="X533" s="95"/>
      <c r="Y533" s="95"/>
      <c r="Z533" s="95"/>
      <c r="AA533" s="95"/>
      <c r="AB533" s="95"/>
      <c r="AC533" s="95"/>
      <c r="AD533" s="95"/>
      <c r="AE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134"/>
      <c r="N534" s="95"/>
      <c r="O534" s="95"/>
      <c r="P534" s="95"/>
      <c r="Q534" s="95"/>
      <c r="R534" s="95"/>
      <c r="S534" s="95"/>
      <c r="T534" s="95"/>
      <c r="U534" s="95"/>
      <c r="V534" s="134"/>
      <c r="W534" s="95"/>
      <c r="X534" s="95"/>
      <c r="Y534" s="95"/>
      <c r="Z534" s="95"/>
      <c r="AA534" s="95"/>
      <c r="AB534" s="95"/>
      <c r="AC534" s="95"/>
      <c r="AD534" s="95"/>
      <c r="AE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134"/>
      <c r="N535" s="95"/>
      <c r="O535" s="95"/>
      <c r="P535" s="95"/>
      <c r="Q535" s="95"/>
      <c r="R535" s="95"/>
      <c r="S535" s="95"/>
      <c r="T535" s="95"/>
      <c r="U535" s="95"/>
      <c r="V535" s="134"/>
      <c r="W535" s="95"/>
      <c r="X535" s="95"/>
      <c r="Y535" s="95"/>
      <c r="Z535" s="95"/>
      <c r="AA535" s="95"/>
      <c r="AB535" s="95"/>
      <c r="AC535" s="95"/>
      <c r="AD535" s="95"/>
      <c r="AE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134"/>
      <c r="N536" s="95"/>
      <c r="O536" s="95"/>
      <c r="P536" s="95"/>
      <c r="Q536" s="95"/>
      <c r="R536" s="95"/>
      <c r="S536" s="95"/>
      <c r="T536" s="95"/>
      <c r="U536" s="95"/>
      <c r="V536" s="134"/>
      <c r="W536" s="95"/>
      <c r="X536" s="95"/>
      <c r="Y536" s="95"/>
      <c r="Z536" s="95"/>
      <c r="AA536" s="95"/>
      <c r="AB536" s="95"/>
      <c r="AC536" s="95"/>
      <c r="AD536" s="95"/>
      <c r="AE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134"/>
      <c r="N537" s="95"/>
      <c r="O537" s="95"/>
      <c r="P537" s="95"/>
      <c r="Q537" s="95"/>
      <c r="R537" s="95"/>
      <c r="S537" s="95"/>
      <c r="T537" s="95"/>
      <c r="U537" s="95"/>
      <c r="V537" s="134"/>
      <c r="W537" s="95"/>
      <c r="X537" s="95"/>
      <c r="Y537" s="95"/>
      <c r="Z537" s="95"/>
      <c r="AA537" s="95"/>
      <c r="AB537" s="95"/>
      <c r="AC537" s="95"/>
      <c r="AD537" s="95"/>
      <c r="AE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134"/>
      <c r="N538" s="95"/>
      <c r="O538" s="95"/>
      <c r="P538" s="95"/>
      <c r="Q538" s="95"/>
      <c r="R538" s="95"/>
      <c r="S538" s="95"/>
      <c r="T538" s="95"/>
      <c r="U538" s="95"/>
      <c r="V538" s="134"/>
      <c r="W538" s="95"/>
      <c r="X538" s="95"/>
      <c r="Y538" s="95"/>
      <c r="Z538" s="95"/>
      <c r="AA538" s="95"/>
      <c r="AB538" s="95"/>
      <c r="AC538" s="95"/>
      <c r="AD538" s="95"/>
      <c r="AE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134"/>
      <c r="N539" s="95"/>
      <c r="O539" s="95"/>
      <c r="P539" s="95"/>
      <c r="Q539" s="95"/>
      <c r="R539" s="95"/>
      <c r="S539" s="95"/>
      <c r="T539" s="95"/>
      <c r="U539" s="95"/>
      <c r="V539" s="134"/>
      <c r="W539" s="95"/>
      <c r="X539" s="95"/>
      <c r="Y539" s="95"/>
      <c r="Z539" s="95"/>
      <c r="AA539" s="95"/>
      <c r="AB539" s="95"/>
      <c r="AC539" s="95"/>
      <c r="AD539" s="95"/>
      <c r="AE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134"/>
      <c r="N540" s="95"/>
      <c r="O540" s="95"/>
      <c r="P540" s="95"/>
      <c r="Q540" s="95"/>
      <c r="R540" s="95"/>
      <c r="S540" s="95"/>
      <c r="T540" s="95"/>
      <c r="U540" s="95"/>
      <c r="V540" s="134"/>
      <c r="W540" s="95"/>
      <c r="X540" s="95"/>
      <c r="Y540" s="95"/>
      <c r="Z540" s="95"/>
      <c r="AA540" s="95"/>
      <c r="AB540" s="95"/>
      <c r="AC540" s="95"/>
      <c r="AD540" s="95"/>
      <c r="AE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134"/>
      <c r="N541" s="95"/>
      <c r="O541" s="95"/>
      <c r="P541" s="95"/>
      <c r="Q541" s="95"/>
      <c r="R541" s="95"/>
      <c r="S541" s="95"/>
      <c r="T541" s="95"/>
      <c r="U541" s="95"/>
      <c r="V541" s="134"/>
      <c r="W541" s="95"/>
      <c r="X541" s="95"/>
      <c r="Y541" s="95"/>
      <c r="Z541" s="95"/>
      <c r="AA541" s="95"/>
      <c r="AB541" s="95"/>
      <c r="AC541" s="95"/>
      <c r="AD541" s="95"/>
      <c r="AE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134"/>
      <c r="N542" s="95"/>
      <c r="O542" s="95"/>
      <c r="P542" s="95"/>
      <c r="Q542" s="95"/>
      <c r="R542" s="95"/>
      <c r="S542" s="95"/>
      <c r="T542" s="95"/>
      <c r="U542" s="95"/>
      <c r="V542" s="134"/>
      <c r="W542" s="95"/>
      <c r="X542" s="95"/>
      <c r="Y542" s="95"/>
      <c r="Z542" s="95"/>
      <c r="AA542" s="95"/>
      <c r="AB542" s="95"/>
      <c r="AC542" s="95"/>
      <c r="AD542" s="95"/>
      <c r="AE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134"/>
      <c r="N543" s="95"/>
      <c r="O543" s="95"/>
      <c r="P543" s="95"/>
      <c r="Q543" s="95"/>
      <c r="R543" s="95"/>
      <c r="S543" s="95"/>
      <c r="T543" s="95"/>
      <c r="U543" s="95"/>
      <c r="V543" s="134"/>
      <c r="W543" s="95"/>
      <c r="X543" s="95"/>
      <c r="Y543" s="95"/>
      <c r="Z543" s="95"/>
      <c r="AA543" s="95"/>
      <c r="AB543" s="95"/>
      <c r="AC543" s="95"/>
      <c r="AD543" s="95"/>
      <c r="AE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134"/>
      <c r="N544" s="95"/>
      <c r="O544" s="95"/>
      <c r="P544" s="95"/>
      <c r="Q544" s="95"/>
      <c r="R544" s="95"/>
      <c r="S544" s="95"/>
      <c r="T544" s="95"/>
      <c r="U544" s="95"/>
      <c r="V544" s="134"/>
      <c r="W544" s="95"/>
      <c r="X544" s="95"/>
      <c r="Y544" s="95"/>
      <c r="Z544" s="95"/>
      <c r="AA544" s="95"/>
      <c r="AB544" s="95"/>
      <c r="AC544" s="95"/>
      <c r="AD544" s="95"/>
      <c r="AE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134"/>
      <c r="N545" s="95"/>
      <c r="O545" s="95"/>
      <c r="P545" s="95"/>
      <c r="Q545" s="95"/>
      <c r="R545" s="95"/>
      <c r="S545" s="95"/>
      <c r="T545" s="95"/>
      <c r="U545" s="95"/>
      <c r="V545" s="134"/>
      <c r="W545" s="95"/>
      <c r="X545" s="95"/>
      <c r="Y545" s="95"/>
      <c r="Z545" s="95"/>
      <c r="AA545" s="95"/>
      <c r="AB545" s="95"/>
      <c r="AC545" s="95"/>
      <c r="AD545" s="95"/>
      <c r="AE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134"/>
      <c r="N546" s="95"/>
      <c r="O546" s="95"/>
      <c r="P546" s="95"/>
      <c r="Q546" s="95"/>
      <c r="R546" s="95"/>
      <c r="S546" s="95"/>
      <c r="T546" s="95"/>
      <c r="U546" s="95"/>
      <c r="V546" s="134"/>
      <c r="W546" s="95"/>
      <c r="X546" s="95"/>
      <c r="Y546" s="95"/>
      <c r="Z546" s="95"/>
      <c r="AA546" s="95"/>
      <c r="AB546" s="95"/>
      <c r="AC546" s="95"/>
      <c r="AD546" s="95"/>
      <c r="AE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134"/>
      <c r="N547" s="95"/>
      <c r="O547" s="95"/>
      <c r="P547" s="95"/>
      <c r="Q547" s="95"/>
      <c r="R547" s="95"/>
      <c r="S547" s="95"/>
      <c r="T547" s="95"/>
      <c r="U547" s="95"/>
      <c r="V547" s="134"/>
      <c r="W547" s="95"/>
      <c r="X547" s="95"/>
      <c r="Y547" s="95"/>
      <c r="Z547" s="95"/>
      <c r="AA547" s="95"/>
      <c r="AB547" s="95"/>
      <c r="AC547" s="95"/>
      <c r="AD547" s="95"/>
      <c r="AE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134"/>
      <c r="N548" s="95"/>
      <c r="O548" s="95"/>
      <c r="P548" s="95"/>
      <c r="Q548" s="95"/>
      <c r="R548" s="95"/>
      <c r="S548" s="95"/>
      <c r="T548" s="95"/>
      <c r="U548" s="95"/>
      <c r="V548" s="134"/>
      <c r="W548" s="95"/>
      <c r="X548" s="95"/>
      <c r="Y548" s="95"/>
      <c r="Z548" s="95"/>
      <c r="AA548" s="95"/>
      <c r="AB548" s="95"/>
      <c r="AC548" s="95"/>
      <c r="AD548" s="95"/>
      <c r="AE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134"/>
      <c r="N549" s="95"/>
      <c r="O549" s="95"/>
      <c r="P549" s="95"/>
      <c r="Q549" s="95"/>
      <c r="R549" s="95"/>
      <c r="S549" s="95"/>
      <c r="T549" s="95"/>
      <c r="U549" s="95"/>
      <c r="V549" s="134"/>
      <c r="W549" s="95"/>
      <c r="X549" s="95"/>
      <c r="Y549" s="95"/>
      <c r="Z549" s="95"/>
      <c r="AA549" s="95"/>
      <c r="AB549" s="95"/>
      <c r="AC549" s="95"/>
      <c r="AD549" s="95"/>
      <c r="AE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134"/>
      <c r="N550" s="95"/>
      <c r="O550" s="95"/>
      <c r="P550" s="95"/>
      <c r="Q550" s="95"/>
      <c r="R550" s="95"/>
      <c r="S550" s="95"/>
      <c r="T550" s="95"/>
      <c r="U550" s="95"/>
      <c r="V550" s="134"/>
      <c r="W550" s="95"/>
      <c r="X550" s="95"/>
      <c r="Y550" s="95"/>
      <c r="Z550" s="95"/>
      <c r="AA550" s="95"/>
      <c r="AB550" s="95"/>
      <c r="AC550" s="95"/>
      <c r="AD550" s="95"/>
      <c r="AE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134"/>
      <c r="N551" s="95"/>
      <c r="O551" s="95"/>
      <c r="P551" s="95"/>
      <c r="Q551" s="95"/>
      <c r="R551" s="95"/>
      <c r="S551" s="95"/>
      <c r="T551" s="95"/>
      <c r="U551" s="95"/>
      <c r="V551" s="134"/>
      <c r="W551" s="95"/>
      <c r="X551" s="95"/>
      <c r="Y551" s="95"/>
      <c r="Z551" s="95"/>
      <c r="AA551" s="95"/>
      <c r="AB551" s="95"/>
      <c r="AC551" s="95"/>
      <c r="AD551" s="95"/>
      <c r="AE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134"/>
      <c r="N552" s="95"/>
      <c r="O552" s="95"/>
      <c r="P552" s="95"/>
      <c r="Q552" s="95"/>
      <c r="R552" s="95"/>
      <c r="S552" s="95"/>
      <c r="T552" s="95"/>
      <c r="U552" s="95"/>
      <c r="V552" s="134"/>
      <c r="W552" s="95"/>
      <c r="X552" s="95"/>
      <c r="Y552" s="95"/>
      <c r="Z552" s="95"/>
      <c r="AA552" s="95"/>
      <c r="AB552" s="95"/>
      <c r="AC552" s="95"/>
      <c r="AD552" s="95"/>
      <c r="AE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134"/>
      <c r="N553" s="95"/>
      <c r="O553" s="95"/>
      <c r="P553" s="95"/>
      <c r="Q553" s="95"/>
      <c r="R553" s="95"/>
      <c r="S553" s="95"/>
      <c r="T553" s="95"/>
      <c r="U553" s="95"/>
      <c r="V553" s="134"/>
      <c r="W553" s="95"/>
      <c r="X553" s="95"/>
      <c r="Y553" s="95"/>
      <c r="Z553" s="95"/>
      <c r="AA553" s="95"/>
      <c r="AB553" s="95"/>
      <c r="AC553" s="95"/>
      <c r="AD553" s="95"/>
      <c r="AE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134"/>
      <c r="N554" s="95"/>
      <c r="O554" s="95"/>
      <c r="P554" s="95"/>
      <c r="Q554" s="95"/>
      <c r="R554" s="95"/>
      <c r="S554" s="95"/>
      <c r="T554" s="95"/>
      <c r="U554" s="95"/>
      <c r="V554" s="134"/>
      <c r="W554" s="95"/>
      <c r="X554" s="95"/>
      <c r="Y554" s="95"/>
      <c r="Z554" s="95"/>
      <c r="AA554" s="95"/>
      <c r="AB554" s="95"/>
      <c r="AC554" s="95"/>
      <c r="AD554" s="95"/>
      <c r="AE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134"/>
      <c r="N555" s="95"/>
      <c r="O555" s="95"/>
      <c r="P555" s="95"/>
      <c r="Q555" s="95"/>
      <c r="R555" s="95"/>
      <c r="S555" s="95"/>
      <c r="T555" s="95"/>
      <c r="U555" s="95"/>
      <c r="V555" s="134"/>
      <c r="W555" s="95"/>
      <c r="X555" s="95"/>
      <c r="Y555" s="95"/>
      <c r="Z555" s="95"/>
      <c r="AA555" s="95"/>
      <c r="AB555" s="95"/>
      <c r="AC555" s="95"/>
      <c r="AD555" s="95"/>
      <c r="AE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134"/>
      <c r="N556" s="95"/>
      <c r="O556" s="95"/>
      <c r="P556" s="95"/>
      <c r="Q556" s="95"/>
      <c r="R556" s="95"/>
      <c r="S556" s="95"/>
      <c r="T556" s="95"/>
      <c r="U556" s="95"/>
      <c r="V556" s="134"/>
      <c r="W556" s="95"/>
      <c r="X556" s="95"/>
      <c r="Y556" s="95"/>
      <c r="Z556" s="95"/>
      <c r="AA556" s="95"/>
      <c r="AB556" s="95"/>
      <c r="AC556" s="95"/>
      <c r="AD556" s="95"/>
      <c r="AE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134"/>
      <c r="N557" s="95"/>
      <c r="O557" s="95"/>
      <c r="P557" s="95"/>
      <c r="Q557" s="95"/>
      <c r="R557" s="95"/>
      <c r="S557" s="95"/>
      <c r="T557" s="95"/>
      <c r="U557" s="95"/>
      <c r="V557" s="134"/>
      <c r="W557" s="95"/>
      <c r="X557" s="95"/>
      <c r="Y557" s="95"/>
      <c r="Z557" s="95"/>
      <c r="AA557" s="95"/>
      <c r="AB557" s="95"/>
      <c r="AC557" s="95"/>
      <c r="AD557" s="95"/>
      <c r="AE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134"/>
      <c r="N558" s="95"/>
      <c r="O558" s="95"/>
      <c r="P558" s="95"/>
      <c r="Q558" s="95"/>
      <c r="R558" s="95"/>
      <c r="S558" s="95"/>
      <c r="T558" s="95"/>
      <c r="U558" s="95"/>
      <c r="V558" s="134"/>
      <c r="W558" s="95"/>
      <c r="X558" s="95"/>
      <c r="Y558" s="95"/>
      <c r="Z558" s="95"/>
      <c r="AA558" s="95"/>
      <c r="AB558" s="95"/>
      <c r="AC558" s="95"/>
      <c r="AD558" s="95"/>
      <c r="AE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134"/>
      <c r="N559" s="95"/>
      <c r="O559" s="95"/>
      <c r="P559" s="95"/>
      <c r="Q559" s="95"/>
      <c r="R559" s="95"/>
      <c r="S559" s="95"/>
      <c r="T559" s="95"/>
      <c r="U559" s="95"/>
      <c r="V559" s="134"/>
      <c r="W559" s="95"/>
      <c r="X559" s="95"/>
      <c r="Y559" s="95"/>
      <c r="Z559" s="95"/>
      <c r="AA559" s="95"/>
      <c r="AB559" s="95"/>
      <c r="AC559" s="95"/>
      <c r="AD559" s="95"/>
      <c r="AE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134"/>
      <c r="N560" s="95"/>
      <c r="O560" s="95"/>
      <c r="P560" s="95"/>
      <c r="Q560" s="95"/>
      <c r="R560" s="95"/>
      <c r="S560" s="95"/>
      <c r="T560" s="95"/>
      <c r="U560" s="95"/>
      <c r="V560" s="134"/>
      <c r="W560" s="95"/>
      <c r="X560" s="95"/>
      <c r="Y560" s="95"/>
      <c r="Z560" s="95"/>
      <c r="AA560" s="95"/>
      <c r="AB560" s="95"/>
      <c r="AC560" s="95"/>
      <c r="AD560" s="95"/>
      <c r="AE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134"/>
      <c r="N561" s="95"/>
      <c r="O561" s="95"/>
      <c r="P561" s="95"/>
      <c r="Q561" s="95"/>
      <c r="R561" s="95"/>
      <c r="S561" s="95"/>
      <c r="T561" s="95"/>
      <c r="U561" s="95"/>
      <c r="V561" s="134"/>
      <c r="W561" s="95"/>
      <c r="X561" s="95"/>
      <c r="Y561" s="95"/>
      <c r="Z561" s="95"/>
      <c r="AA561" s="95"/>
      <c r="AB561" s="95"/>
      <c r="AC561" s="95"/>
      <c r="AD561" s="95"/>
      <c r="AE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134"/>
      <c r="N562" s="95"/>
      <c r="O562" s="95"/>
      <c r="P562" s="95"/>
      <c r="Q562" s="95"/>
      <c r="R562" s="95"/>
      <c r="S562" s="95"/>
      <c r="T562" s="95"/>
      <c r="U562" s="95"/>
      <c r="V562" s="134"/>
      <c r="W562" s="95"/>
      <c r="X562" s="95"/>
      <c r="Y562" s="95"/>
      <c r="Z562" s="95"/>
      <c r="AA562" s="95"/>
      <c r="AB562" s="95"/>
      <c r="AC562" s="95"/>
      <c r="AD562" s="95"/>
      <c r="AE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134"/>
      <c r="N563" s="95"/>
      <c r="O563" s="95"/>
      <c r="P563" s="95"/>
      <c r="Q563" s="95"/>
      <c r="R563" s="95"/>
      <c r="S563" s="95"/>
      <c r="T563" s="95"/>
      <c r="U563" s="95"/>
      <c r="V563" s="134"/>
      <c r="W563" s="95"/>
      <c r="X563" s="95"/>
      <c r="Y563" s="95"/>
      <c r="Z563" s="95"/>
      <c r="AA563" s="95"/>
      <c r="AB563" s="95"/>
      <c r="AC563" s="95"/>
      <c r="AD563" s="95"/>
      <c r="AE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134"/>
      <c r="N564" s="95"/>
      <c r="O564" s="95"/>
      <c r="P564" s="95"/>
      <c r="Q564" s="95"/>
      <c r="R564" s="95"/>
      <c r="S564" s="95"/>
      <c r="T564" s="95"/>
      <c r="U564" s="95"/>
      <c r="V564" s="134"/>
      <c r="W564" s="95"/>
      <c r="X564" s="95"/>
      <c r="Y564" s="95"/>
      <c r="Z564" s="95"/>
      <c r="AA564" s="95"/>
      <c r="AB564" s="95"/>
      <c r="AC564" s="95"/>
      <c r="AD564" s="95"/>
      <c r="AE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134"/>
      <c r="N565" s="95"/>
      <c r="O565" s="95"/>
      <c r="P565" s="95"/>
      <c r="Q565" s="95"/>
      <c r="R565" s="95"/>
      <c r="S565" s="95"/>
      <c r="T565" s="95"/>
      <c r="U565" s="95"/>
      <c r="V565" s="134"/>
      <c r="W565" s="95"/>
      <c r="X565" s="95"/>
      <c r="Y565" s="95"/>
      <c r="Z565" s="95"/>
      <c r="AA565" s="95"/>
      <c r="AB565" s="95"/>
      <c r="AC565" s="95"/>
      <c r="AD565" s="95"/>
      <c r="AE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134"/>
      <c r="N566" s="95"/>
      <c r="O566" s="95"/>
      <c r="P566" s="95"/>
      <c r="Q566" s="95"/>
      <c r="R566" s="95"/>
      <c r="S566" s="95"/>
      <c r="T566" s="95"/>
      <c r="U566" s="95"/>
      <c r="V566" s="134"/>
      <c r="W566" s="95"/>
      <c r="X566" s="95"/>
      <c r="Y566" s="95"/>
      <c r="Z566" s="95"/>
      <c r="AA566" s="95"/>
      <c r="AB566" s="95"/>
      <c r="AC566" s="95"/>
      <c r="AD566" s="95"/>
      <c r="AE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134"/>
      <c r="N567" s="95"/>
      <c r="O567" s="95"/>
      <c r="P567" s="95"/>
      <c r="Q567" s="95"/>
      <c r="R567" s="95"/>
      <c r="S567" s="95"/>
      <c r="T567" s="95"/>
      <c r="U567" s="95"/>
      <c r="V567" s="134"/>
      <c r="W567" s="95"/>
      <c r="X567" s="95"/>
      <c r="Y567" s="95"/>
      <c r="Z567" s="95"/>
      <c r="AA567" s="95"/>
      <c r="AB567" s="95"/>
      <c r="AC567" s="95"/>
      <c r="AD567" s="95"/>
      <c r="AE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134"/>
      <c r="N568" s="95"/>
      <c r="O568" s="95"/>
      <c r="P568" s="95"/>
      <c r="Q568" s="95"/>
      <c r="R568" s="95"/>
      <c r="S568" s="95"/>
      <c r="T568" s="95"/>
      <c r="U568" s="95"/>
      <c r="V568" s="134"/>
      <c r="W568" s="95"/>
      <c r="X568" s="95"/>
      <c r="Y568" s="95"/>
      <c r="Z568" s="95"/>
      <c r="AA568" s="95"/>
      <c r="AB568" s="95"/>
      <c r="AC568" s="95"/>
      <c r="AD568" s="95"/>
      <c r="AE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134"/>
      <c r="N569" s="95"/>
      <c r="O569" s="95"/>
      <c r="P569" s="95"/>
      <c r="Q569" s="95"/>
      <c r="R569" s="95"/>
      <c r="S569" s="95"/>
      <c r="T569" s="95"/>
      <c r="U569" s="95"/>
      <c r="V569" s="134"/>
      <c r="W569" s="95"/>
      <c r="X569" s="95"/>
      <c r="Y569" s="95"/>
      <c r="Z569" s="95"/>
      <c r="AA569" s="95"/>
      <c r="AB569" s="95"/>
      <c r="AC569" s="95"/>
      <c r="AD569" s="95"/>
      <c r="AE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134"/>
      <c r="N570" s="95"/>
      <c r="O570" s="95"/>
      <c r="P570" s="95"/>
      <c r="Q570" s="95"/>
      <c r="R570" s="95"/>
      <c r="S570" s="95"/>
      <c r="T570" s="95"/>
      <c r="U570" s="95"/>
      <c r="V570" s="134"/>
      <c r="W570" s="95"/>
      <c r="X570" s="95"/>
      <c r="Y570" s="95"/>
      <c r="Z570" s="95"/>
      <c r="AA570" s="95"/>
      <c r="AB570" s="95"/>
      <c r="AC570" s="95"/>
      <c r="AD570" s="95"/>
      <c r="AE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134"/>
      <c r="N571" s="95"/>
      <c r="O571" s="95"/>
      <c r="P571" s="95"/>
      <c r="Q571" s="95"/>
      <c r="R571" s="95"/>
      <c r="S571" s="95"/>
      <c r="T571" s="95"/>
      <c r="U571" s="95"/>
      <c r="V571" s="134"/>
      <c r="W571" s="95"/>
      <c r="X571" s="95"/>
      <c r="Y571" s="95"/>
      <c r="Z571" s="95"/>
      <c r="AA571" s="95"/>
      <c r="AB571" s="95"/>
      <c r="AC571" s="95"/>
      <c r="AD571" s="95"/>
      <c r="AE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134"/>
      <c r="N572" s="95"/>
      <c r="O572" s="95"/>
      <c r="P572" s="95"/>
      <c r="Q572" s="95"/>
      <c r="R572" s="95"/>
      <c r="S572" s="95"/>
      <c r="T572" s="95"/>
      <c r="U572" s="95"/>
      <c r="V572" s="134"/>
      <c r="W572" s="95"/>
      <c r="X572" s="95"/>
      <c r="Y572" s="95"/>
      <c r="Z572" s="95"/>
      <c r="AA572" s="95"/>
      <c r="AB572" s="95"/>
      <c r="AC572" s="95"/>
      <c r="AD572" s="95"/>
      <c r="AE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134"/>
      <c r="N573" s="95"/>
      <c r="O573" s="95"/>
      <c r="P573" s="95"/>
      <c r="Q573" s="95"/>
      <c r="R573" s="95"/>
      <c r="S573" s="95"/>
      <c r="T573" s="95"/>
      <c r="U573" s="95"/>
      <c r="V573" s="134"/>
      <c r="W573" s="95"/>
      <c r="X573" s="95"/>
      <c r="Y573" s="95"/>
      <c r="Z573" s="95"/>
      <c r="AA573" s="95"/>
      <c r="AB573" s="95"/>
      <c r="AC573" s="95"/>
      <c r="AD573" s="95"/>
      <c r="AE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134"/>
      <c r="N574" s="95"/>
      <c r="O574" s="95"/>
      <c r="P574" s="95"/>
      <c r="Q574" s="95"/>
      <c r="R574" s="95"/>
      <c r="S574" s="95"/>
      <c r="T574" s="95"/>
      <c r="U574" s="95"/>
      <c r="V574" s="134"/>
      <c r="W574" s="95"/>
      <c r="X574" s="95"/>
      <c r="Y574" s="95"/>
      <c r="Z574" s="95"/>
      <c r="AA574" s="95"/>
      <c r="AB574" s="95"/>
      <c r="AC574" s="95"/>
      <c r="AD574" s="95"/>
      <c r="AE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134"/>
      <c r="N575" s="95"/>
      <c r="O575" s="95"/>
      <c r="P575" s="95"/>
      <c r="Q575" s="95"/>
      <c r="R575" s="95"/>
      <c r="S575" s="95"/>
      <c r="T575" s="95"/>
      <c r="U575" s="95"/>
      <c r="V575" s="134"/>
      <c r="W575" s="95"/>
      <c r="X575" s="95"/>
      <c r="Y575" s="95"/>
      <c r="Z575" s="95"/>
      <c r="AA575" s="95"/>
      <c r="AB575" s="95"/>
      <c r="AC575" s="95"/>
      <c r="AD575" s="95"/>
      <c r="AE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134"/>
      <c r="N576" s="95"/>
      <c r="O576" s="95"/>
      <c r="P576" s="95"/>
      <c r="Q576" s="95"/>
      <c r="R576" s="95"/>
      <c r="S576" s="95"/>
      <c r="T576" s="95"/>
      <c r="U576" s="95"/>
      <c r="V576" s="134"/>
      <c r="W576" s="95"/>
      <c r="X576" s="95"/>
      <c r="Y576" s="95"/>
      <c r="Z576" s="95"/>
      <c r="AA576" s="95"/>
      <c r="AB576" s="95"/>
      <c r="AC576" s="95"/>
      <c r="AD576" s="95"/>
      <c r="AE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134"/>
      <c r="N577" s="95"/>
      <c r="O577" s="95"/>
      <c r="P577" s="95"/>
      <c r="Q577" s="95"/>
      <c r="R577" s="95"/>
      <c r="S577" s="95"/>
      <c r="T577" s="95"/>
      <c r="U577" s="95"/>
      <c r="V577" s="134"/>
      <c r="W577" s="95"/>
      <c r="X577" s="95"/>
      <c r="Y577" s="95"/>
      <c r="Z577" s="95"/>
      <c r="AA577" s="95"/>
      <c r="AB577" s="95"/>
      <c r="AC577" s="95"/>
      <c r="AD577" s="95"/>
      <c r="AE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134"/>
      <c r="N578" s="95"/>
      <c r="O578" s="95"/>
      <c r="P578" s="95"/>
      <c r="Q578" s="95"/>
      <c r="R578" s="95"/>
      <c r="S578" s="95"/>
      <c r="T578" s="95"/>
      <c r="U578" s="95"/>
      <c r="V578" s="134"/>
      <c r="W578" s="95"/>
      <c r="X578" s="95"/>
      <c r="Y578" s="95"/>
      <c r="Z578" s="95"/>
      <c r="AA578" s="95"/>
      <c r="AB578" s="95"/>
      <c r="AC578" s="95"/>
      <c r="AD578" s="95"/>
      <c r="AE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134"/>
      <c r="N579" s="95"/>
      <c r="O579" s="95"/>
      <c r="P579" s="95"/>
      <c r="Q579" s="95"/>
      <c r="R579" s="95"/>
      <c r="S579" s="95"/>
      <c r="T579" s="95"/>
      <c r="U579" s="95"/>
      <c r="V579" s="134"/>
      <c r="W579" s="95"/>
      <c r="X579" s="95"/>
      <c r="Y579" s="95"/>
      <c r="Z579" s="95"/>
      <c r="AA579" s="95"/>
      <c r="AB579" s="95"/>
      <c r="AC579" s="95"/>
      <c r="AD579" s="95"/>
      <c r="AE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134"/>
      <c r="N580" s="95"/>
      <c r="O580" s="95"/>
      <c r="P580" s="95"/>
      <c r="Q580" s="95"/>
      <c r="R580" s="95"/>
      <c r="S580" s="95"/>
      <c r="T580" s="95"/>
      <c r="U580" s="95"/>
      <c r="V580" s="134"/>
      <c r="W580" s="95"/>
      <c r="X580" s="95"/>
      <c r="Y580" s="95"/>
      <c r="Z580" s="95"/>
      <c r="AA580" s="95"/>
      <c r="AB580" s="95"/>
      <c r="AC580" s="95"/>
      <c r="AD580" s="95"/>
      <c r="AE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134"/>
      <c r="N581" s="95"/>
      <c r="O581" s="95"/>
      <c r="P581" s="95"/>
      <c r="Q581" s="95"/>
      <c r="R581" s="95"/>
      <c r="S581" s="95"/>
      <c r="T581" s="95"/>
      <c r="U581" s="95"/>
      <c r="V581" s="134"/>
      <c r="W581" s="95"/>
      <c r="X581" s="95"/>
      <c r="Y581" s="95"/>
      <c r="Z581" s="95"/>
      <c r="AA581" s="95"/>
      <c r="AB581" s="95"/>
      <c r="AC581" s="95"/>
      <c r="AD581" s="95"/>
      <c r="AE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134"/>
      <c r="N582" s="95"/>
      <c r="O582" s="95"/>
      <c r="P582" s="95"/>
      <c r="Q582" s="95"/>
      <c r="R582" s="95"/>
      <c r="S582" s="95"/>
      <c r="T582" s="95"/>
      <c r="U582" s="95"/>
      <c r="V582" s="134"/>
      <c r="W582" s="95"/>
      <c r="X582" s="95"/>
      <c r="Y582" s="95"/>
      <c r="Z582" s="95"/>
      <c r="AA582" s="95"/>
      <c r="AB582" s="95"/>
      <c r="AC582" s="95"/>
      <c r="AD582" s="95"/>
      <c r="AE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134"/>
      <c r="N583" s="95"/>
      <c r="O583" s="95"/>
      <c r="P583" s="95"/>
      <c r="Q583" s="95"/>
      <c r="R583" s="95"/>
      <c r="S583" s="95"/>
      <c r="T583" s="95"/>
      <c r="U583" s="95"/>
      <c r="V583" s="134"/>
      <c r="W583" s="95"/>
      <c r="X583" s="95"/>
      <c r="Y583" s="95"/>
      <c r="Z583" s="95"/>
      <c r="AA583" s="95"/>
      <c r="AB583" s="95"/>
      <c r="AC583" s="95"/>
      <c r="AD583" s="95"/>
      <c r="AE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134"/>
      <c r="N584" s="95"/>
      <c r="O584" s="95"/>
      <c r="P584" s="95"/>
      <c r="Q584" s="95"/>
      <c r="R584" s="95"/>
      <c r="S584" s="95"/>
      <c r="T584" s="95"/>
      <c r="U584" s="95"/>
      <c r="V584" s="134"/>
      <c r="W584" s="95"/>
      <c r="X584" s="95"/>
      <c r="Y584" s="95"/>
      <c r="Z584" s="95"/>
      <c r="AA584" s="95"/>
      <c r="AB584" s="95"/>
      <c r="AC584" s="95"/>
      <c r="AD584" s="95"/>
      <c r="AE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134"/>
      <c r="N585" s="95"/>
      <c r="O585" s="95"/>
      <c r="P585" s="95"/>
      <c r="Q585" s="95"/>
      <c r="R585" s="95"/>
      <c r="S585" s="95"/>
      <c r="T585" s="95"/>
      <c r="U585" s="95"/>
      <c r="V585" s="134"/>
      <c r="W585" s="95"/>
      <c r="X585" s="95"/>
      <c r="Y585" s="95"/>
      <c r="Z585" s="95"/>
      <c r="AA585" s="95"/>
      <c r="AB585" s="95"/>
      <c r="AC585" s="95"/>
      <c r="AD585" s="95"/>
      <c r="AE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134"/>
      <c r="N586" s="95"/>
      <c r="O586" s="95"/>
      <c r="P586" s="95"/>
      <c r="Q586" s="95"/>
      <c r="R586" s="95"/>
      <c r="S586" s="95"/>
      <c r="T586" s="95"/>
      <c r="U586" s="95"/>
      <c r="V586" s="134"/>
      <c r="W586" s="95"/>
      <c r="X586" s="95"/>
      <c r="Y586" s="95"/>
      <c r="Z586" s="95"/>
      <c r="AA586" s="95"/>
      <c r="AB586" s="95"/>
      <c r="AC586" s="95"/>
      <c r="AD586" s="95"/>
      <c r="AE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134"/>
      <c r="N587" s="95"/>
      <c r="O587" s="95"/>
      <c r="P587" s="95"/>
      <c r="Q587" s="95"/>
      <c r="R587" s="95"/>
      <c r="S587" s="95"/>
      <c r="T587" s="95"/>
      <c r="U587" s="95"/>
      <c r="V587" s="134"/>
      <c r="W587" s="95"/>
      <c r="X587" s="95"/>
      <c r="Y587" s="95"/>
      <c r="Z587" s="95"/>
      <c r="AA587" s="95"/>
      <c r="AB587" s="95"/>
      <c r="AC587" s="95"/>
      <c r="AD587" s="95"/>
      <c r="AE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134"/>
      <c r="N588" s="95"/>
      <c r="O588" s="95"/>
      <c r="P588" s="95"/>
      <c r="Q588" s="95"/>
      <c r="R588" s="95"/>
      <c r="S588" s="95"/>
      <c r="T588" s="95"/>
      <c r="U588" s="95"/>
      <c r="V588" s="134"/>
      <c r="W588" s="95"/>
      <c r="X588" s="95"/>
      <c r="Y588" s="95"/>
      <c r="Z588" s="95"/>
      <c r="AA588" s="95"/>
      <c r="AB588" s="95"/>
      <c r="AC588" s="95"/>
      <c r="AD588" s="95"/>
      <c r="AE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134"/>
      <c r="N589" s="95"/>
      <c r="O589" s="95"/>
      <c r="P589" s="95"/>
      <c r="Q589" s="95"/>
      <c r="R589" s="95"/>
      <c r="S589" s="95"/>
      <c r="T589" s="95"/>
      <c r="U589" s="95"/>
      <c r="V589" s="134"/>
      <c r="W589" s="95"/>
      <c r="X589" s="95"/>
      <c r="Y589" s="95"/>
      <c r="Z589" s="95"/>
      <c r="AA589" s="95"/>
      <c r="AB589" s="95"/>
      <c r="AC589" s="95"/>
      <c r="AD589" s="95"/>
      <c r="AE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134"/>
      <c r="N590" s="95"/>
      <c r="O590" s="95"/>
      <c r="P590" s="95"/>
      <c r="Q590" s="95"/>
      <c r="R590" s="95"/>
      <c r="S590" s="95"/>
      <c r="T590" s="95"/>
      <c r="U590" s="95"/>
      <c r="V590" s="134"/>
      <c r="W590" s="95"/>
      <c r="X590" s="95"/>
      <c r="Y590" s="95"/>
      <c r="Z590" s="95"/>
      <c r="AA590" s="95"/>
      <c r="AB590" s="95"/>
      <c r="AC590" s="95"/>
      <c r="AD590" s="95"/>
      <c r="AE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134"/>
      <c r="N591" s="95"/>
      <c r="O591" s="95"/>
      <c r="P591" s="95"/>
      <c r="Q591" s="95"/>
      <c r="R591" s="95"/>
      <c r="S591" s="95"/>
      <c r="T591" s="95"/>
      <c r="U591" s="95"/>
      <c r="V591" s="134"/>
      <c r="W591" s="95"/>
      <c r="X591" s="95"/>
      <c r="Y591" s="95"/>
      <c r="Z591" s="95"/>
      <c r="AA591" s="95"/>
      <c r="AB591" s="95"/>
      <c r="AC591" s="95"/>
      <c r="AD591" s="95"/>
      <c r="AE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134"/>
      <c r="N592" s="95"/>
      <c r="O592" s="95"/>
      <c r="P592" s="95"/>
      <c r="Q592" s="95"/>
      <c r="R592" s="95"/>
      <c r="S592" s="95"/>
      <c r="T592" s="95"/>
      <c r="U592" s="95"/>
      <c r="V592" s="134"/>
      <c r="W592" s="95"/>
      <c r="X592" s="95"/>
      <c r="Y592" s="95"/>
      <c r="Z592" s="95"/>
      <c r="AA592" s="95"/>
      <c r="AB592" s="95"/>
      <c r="AC592" s="95"/>
      <c r="AD592" s="95"/>
      <c r="AE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134"/>
      <c r="N593" s="95"/>
      <c r="O593" s="95"/>
      <c r="P593" s="95"/>
      <c r="Q593" s="95"/>
      <c r="R593" s="95"/>
      <c r="S593" s="95"/>
      <c r="T593" s="95"/>
      <c r="U593" s="95"/>
      <c r="V593" s="134"/>
      <c r="W593" s="95"/>
      <c r="X593" s="95"/>
      <c r="Y593" s="95"/>
      <c r="Z593" s="95"/>
      <c r="AA593" s="95"/>
      <c r="AB593" s="95"/>
      <c r="AC593" s="95"/>
      <c r="AD593" s="95"/>
      <c r="AE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134"/>
      <c r="N594" s="95"/>
      <c r="O594" s="95"/>
      <c r="P594" s="95"/>
      <c r="Q594" s="95"/>
      <c r="R594" s="95"/>
      <c r="S594" s="95"/>
      <c r="T594" s="95"/>
      <c r="U594" s="95"/>
      <c r="V594" s="134"/>
      <c r="W594" s="95"/>
      <c r="X594" s="95"/>
      <c r="Y594" s="95"/>
      <c r="Z594" s="95"/>
      <c r="AA594" s="95"/>
      <c r="AB594" s="95"/>
      <c r="AC594" s="95"/>
      <c r="AD594" s="95"/>
      <c r="AE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134"/>
      <c r="N595" s="95"/>
      <c r="O595" s="95"/>
      <c r="P595" s="95"/>
      <c r="Q595" s="95"/>
      <c r="R595" s="95"/>
      <c r="S595" s="95"/>
      <c r="T595" s="95"/>
      <c r="U595" s="95"/>
      <c r="V595" s="134"/>
      <c r="W595" s="95"/>
      <c r="X595" s="95"/>
      <c r="Y595" s="95"/>
      <c r="Z595" s="95"/>
      <c r="AA595" s="95"/>
      <c r="AB595" s="95"/>
      <c r="AC595" s="95"/>
      <c r="AD595" s="95"/>
      <c r="AE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134"/>
      <c r="N596" s="95"/>
      <c r="O596" s="95"/>
      <c r="P596" s="95"/>
      <c r="Q596" s="95"/>
      <c r="R596" s="95"/>
      <c r="S596" s="95"/>
      <c r="T596" s="95"/>
      <c r="U596" s="95"/>
      <c r="V596" s="134"/>
      <c r="W596" s="95"/>
      <c r="X596" s="95"/>
      <c r="Y596" s="95"/>
      <c r="Z596" s="95"/>
      <c r="AA596" s="95"/>
      <c r="AB596" s="95"/>
      <c r="AC596" s="95"/>
      <c r="AD596" s="95"/>
      <c r="AE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134"/>
      <c r="N597" s="95"/>
      <c r="O597" s="95"/>
      <c r="P597" s="95"/>
      <c r="Q597" s="95"/>
      <c r="R597" s="95"/>
      <c r="S597" s="95"/>
      <c r="T597" s="95"/>
      <c r="U597" s="95"/>
      <c r="V597" s="134"/>
      <c r="W597" s="95"/>
      <c r="X597" s="95"/>
      <c r="Y597" s="95"/>
      <c r="Z597" s="95"/>
      <c r="AA597" s="95"/>
      <c r="AB597" s="95"/>
      <c r="AC597" s="95"/>
      <c r="AD597" s="95"/>
      <c r="AE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134"/>
      <c r="N598" s="95"/>
      <c r="O598" s="95"/>
      <c r="P598" s="95"/>
      <c r="Q598" s="95"/>
      <c r="R598" s="95"/>
      <c r="S598" s="95"/>
      <c r="T598" s="95"/>
      <c r="U598" s="95"/>
      <c r="V598" s="134"/>
      <c r="W598" s="95"/>
      <c r="X598" s="95"/>
      <c r="Y598" s="95"/>
      <c r="Z598" s="95"/>
      <c r="AA598" s="95"/>
      <c r="AB598" s="95"/>
      <c r="AC598" s="95"/>
      <c r="AD598" s="95"/>
      <c r="AE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134"/>
      <c r="N599" s="95"/>
      <c r="O599" s="95"/>
      <c r="P599" s="95"/>
      <c r="Q599" s="95"/>
      <c r="R599" s="95"/>
      <c r="S599" s="95"/>
      <c r="T599" s="95"/>
      <c r="U599" s="95"/>
      <c r="V599" s="134"/>
      <c r="W599" s="95"/>
      <c r="X599" s="95"/>
      <c r="Y599" s="95"/>
      <c r="Z599" s="95"/>
      <c r="AA599" s="95"/>
      <c r="AB599" s="95"/>
      <c r="AC599" s="95"/>
      <c r="AD599" s="95"/>
      <c r="AE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134"/>
      <c r="N600" s="95"/>
      <c r="O600" s="95"/>
      <c r="P600" s="95"/>
      <c r="Q600" s="95"/>
      <c r="R600" s="95"/>
      <c r="S600" s="95"/>
      <c r="T600" s="95"/>
      <c r="U600" s="95"/>
      <c r="V600" s="134"/>
      <c r="W600" s="95"/>
      <c r="X600" s="95"/>
      <c r="Y600" s="95"/>
      <c r="Z600" s="95"/>
      <c r="AA600" s="95"/>
      <c r="AB600" s="95"/>
      <c r="AC600" s="95"/>
      <c r="AD600" s="95"/>
      <c r="AE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134"/>
      <c r="N601" s="95"/>
      <c r="O601" s="95"/>
      <c r="P601" s="95"/>
      <c r="Q601" s="95"/>
      <c r="R601" s="95"/>
      <c r="S601" s="95"/>
      <c r="T601" s="95"/>
      <c r="U601" s="95"/>
      <c r="V601" s="134"/>
      <c r="W601" s="95"/>
      <c r="X601" s="95"/>
      <c r="Y601" s="95"/>
      <c r="Z601" s="95"/>
      <c r="AA601" s="95"/>
      <c r="AB601" s="95"/>
      <c r="AC601" s="95"/>
      <c r="AD601" s="95"/>
      <c r="AE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134"/>
      <c r="N602" s="95"/>
      <c r="O602" s="95"/>
      <c r="P602" s="95"/>
      <c r="Q602" s="95"/>
      <c r="R602" s="95"/>
      <c r="S602" s="95"/>
      <c r="T602" s="95"/>
      <c r="U602" s="95"/>
      <c r="V602" s="134"/>
      <c r="W602" s="95"/>
      <c r="X602" s="95"/>
      <c r="Y602" s="95"/>
      <c r="Z602" s="95"/>
      <c r="AA602" s="95"/>
      <c r="AB602" s="95"/>
      <c r="AC602" s="95"/>
      <c r="AD602" s="95"/>
      <c r="AE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134"/>
      <c r="N603" s="95"/>
      <c r="O603" s="95"/>
      <c r="P603" s="95"/>
      <c r="Q603" s="95"/>
      <c r="R603" s="95"/>
      <c r="S603" s="95"/>
      <c r="T603" s="95"/>
      <c r="U603" s="95"/>
      <c r="V603" s="134"/>
      <c r="W603" s="95"/>
      <c r="X603" s="95"/>
      <c r="Y603" s="95"/>
      <c r="Z603" s="95"/>
      <c r="AA603" s="95"/>
      <c r="AB603" s="95"/>
      <c r="AC603" s="95"/>
      <c r="AD603" s="95"/>
      <c r="AE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134"/>
      <c r="N604" s="95"/>
      <c r="O604" s="95"/>
      <c r="P604" s="95"/>
      <c r="Q604" s="95"/>
      <c r="R604" s="95"/>
      <c r="S604" s="95"/>
      <c r="T604" s="95"/>
      <c r="U604" s="95"/>
      <c r="V604" s="134"/>
      <c r="W604" s="95"/>
      <c r="X604" s="95"/>
      <c r="Y604" s="95"/>
      <c r="Z604" s="95"/>
      <c r="AA604" s="95"/>
      <c r="AB604" s="95"/>
      <c r="AC604" s="95"/>
      <c r="AD604" s="95"/>
      <c r="AE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134"/>
      <c r="N605" s="95"/>
      <c r="O605" s="95"/>
      <c r="P605" s="95"/>
      <c r="Q605" s="95"/>
      <c r="R605" s="95"/>
      <c r="S605" s="95"/>
      <c r="T605" s="95"/>
      <c r="U605" s="95"/>
      <c r="V605" s="134"/>
      <c r="W605" s="95"/>
      <c r="X605" s="95"/>
      <c r="Y605" s="95"/>
      <c r="Z605" s="95"/>
      <c r="AA605" s="95"/>
      <c r="AB605" s="95"/>
      <c r="AC605" s="95"/>
      <c r="AD605" s="95"/>
      <c r="AE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134"/>
      <c r="N606" s="95"/>
      <c r="O606" s="95"/>
      <c r="P606" s="95"/>
      <c r="Q606" s="95"/>
      <c r="R606" s="95"/>
      <c r="S606" s="95"/>
      <c r="T606" s="95"/>
      <c r="U606" s="95"/>
      <c r="V606" s="134"/>
      <c r="W606" s="95"/>
      <c r="X606" s="95"/>
      <c r="Y606" s="95"/>
      <c r="Z606" s="95"/>
      <c r="AA606" s="95"/>
      <c r="AB606" s="95"/>
      <c r="AC606" s="95"/>
      <c r="AD606" s="95"/>
      <c r="AE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134"/>
      <c r="N607" s="95"/>
      <c r="O607" s="95"/>
      <c r="P607" s="95"/>
      <c r="Q607" s="95"/>
      <c r="R607" s="95"/>
      <c r="S607" s="95"/>
      <c r="T607" s="95"/>
      <c r="U607" s="95"/>
      <c r="V607" s="134"/>
      <c r="W607" s="95"/>
      <c r="X607" s="95"/>
      <c r="Y607" s="95"/>
      <c r="Z607" s="95"/>
      <c r="AA607" s="95"/>
      <c r="AB607" s="95"/>
      <c r="AC607" s="95"/>
      <c r="AD607" s="95"/>
      <c r="AE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134"/>
      <c r="N608" s="95"/>
      <c r="O608" s="95"/>
      <c r="P608" s="95"/>
      <c r="Q608" s="95"/>
      <c r="R608" s="95"/>
      <c r="S608" s="95"/>
      <c r="T608" s="95"/>
      <c r="U608" s="95"/>
      <c r="V608" s="134"/>
      <c r="W608" s="95"/>
      <c r="X608" s="95"/>
      <c r="Y608" s="95"/>
      <c r="Z608" s="95"/>
      <c r="AA608" s="95"/>
      <c r="AB608" s="95"/>
      <c r="AC608" s="95"/>
      <c r="AD608" s="95"/>
      <c r="AE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134"/>
      <c r="N609" s="95"/>
      <c r="O609" s="95"/>
      <c r="P609" s="95"/>
      <c r="Q609" s="95"/>
      <c r="R609" s="95"/>
      <c r="S609" s="95"/>
      <c r="T609" s="95"/>
      <c r="U609" s="95"/>
      <c r="V609" s="134"/>
      <c r="W609" s="95"/>
      <c r="X609" s="95"/>
      <c r="Y609" s="95"/>
      <c r="Z609" s="95"/>
      <c r="AA609" s="95"/>
      <c r="AB609" s="95"/>
      <c r="AC609" s="95"/>
      <c r="AD609" s="95"/>
      <c r="AE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134"/>
      <c r="N610" s="95"/>
      <c r="O610" s="95"/>
      <c r="P610" s="95"/>
      <c r="Q610" s="95"/>
      <c r="R610" s="95"/>
      <c r="S610" s="95"/>
      <c r="T610" s="95"/>
      <c r="U610" s="95"/>
      <c r="V610" s="134"/>
      <c r="W610" s="95"/>
      <c r="X610" s="95"/>
      <c r="Y610" s="95"/>
      <c r="Z610" s="95"/>
      <c r="AA610" s="95"/>
      <c r="AB610" s="95"/>
      <c r="AC610" s="95"/>
      <c r="AD610" s="95"/>
      <c r="AE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134"/>
      <c r="N611" s="95"/>
      <c r="O611" s="95"/>
      <c r="P611" s="95"/>
      <c r="Q611" s="95"/>
      <c r="R611" s="95"/>
      <c r="S611" s="95"/>
      <c r="T611" s="95"/>
      <c r="U611" s="95"/>
      <c r="V611" s="134"/>
      <c r="W611" s="95"/>
      <c r="X611" s="95"/>
      <c r="Y611" s="95"/>
      <c r="Z611" s="95"/>
      <c r="AA611" s="95"/>
      <c r="AB611" s="95"/>
      <c r="AC611" s="95"/>
      <c r="AD611" s="95"/>
      <c r="AE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134"/>
      <c r="N612" s="95"/>
      <c r="O612" s="95"/>
      <c r="P612" s="95"/>
      <c r="Q612" s="95"/>
      <c r="R612" s="95"/>
      <c r="S612" s="95"/>
      <c r="T612" s="95"/>
      <c r="U612" s="95"/>
      <c r="V612" s="134"/>
      <c r="W612" s="95"/>
      <c r="X612" s="95"/>
      <c r="Y612" s="95"/>
      <c r="Z612" s="95"/>
      <c r="AA612" s="95"/>
      <c r="AB612" s="95"/>
      <c r="AC612" s="95"/>
      <c r="AD612" s="95"/>
      <c r="AE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134"/>
      <c r="N613" s="95"/>
      <c r="O613" s="95"/>
      <c r="P613" s="95"/>
      <c r="Q613" s="95"/>
      <c r="R613" s="95"/>
      <c r="S613" s="95"/>
      <c r="T613" s="95"/>
      <c r="U613" s="95"/>
      <c r="V613" s="134"/>
      <c r="W613" s="95"/>
      <c r="X613" s="95"/>
      <c r="Y613" s="95"/>
      <c r="Z613" s="95"/>
      <c r="AA613" s="95"/>
      <c r="AB613" s="95"/>
      <c r="AC613" s="95"/>
      <c r="AD613" s="95"/>
      <c r="AE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134"/>
      <c r="N614" s="95"/>
      <c r="O614" s="95"/>
      <c r="P614" s="95"/>
      <c r="Q614" s="95"/>
      <c r="R614" s="95"/>
      <c r="S614" s="95"/>
      <c r="T614" s="95"/>
      <c r="U614" s="95"/>
      <c r="V614" s="134"/>
      <c r="W614" s="95"/>
      <c r="X614" s="95"/>
      <c r="Y614" s="95"/>
      <c r="Z614" s="95"/>
      <c r="AA614" s="95"/>
      <c r="AB614" s="95"/>
      <c r="AC614" s="95"/>
      <c r="AD614" s="95"/>
      <c r="AE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134"/>
      <c r="N615" s="95"/>
      <c r="O615" s="95"/>
      <c r="P615" s="95"/>
      <c r="Q615" s="95"/>
      <c r="R615" s="95"/>
      <c r="S615" s="95"/>
      <c r="T615" s="95"/>
      <c r="U615" s="95"/>
      <c r="V615" s="134"/>
      <c r="W615" s="95"/>
      <c r="X615" s="95"/>
      <c r="Y615" s="95"/>
      <c r="Z615" s="95"/>
      <c r="AA615" s="95"/>
      <c r="AB615" s="95"/>
      <c r="AC615" s="95"/>
      <c r="AD615" s="95"/>
      <c r="AE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134"/>
      <c r="N616" s="95"/>
      <c r="O616" s="95"/>
      <c r="P616" s="95"/>
      <c r="Q616" s="95"/>
      <c r="R616" s="95"/>
      <c r="S616" s="95"/>
      <c r="T616" s="95"/>
      <c r="U616" s="95"/>
      <c r="V616" s="134"/>
      <c r="W616" s="95"/>
      <c r="X616" s="95"/>
      <c r="Y616" s="95"/>
      <c r="Z616" s="95"/>
      <c r="AA616" s="95"/>
      <c r="AB616" s="95"/>
      <c r="AC616" s="95"/>
      <c r="AD616" s="95"/>
      <c r="AE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134"/>
      <c r="N617" s="95"/>
      <c r="O617" s="95"/>
      <c r="P617" s="95"/>
      <c r="Q617" s="95"/>
      <c r="R617" s="95"/>
      <c r="S617" s="95"/>
      <c r="T617" s="95"/>
      <c r="U617" s="95"/>
      <c r="V617" s="134"/>
      <c r="W617" s="95"/>
      <c r="X617" s="95"/>
      <c r="Y617" s="95"/>
      <c r="Z617" s="95"/>
      <c r="AA617" s="95"/>
      <c r="AB617" s="95"/>
      <c r="AC617" s="95"/>
      <c r="AD617" s="95"/>
      <c r="AE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134"/>
      <c r="N618" s="95"/>
      <c r="O618" s="95"/>
      <c r="P618" s="95"/>
      <c r="Q618" s="95"/>
      <c r="R618" s="95"/>
      <c r="S618" s="95"/>
      <c r="T618" s="95"/>
      <c r="U618" s="95"/>
      <c r="V618" s="134"/>
      <c r="W618" s="95"/>
      <c r="X618" s="95"/>
      <c r="Y618" s="95"/>
      <c r="Z618" s="95"/>
      <c r="AA618" s="95"/>
      <c r="AB618" s="95"/>
      <c r="AC618" s="95"/>
      <c r="AD618" s="95"/>
      <c r="AE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134"/>
      <c r="N619" s="95"/>
      <c r="O619" s="95"/>
      <c r="P619" s="95"/>
      <c r="Q619" s="95"/>
      <c r="R619" s="95"/>
      <c r="S619" s="95"/>
      <c r="T619" s="95"/>
      <c r="U619" s="95"/>
      <c r="V619" s="134"/>
      <c r="W619" s="95"/>
      <c r="X619" s="95"/>
      <c r="Y619" s="95"/>
      <c r="Z619" s="95"/>
      <c r="AA619" s="95"/>
      <c r="AB619" s="95"/>
      <c r="AC619" s="95"/>
      <c r="AD619" s="95"/>
      <c r="AE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134"/>
      <c r="N620" s="95"/>
      <c r="O620" s="95"/>
      <c r="P620" s="95"/>
      <c r="Q620" s="95"/>
      <c r="R620" s="95"/>
      <c r="S620" s="95"/>
      <c r="T620" s="95"/>
      <c r="U620" s="95"/>
      <c r="V620" s="134"/>
      <c r="W620" s="95"/>
      <c r="X620" s="95"/>
      <c r="Y620" s="95"/>
      <c r="Z620" s="95"/>
      <c r="AA620" s="95"/>
      <c r="AB620" s="95"/>
      <c r="AC620" s="95"/>
      <c r="AD620" s="95"/>
      <c r="AE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134"/>
      <c r="N621" s="95"/>
      <c r="O621" s="95"/>
      <c r="P621" s="95"/>
      <c r="Q621" s="95"/>
      <c r="R621" s="95"/>
      <c r="S621" s="95"/>
      <c r="T621" s="95"/>
      <c r="U621" s="95"/>
      <c r="V621" s="134"/>
      <c r="W621" s="95"/>
      <c r="X621" s="95"/>
      <c r="Y621" s="95"/>
      <c r="Z621" s="95"/>
      <c r="AA621" s="95"/>
      <c r="AB621" s="95"/>
      <c r="AC621" s="95"/>
      <c r="AD621" s="95"/>
      <c r="AE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134"/>
      <c r="N622" s="95"/>
      <c r="O622" s="95"/>
      <c r="P622" s="95"/>
      <c r="Q622" s="95"/>
      <c r="R622" s="95"/>
      <c r="S622" s="95"/>
      <c r="T622" s="95"/>
      <c r="U622" s="95"/>
      <c r="V622" s="134"/>
      <c r="W622" s="95"/>
      <c r="X622" s="95"/>
      <c r="Y622" s="95"/>
      <c r="Z622" s="95"/>
      <c r="AA622" s="95"/>
      <c r="AB622" s="95"/>
      <c r="AC622" s="95"/>
      <c r="AD622" s="95"/>
      <c r="AE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134"/>
      <c r="N623" s="95"/>
      <c r="O623" s="95"/>
      <c r="P623" s="95"/>
      <c r="Q623" s="95"/>
      <c r="R623" s="95"/>
      <c r="S623" s="95"/>
      <c r="T623" s="95"/>
      <c r="U623" s="95"/>
      <c r="V623" s="134"/>
      <c r="W623" s="95"/>
      <c r="X623" s="95"/>
      <c r="Y623" s="95"/>
      <c r="Z623" s="95"/>
      <c r="AA623" s="95"/>
      <c r="AB623" s="95"/>
      <c r="AC623" s="95"/>
      <c r="AD623" s="95"/>
      <c r="AE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134"/>
      <c r="N624" s="95"/>
      <c r="O624" s="95"/>
      <c r="P624" s="95"/>
      <c r="Q624" s="95"/>
      <c r="R624" s="95"/>
      <c r="S624" s="95"/>
      <c r="T624" s="95"/>
      <c r="U624" s="95"/>
      <c r="V624" s="134"/>
      <c r="W624" s="95"/>
      <c r="X624" s="95"/>
      <c r="Y624" s="95"/>
      <c r="Z624" s="95"/>
      <c r="AA624" s="95"/>
      <c r="AB624" s="95"/>
      <c r="AC624" s="95"/>
      <c r="AD624" s="95"/>
      <c r="AE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134"/>
      <c r="N625" s="95"/>
      <c r="O625" s="95"/>
      <c r="P625" s="95"/>
      <c r="Q625" s="95"/>
      <c r="R625" s="95"/>
      <c r="S625" s="95"/>
      <c r="T625" s="95"/>
      <c r="U625" s="95"/>
      <c r="V625" s="134"/>
      <c r="W625" s="95"/>
      <c r="X625" s="95"/>
      <c r="Y625" s="95"/>
      <c r="Z625" s="95"/>
      <c r="AA625" s="95"/>
      <c r="AB625" s="95"/>
      <c r="AC625" s="95"/>
      <c r="AD625" s="95"/>
      <c r="AE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134"/>
      <c r="N626" s="95"/>
      <c r="O626" s="95"/>
      <c r="P626" s="95"/>
      <c r="Q626" s="95"/>
      <c r="R626" s="95"/>
      <c r="S626" s="95"/>
      <c r="T626" s="95"/>
      <c r="U626" s="95"/>
      <c r="V626" s="134"/>
      <c r="W626" s="95"/>
      <c r="X626" s="95"/>
      <c r="Y626" s="95"/>
      <c r="Z626" s="95"/>
      <c r="AA626" s="95"/>
      <c r="AB626" s="95"/>
      <c r="AC626" s="95"/>
      <c r="AD626" s="95"/>
      <c r="AE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134"/>
      <c r="N627" s="95"/>
      <c r="O627" s="95"/>
      <c r="P627" s="95"/>
      <c r="Q627" s="95"/>
      <c r="R627" s="95"/>
      <c r="S627" s="95"/>
      <c r="T627" s="95"/>
      <c r="U627" s="95"/>
      <c r="V627" s="134"/>
      <c r="W627" s="95"/>
      <c r="X627" s="95"/>
      <c r="Y627" s="95"/>
      <c r="Z627" s="95"/>
      <c r="AA627" s="95"/>
      <c r="AB627" s="95"/>
      <c r="AC627" s="95"/>
      <c r="AD627" s="95"/>
      <c r="AE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134"/>
      <c r="N628" s="95"/>
      <c r="O628" s="95"/>
      <c r="P628" s="95"/>
      <c r="Q628" s="95"/>
      <c r="R628" s="95"/>
      <c r="S628" s="95"/>
      <c r="T628" s="95"/>
      <c r="U628" s="95"/>
      <c r="V628" s="134"/>
      <c r="W628" s="95"/>
      <c r="X628" s="95"/>
      <c r="Y628" s="95"/>
      <c r="Z628" s="95"/>
      <c r="AA628" s="95"/>
      <c r="AB628" s="95"/>
      <c r="AC628" s="95"/>
      <c r="AD628" s="95"/>
      <c r="AE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134"/>
      <c r="N629" s="95"/>
      <c r="O629" s="95"/>
      <c r="P629" s="95"/>
      <c r="Q629" s="95"/>
      <c r="R629" s="95"/>
      <c r="S629" s="95"/>
      <c r="T629" s="95"/>
      <c r="U629" s="95"/>
      <c r="V629" s="134"/>
      <c r="W629" s="95"/>
      <c r="X629" s="95"/>
      <c r="Y629" s="95"/>
      <c r="Z629" s="95"/>
      <c r="AA629" s="95"/>
      <c r="AB629" s="95"/>
      <c r="AC629" s="95"/>
      <c r="AD629" s="95"/>
      <c r="AE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134"/>
      <c r="N630" s="95"/>
      <c r="O630" s="95"/>
      <c r="P630" s="95"/>
      <c r="Q630" s="95"/>
      <c r="R630" s="95"/>
      <c r="S630" s="95"/>
      <c r="T630" s="95"/>
      <c r="U630" s="95"/>
      <c r="V630" s="134"/>
      <c r="W630" s="95"/>
      <c r="X630" s="95"/>
      <c r="Y630" s="95"/>
      <c r="Z630" s="95"/>
      <c r="AA630" s="95"/>
      <c r="AB630" s="95"/>
      <c r="AC630" s="95"/>
      <c r="AD630" s="95"/>
      <c r="AE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134"/>
      <c r="N631" s="95"/>
      <c r="O631" s="95"/>
      <c r="P631" s="95"/>
      <c r="Q631" s="95"/>
      <c r="R631" s="95"/>
      <c r="S631" s="95"/>
      <c r="T631" s="95"/>
      <c r="U631" s="95"/>
      <c r="V631" s="134"/>
      <c r="W631" s="95"/>
      <c r="X631" s="95"/>
      <c r="Y631" s="95"/>
      <c r="Z631" s="95"/>
      <c r="AA631" s="95"/>
      <c r="AB631" s="95"/>
      <c r="AC631" s="95"/>
      <c r="AD631" s="95"/>
      <c r="AE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134"/>
      <c r="N632" s="95"/>
      <c r="O632" s="95"/>
      <c r="P632" s="95"/>
      <c r="Q632" s="95"/>
      <c r="R632" s="95"/>
      <c r="S632" s="95"/>
      <c r="T632" s="95"/>
      <c r="U632" s="95"/>
      <c r="V632" s="134"/>
      <c r="W632" s="95"/>
      <c r="X632" s="95"/>
      <c r="Y632" s="95"/>
      <c r="Z632" s="95"/>
      <c r="AA632" s="95"/>
      <c r="AB632" s="95"/>
      <c r="AC632" s="95"/>
      <c r="AD632" s="95"/>
      <c r="AE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134"/>
      <c r="N633" s="95"/>
      <c r="O633" s="95"/>
      <c r="P633" s="95"/>
      <c r="Q633" s="95"/>
      <c r="R633" s="95"/>
      <c r="S633" s="95"/>
      <c r="T633" s="95"/>
      <c r="U633" s="95"/>
      <c r="V633" s="134"/>
      <c r="W633" s="95"/>
      <c r="X633" s="95"/>
      <c r="Y633" s="95"/>
      <c r="Z633" s="95"/>
      <c r="AA633" s="95"/>
      <c r="AB633" s="95"/>
      <c r="AC633" s="95"/>
      <c r="AD633" s="95"/>
      <c r="AE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134"/>
      <c r="N634" s="95"/>
      <c r="O634" s="95"/>
      <c r="P634" s="95"/>
      <c r="Q634" s="95"/>
      <c r="R634" s="95"/>
      <c r="S634" s="95"/>
      <c r="T634" s="95"/>
      <c r="U634" s="95"/>
      <c r="V634" s="134"/>
      <c r="W634" s="95"/>
      <c r="X634" s="95"/>
      <c r="Y634" s="95"/>
      <c r="Z634" s="95"/>
      <c r="AA634" s="95"/>
      <c r="AB634" s="95"/>
      <c r="AC634" s="95"/>
      <c r="AD634" s="95"/>
      <c r="AE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134"/>
      <c r="N635" s="95"/>
      <c r="O635" s="95"/>
      <c r="P635" s="95"/>
      <c r="Q635" s="95"/>
      <c r="R635" s="95"/>
      <c r="S635" s="95"/>
      <c r="T635" s="95"/>
      <c r="U635" s="95"/>
      <c r="V635" s="134"/>
      <c r="W635" s="95"/>
      <c r="X635" s="95"/>
      <c r="Y635" s="95"/>
      <c r="Z635" s="95"/>
      <c r="AA635" s="95"/>
      <c r="AB635" s="95"/>
      <c r="AC635" s="95"/>
      <c r="AD635" s="95"/>
      <c r="AE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134"/>
      <c r="N636" s="95"/>
      <c r="O636" s="95"/>
      <c r="P636" s="95"/>
      <c r="Q636" s="95"/>
      <c r="R636" s="95"/>
      <c r="S636" s="95"/>
      <c r="T636" s="95"/>
      <c r="U636" s="95"/>
      <c r="V636" s="134"/>
      <c r="W636" s="95"/>
      <c r="X636" s="95"/>
      <c r="Y636" s="95"/>
      <c r="Z636" s="95"/>
      <c r="AA636" s="95"/>
      <c r="AB636" s="95"/>
      <c r="AC636" s="95"/>
      <c r="AD636" s="95"/>
      <c r="AE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134"/>
      <c r="N637" s="95"/>
      <c r="O637" s="95"/>
      <c r="P637" s="95"/>
      <c r="Q637" s="95"/>
      <c r="R637" s="95"/>
      <c r="S637" s="95"/>
      <c r="T637" s="95"/>
      <c r="U637" s="95"/>
      <c r="V637" s="134"/>
      <c r="W637" s="95"/>
      <c r="X637" s="95"/>
      <c r="Y637" s="95"/>
      <c r="Z637" s="95"/>
      <c r="AA637" s="95"/>
      <c r="AB637" s="95"/>
      <c r="AC637" s="95"/>
      <c r="AD637" s="95"/>
      <c r="AE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134"/>
      <c r="N638" s="95"/>
      <c r="O638" s="95"/>
      <c r="P638" s="95"/>
      <c r="Q638" s="95"/>
      <c r="R638" s="95"/>
      <c r="S638" s="95"/>
      <c r="T638" s="95"/>
      <c r="U638" s="95"/>
      <c r="V638" s="134"/>
      <c r="W638" s="95"/>
      <c r="X638" s="95"/>
      <c r="Y638" s="95"/>
      <c r="Z638" s="95"/>
      <c r="AA638" s="95"/>
      <c r="AB638" s="95"/>
      <c r="AC638" s="95"/>
      <c r="AD638" s="95"/>
      <c r="AE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134"/>
      <c r="N639" s="95"/>
      <c r="O639" s="95"/>
      <c r="P639" s="95"/>
      <c r="Q639" s="95"/>
      <c r="R639" s="95"/>
      <c r="S639" s="95"/>
      <c r="T639" s="95"/>
      <c r="U639" s="95"/>
      <c r="V639" s="134"/>
      <c r="W639" s="95"/>
      <c r="X639" s="95"/>
      <c r="Y639" s="95"/>
      <c r="Z639" s="95"/>
      <c r="AA639" s="95"/>
      <c r="AB639" s="95"/>
      <c r="AC639" s="95"/>
      <c r="AD639" s="95"/>
      <c r="AE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134"/>
      <c r="N640" s="95"/>
      <c r="O640" s="95"/>
      <c r="P640" s="95"/>
      <c r="Q640" s="95"/>
      <c r="R640" s="95"/>
      <c r="S640" s="95"/>
      <c r="T640" s="95"/>
      <c r="U640" s="95"/>
      <c r="V640" s="134"/>
      <c r="W640" s="95"/>
      <c r="X640" s="95"/>
      <c r="Y640" s="95"/>
      <c r="Z640" s="95"/>
      <c r="AA640" s="95"/>
      <c r="AB640" s="95"/>
      <c r="AC640" s="95"/>
      <c r="AD640" s="95"/>
      <c r="AE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134"/>
      <c r="N641" s="95"/>
      <c r="O641" s="95"/>
      <c r="P641" s="95"/>
      <c r="Q641" s="95"/>
      <c r="R641" s="95"/>
      <c r="S641" s="95"/>
      <c r="T641" s="95"/>
      <c r="U641" s="95"/>
      <c r="V641" s="134"/>
      <c r="W641" s="95"/>
      <c r="X641" s="95"/>
      <c r="Y641" s="95"/>
      <c r="Z641" s="95"/>
      <c r="AA641" s="95"/>
      <c r="AB641" s="95"/>
      <c r="AC641" s="95"/>
      <c r="AD641" s="95"/>
      <c r="AE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134"/>
      <c r="N642" s="95"/>
      <c r="O642" s="95"/>
      <c r="P642" s="95"/>
      <c r="Q642" s="95"/>
      <c r="R642" s="95"/>
      <c r="S642" s="95"/>
      <c r="T642" s="95"/>
      <c r="U642" s="95"/>
      <c r="V642" s="134"/>
      <c r="W642" s="95"/>
      <c r="X642" s="95"/>
      <c r="Y642" s="95"/>
      <c r="Z642" s="95"/>
      <c r="AA642" s="95"/>
      <c r="AB642" s="95"/>
      <c r="AC642" s="95"/>
      <c r="AD642" s="95"/>
      <c r="AE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134"/>
      <c r="N643" s="95"/>
      <c r="O643" s="95"/>
      <c r="P643" s="95"/>
      <c r="Q643" s="95"/>
      <c r="R643" s="95"/>
      <c r="S643" s="95"/>
      <c r="T643" s="95"/>
      <c r="U643" s="95"/>
      <c r="V643" s="134"/>
      <c r="W643" s="95"/>
      <c r="X643" s="95"/>
      <c r="Y643" s="95"/>
      <c r="Z643" s="95"/>
      <c r="AA643" s="95"/>
      <c r="AB643" s="95"/>
      <c r="AC643" s="95"/>
      <c r="AD643" s="95"/>
      <c r="AE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134"/>
      <c r="N644" s="95"/>
      <c r="O644" s="95"/>
      <c r="P644" s="95"/>
      <c r="Q644" s="95"/>
      <c r="R644" s="95"/>
      <c r="S644" s="95"/>
      <c r="T644" s="95"/>
      <c r="U644" s="95"/>
      <c r="V644" s="134"/>
      <c r="W644" s="95"/>
      <c r="X644" s="95"/>
      <c r="Y644" s="95"/>
      <c r="Z644" s="95"/>
      <c r="AA644" s="95"/>
      <c r="AB644" s="95"/>
      <c r="AC644" s="95"/>
      <c r="AD644" s="95"/>
      <c r="AE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134"/>
      <c r="N645" s="95"/>
      <c r="O645" s="95"/>
      <c r="P645" s="95"/>
      <c r="Q645" s="95"/>
      <c r="R645" s="95"/>
      <c r="S645" s="95"/>
      <c r="T645" s="95"/>
      <c r="U645" s="95"/>
      <c r="V645" s="134"/>
      <c r="W645" s="95"/>
      <c r="X645" s="95"/>
      <c r="Y645" s="95"/>
      <c r="Z645" s="95"/>
      <c r="AA645" s="95"/>
      <c r="AB645" s="95"/>
      <c r="AC645" s="95"/>
      <c r="AD645" s="95"/>
      <c r="AE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134"/>
      <c r="N646" s="95"/>
      <c r="O646" s="95"/>
      <c r="P646" s="95"/>
      <c r="Q646" s="95"/>
      <c r="R646" s="95"/>
      <c r="S646" s="95"/>
      <c r="T646" s="95"/>
      <c r="U646" s="95"/>
      <c r="V646" s="134"/>
      <c r="W646" s="95"/>
      <c r="X646" s="95"/>
      <c r="Y646" s="95"/>
      <c r="Z646" s="95"/>
      <c r="AA646" s="95"/>
      <c r="AB646" s="95"/>
      <c r="AC646" s="95"/>
      <c r="AD646" s="95"/>
      <c r="AE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134"/>
      <c r="N647" s="95"/>
      <c r="O647" s="95"/>
      <c r="P647" s="95"/>
      <c r="Q647" s="95"/>
      <c r="R647" s="95"/>
      <c r="S647" s="95"/>
      <c r="T647" s="95"/>
      <c r="U647" s="95"/>
      <c r="V647" s="134"/>
      <c r="W647" s="95"/>
      <c r="X647" s="95"/>
      <c r="Y647" s="95"/>
      <c r="Z647" s="95"/>
      <c r="AA647" s="95"/>
      <c r="AB647" s="95"/>
      <c r="AC647" s="95"/>
      <c r="AD647" s="95"/>
      <c r="AE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134"/>
      <c r="N648" s="95"/>
      <c r="O648" s="95"/>
      <c r="P648" s="95"/>
      <c r="Q648" s="95"/>
      <c r="R648" s="95"/>
      <c r="S648" s="95"/>
      <c r="T648" s="95"/>
      <c r="U648" s="95"/>
      <c r="V648" s="134"/>
      <c r="W648" s="95"/>
      <c r="X648" s="95"/>
      <c r="Y648" s="95"/>
      <c r="Z648" s="95"/>
      <c r="AA648" s="95"/>
      <c r="AB648" s="95"/>
      <c r="AC648" s="95"/>
      <c r="AD648" s="95"/>
      <c r="AE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134"/>
      <c r="N649" s="95"/>
      <c r="O649" s="95"/>
      <c r="P649" s="95"/>
      <c r="Q649" s="95"/>
      <c r="R649" s="95"/>
      <c r="S649" s="95"/>
      <c r="T649" s="95"/>
      <c r="U649" s="95"/>
      <c r="V649" s="134"/>
      <c r="W649" s="95"/>
      <c r="X649" s="95"/>
      <c r="Y649" s="95"/>
      <c r="Z649" s="95"/>
      <c r="AA649" s="95"/>
      <c r="AB649" s="95"/>
      <c r="AC649" s="95"/>
      <c r="AD649" s="95"/>
      <c r="AE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134"/>
      <c r="N650" s="95"/>
      <c r="O650" s="95"/>
      <c r="P650" s="95"/>
      <c r="Q650" s="95"/>
      <c r="R650" s="95"/>
      <c r="S650" s="95"/>
      <c r="T650" s="95"/>
      <c r="U650" s="95"/>
      <c r="V650" s="134"/>
      <c r="W650" s="95"/>
      <c r="X650" s="95"/>
      <c r="Y650" s="95"/>
      <c r="Z650" s="95"/>
      <c r="AA650" s="95"/>
      <c r="AB650" s="95"/>
      <c r="AC650" s="95"/>
      <c r="AD650" s="95"/>
      <c r="AE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134"/>
      <c r="N651" s="95"/>
      <c r="O651" s="95"/>
      <c r="P651" s="95"/>
      <c r="Q651" s="95"/>
      <c r="R651" s="95"/>
      <c r="S651" s="95"/>
      <c r="T651" s="95"/>
      <c r="U651" s="95"/>
      <c r="V651" s="134"/>
      <c r="W651" s="95"/>
      <c r="X651" s="95"/>
      <c r="Y651" s="95"/>
      <c r="Z651" s="95"/>
      <c r="AA651" s="95"/>
      <c r="AB651" s="95"/>
      <c r="AC651" s="95"/>
      <c r="AD651" s="95"/>
      <c r="AE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134"/>
      <c r="N652" s="95"/>
      <c r="O652" s="95"/>
      <c r="P652" s="95"/>
      <c r="Q652" s="95"/>
      <c r="R652" s="95"/>
      <c r="S652" s="95"/>
      <c r="T652" s="95"/>
      <c r="U652" s="95"/>
      <c r="V652" s="134"/>
      <c r="W652" s="95"/>
      <c r="X652" s="95"/>
      <c r="Y652" s="95"/>
      <c r="Z652" s="95"/>
      <c r="AA652" s="95"/>
      <c r="AB652" s="95"/>
      <c r="AC652" s="95"/>
      <c r="AD652" s="95"/>
      <c r="AE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134"/>
      <c r="N653" s="95"/>
      <c r="O653" s="95"/>
      <c r="P653" s="95"/>
      <c r="Q653" s="95"/>
      <c r="R653" s="95"/>
      <c r="S653" s="95"/>
      <c r="T653" s="95"/>
      <c r="U653" s="95"/>
      <c r="V653" s="134"/>
      <c r="W653" s="95"/>
      <c r="X653" s="95"/>
      <c r="Y653" s="95"/>
      <c r="Z653" s="95"/>
      <c r="AA653" s="95"/>
      <c r="AB653" s="95"/>
      <c r="AC653" s="95"/>
      <c r="AD653" s="95"/>
      <c r="AE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134"/>
      <c r="N654" s="95"/>
      <c r="O654" s="95"/>
      <c r="P654" s="95"/>
      <c r="Q654" s="95"/>
      <c r="R654" s="95"/>
      <c r="S654" s="95"/>
      <c r="T654" s="95"/>
      <c r="U654" s="95"/>
      <c r="V654" s="134"/>
      <c r="W654" s="95"/>
      <c r="X654" s="95"/>
      <c r="Y654" s="95"/>
      <c r="Z654" s="95"/>
      <c r="AA654" s="95"/>
      <c r="AB654" s="95"/>
      <c r="AC654" s="95"/>
      <c r="AD654" s="95"/>
      <c r="AE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134"/>
      <c r="N655" s="95"/>
      <c r="O655" s="95"/>
      <c r="P655" s="95"/>
      <c r="Q655" s="95"/>
      <c r="R655" s="95"/>
      <c r="S655" s="95"/>
      <c r="T655" s="95"/>
      <c r="U655" s="95"/>
      <c r="V655" s="134"/>
      <c r="W655" s="95"/>
      <c r="X655" s="95"/>
      <c r="Y655" s="95"/>
      <c r="Z655" s="95"/>
      <c r="AA655" s="95"/>
      <c r="AB655" s="95"/>
      <c r="AC655" s="95"/>
      <c r="AD655" s="95"/>
      <c r="AE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134"/>
      <c r="N656" s="95"/>
      <c r="O656" s="95"/>
      <c r="P656" s="95"/>
      <c r="Q656" s="95"/>
      <c r="R656" s="95"/>
      <c r="S656" s="95"/>
      <c r="T656" s="95"/>
      <c r="U656" s="95"/>
      <c r="V656" s="134"/>
      <c r="W656" s="95"/>
      <c r="X656" s="95"/>
      <c r="Y656" s="95"/>
      <c r="Z656" s="95"/>
      <c r="AA656" s="95"/>
      <c r="AB656" s="95"/>
      <c r="AC656" s="95"/>
      <c r="AD656" s="95"/>
      <c r="AE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134"/>
      <c r="N657" s="95"/>
      <c r="O657" s="95"/>
      <c r="P657" s="95"/>
      <c r="Q657" s="95"/>
      <c r="R657" s="95"/>
      <c r="S657" s="95"/>
      <c r="T657" s="95"/>
      <c r="U657" s="95"/>
      <c r="V657" s="134"/>
      <c r="W657" s="95"/>
      <c r="X657" s="95"/>
      <c r="Y657" s="95"/>
      <c r="Z657" s="95"/>
      <c r="AA657" s="95"/>
      <c r="AB657" s="95"/>
      <c r="AC657" s="95"/>
      <c r="AD657" s="95"/>
      <c r="AE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134"/>
      <c r="N658" s="95"/>
      <c r="O658" s="95"/>
      <c r="P658" s="95"/>
      <c r="Q658" s="95"/>
      <c r="R658" s="95"/>
      <c r="S658" s="95"/>
      <c r="T658" s="95"/>
      <c r="U658" s="95"/>
      <c r="V658" s="134"/>
      <c r="W658" s="95"/>
      <c r="X658" s="95"/>
      <c r="Y658" s="95"/>
      <c r="Z658" s="95"/>
      <c r="AA658" s="95"/>
      <c r="AB658" s="95"/>
      <c r="AC658" s="95"/>
      <c r="AD658" s="95"/>
      <c r="AE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134"/>
      <c r="N659" s="95"/>
      <c r="O659" s="95"/>
      <c r="P659" s="95"/>
      <c r="Q659" s="95"/>
      <c r="R659" s="95"/>
      <c r="S659" s="95"/>
      <c r="T659" s="95"/>
      <c r="U659" s="95"/>
      <c r="V659" s="134"/>
      <c r="W659" s="95"/>
      <c r="X659" s="95"/>
      <c r="Y659" s="95"/>
      <c r="Z659" s="95"/>
      <c r="AA659" s="95"/>
      <c r="AB659" s="95"/>
      <c r="AC659" s="95"/>
      <c r="AD659" s="95"/>
      <c r="AE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134"/>
      <c r="N660" s="95"/>
      <c r="O660" s="95"/>
      <c r="P660" s="95"/>
      <c r="Q660" s="95"/>
      <c r="R660" s="95"/>
      <c r="S660" s="95"/>
      <c r="T660" s="95"/>
      <c r="U660" s="95"/>
      <c r="V660" s="134"/>
      <c r="W660" s="95"/>
      <c r="X660" s="95"/>
      <c r="Y660" s="95"/>
      <c r="Z660" s="95"/>
      <c r="AA660" s="95"/>
      <c r="AB660" s="95"/>
      <c r="AC660" s="95"/>
      <c r="AD660" s="95"/>
      <c r="AE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134"/>
      <c r="N661" s="95"/>
      <c r="O661" s="95"/>
      <c r="P661" s="95"/>
      <c r="Q661" s="95"/>
      <c r="R661" s="95"/>
      <c r="S661" s="95"/>
      <c r="T661" s="95"/>
      <c r="U661" s="95"/>
      <c r="V661" s="134"/>
      <c r="W661" s="95"/>
      <c r="X661" s="95"/>
      <c r="Y661" s="95"/>
      <c r="Z661" s="95"/>
      <c r="AA661" s="95"/>
      <c r="AB661" s="95"/>
      <c r="AC661" s="95"/>
      <c r="AD661" s="95"/>
      <c r="AE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134"/>
      <c r="N662" s="95"/>
      <c r="O662" s="95"/>
      <c r="P662" s="95"/>
      <c r="Q662" s="95"/>
      <c r="R662" s="95"/>
      <c r="S662" s="95"/>
      <c r="T662" s="95"/>
      <c r="U662" s="95"/>
      <c r="V662" s="134"/>
      <c r="W662" s="95"/>
      <c r="X662" s="95"/>
      <c r="Y662" s="95"/>
      <c r="Z662" s="95"/>
      <c r="AA662" s="95"/>
      <c r="AB662" s="95"/>
      <c r="AC662" s="95"/>
      <c r="AD662" s="95"/>
      <c r="AE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134"/>
      <c r="N663" s="95"/>
      <c r="O663" s="95"/>
      <c r="P663" s="95"/>
      <c r="Q663" s="95"/>
      <c r="R663" s="95"/>
      <c r="S663" s="95"/>
      <c r="T663" s="95"/>
      <c r="U663" s="95"/>
      <c r="V663" s="134"/>
      <c r="W663" s="95"/>
      <c r="X663" s="95"/>
      <c r="Y663" s="95"/>
      <c r="Z663" s="95"/>
      <c r="AA663" s="95"/>
      <c r="AB663" s="95"/>
      <c r="AC663" s="95"/>
      <c r="AD663" s="95"/>
      <c r="AE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134"/>
      <c r="N664" s="95"/>
      <c r="O664" s="95"/>
      <c r="P664" s="95"/>
      <c r="Q664" s="95"/>
      <c r="R664" s="95"/>
      <c r="S664" s="95"/>
      <c r="T664" s="95"/>
      <c r="U664" s="95"/>
      <c r="V664" s="134"/>
      <c r="W664" s="95"/>
      <c r="X664" s="95"/>
      <c r="Y664" s="95"/>
      <c r="Z664" s="95"/>
      <c r="AA664" s="95"/>
      <c r="AB664" s="95"/>
      <c r="AC664" s="95"/>
      <c r="AD664" s="95"/>
      <c r="AE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134"/>
      <c r="N665" s="95"/>
      <c r="O665" s="95"/>
      <c r="P665" s="95"/>
      <c r="Q665" s="95"/>
      <c r="R665" s="95"/>
      <c r="S665" s="95"/>
      <c r="T665" s="95"/>
      <c r="U665" s="95"/>
      <c r="V665" s="134"/>
      <c r="W665" s="95"/>
      <c r="X665" s="95"/>
      <c r="Y665" s="95"/>
      <c r="Z665" s="95"/>
      <c r="AA665" s="95"/>
      <c r="AB665" s="95"/>
      <c r="AC665" s="95"/>
      <c r="AD665" s="95"/>
      <c r="AE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134"/>
      <c r="N666" s="95"/>
      <c r="O666" s="95"/>
      <c r="P666" s="95"/>
      <c r="Q666" s="95"/>
      <c r="R666" s="95"/>
      <c r="S666" s="95"/>
      <c r="T666" s="95"/>
      <c r="U666" s="95"/>
      <c r="V666" s="134"/>
      <c r="W666" s="95"/>
      <c r="X666" s="95"/>
      <c r="Y666" s="95"/>
      <c r="Z666" s="95"/>
      <c r="AA666" s="95"/>
      <c r="AB666" s="95"/>
      <c r="AC666" s="95"/>
      <c r="AD666" s="95"/>
      <c r="AE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134"/>
      <c r="N667" s="95"/>
      <c r="O667" s="95"/>
      <c r="P667" s="95"/>
      <c r="Q667" s="95"/>
      <c r="R667" s="95"/>
      <c r="S667" s="95"/>
      <c r="T667" s="95"/>
      <c r="U667" s="95"/>
      <c r="V667" s="134"/>
      <c r="W667" s="95"/>
      <c r="X667" s="95"/>
      <c r="Y667" s="95"/>
      <c r="Z667" s="95"/>
      <c r="AA667" s="95"/>
      <c r="AB667" s="95"/>
      <c r="AC667" s="95"/>
      <c r="AD667" s="95"/>
      <c r="AE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134"/>
      <c r="N668" s="95"/>
      <c r="O668" s="95"/>
      <c r="P668" s="95"/>
      <c r="Q668" s="95"/>
      <c r="R668" s="95"/>
      <c r="S668" s="95"/>
      <c r="T668" s="95"/>
      <c r="U668" s="95"/>
      <c r="V668" s="134"/>
      <c r="W668" s="95"/>
      <c r="X668" s="95"/>
      <c r="Y668" s="95"/>
      <c r="Z668" s="95"/>
      <c r="AA668" s="95"/>
      <c r="AB668" s="95"/>
      <c r="AC668" s="95"/>
      <c r="AD668" s="95"/>
      <c r="AE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134"/>
      <c r="N669" s="95"/>
      <c r="O669" s="95"/>
      <c r="P669" s="95"/>
      <c r="Q669" s="95"/>
      <c r="R669" s="95"/>
      <c r="S669" s="95"/>
      <c r="T669" s="95"/>
      <c r="U669" s="95"/>
      <c r="V669" s="134"/>
      <c r="W669" s="95"/>
      <c r="X669" s="95"/>
      <c r="Y669" s="95"/>
      <c r="Z669" s="95"/>
      <c r="AA669" s="95"/>
      <c r="AB669" s="95"/>
      <c r="AC669" s="95"/>
      <c r="AD669" s="95"/>
      <c r="AE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134"/>
      <c r="N670" s="95"/>
      <c r="O670" s="95"/>
      <c r="P670" s="95"/>
      <c r="Q670" s="95"/>
      <c r="R670" s="95"/>
      <c r="S670" s="95"/>
      <c r="T670" s="95"/>
      <c r="U670" s="95"/>
      <c r="V670" s="134"/>
      <c r="W670" s="95"/>
      <c r="X670" s="95"/>
      <c r="Y670" s="95"/>
      <c r="Z670" s="95"/>
      <c r="AA670" s="95"/>
      <c r="AB670" s="95"/>
      <c r="AC670" s="95"/>
      <c r="AD670" s="95"/>
      <c r="AE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134"/>
      <c r="N671" s="95"/>
      <c r="O671" s="95"/>
      <c r="P671" s="95"/>
      <c r="Q671" s="95"/>
      <c r="R671" s="95"/>
      <c r="S671" s="95"/>
      <c r="T671" s="95"/>
      <c r="U671" s="95"/>
      <c r="V671" s="134"/>
      <c r="W671" s="95"/>
      <c r="X671" s="95"/>
      <c r="Y671" s="95"/>
      <c r="Z671" s="95"/>
      <c r="AA671" s="95"/>
      <c r="AB671" s="95"/>
      <c r="AC671" s="95"/>
      <c r="AD671" s="95"/>
      <c r="AE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134"/>
      <c r="N672" s="95"/>
      <c r="O672" s="95"/>
      <c r="P672" s="95"/>
      <c r="Q672" s="95"/>
      <c r="R672" s="95"/>
      <c r="S672" s="95"/>
      <c r="T672" s="95"/>
      <c r="U672" s="95"/>
      <c r="V672" s="134"/>
      <c r="W672" s="95"/>
      <c r="X672" s="95"/>
      <c r="Y672" s="95"/>
      <c r="Z672" s="95"/>
      <c r="AA672" s="95"/>
      <c r="AB672" s="95"/>
      <c r="AC672" s="95"/>
      <c r="AD672" s="95"/>
      <c r="AE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134"/>
      <c r="N673" s="95"/>
      <c r="O673" s="95"/>
      <c r="P673" s="95"/>
      <c r="Q673" s="95"/>
      <c r="R673" s="95"/>
      <c r="S673" s="95"/>
      <c r="T673" s="95"/>
      <c r="U673" s="95"/>
      <c r="V673" s="134"/>
      <c r="W673" s="95"/>
      <c r="X673" s="95"/>
      <c r="Y673" s="95"/>
      <c r="Z673" s="95"/>
      <c r="AA673" s="95"/>
      <c r="AB673" s="95"/>
      <c r="AC673" s="95"/>
      <c r="AD673" s="95"/>
      <c r="AE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134"/>
      <c r="N674" s="95"/>
      <c r="O674" s="95"/>
      <c r="P674" s="95"/>
      <c r="Q674" s="95"/>
      <c r="R674" s="95"/>
      <c r="S674" s="95"/>
      <c r="T674" s="95"/>
      <c r="U674" s="95"/>
      <c r="V674" s="134"/>
      <c r="W674" s="95"/>
      <c r="X674" s="95"/>
      <c r="Y674" s="95"/>
      <c r="Z674" s="95"/>
      <c r="AA674" s="95"/>
      <c r="AB674" s="95"/>
      <c r="AC674" s="95"/>
      <c r="AD674" s="95"/>
      <c r="AE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134"/>
      <c r="N675" s="95"/>
      <c r="O675" s="95"/>
      <c r="P675" s="95"/>
      <c r="Q675" s="95"/>
      <c r="R675" s="95"/>
      <c r="S675" s="95"/>
      <c r="T675" s="95"/>
      <c r="U675" s="95"/>
      <c r="V675" s="134"/>
      <c r="W675" s="95"/>
      <c r="X675" s="95"/>
      <c r="Y675" s="95"/>
      <c r="Z675" s="95"/>
      <c r="AA675" s="95"/>
      <c r="AB675" s="95"/>
      <c r="AC675" s="95"/>
      <c r="AD675" s="95"/>
      <c r="AE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134"/>
      <c r="N676" s="95"/>
      <c r="O676" s="95"/>
      <c r="P676" s="95"/>
      <c r="Q676" s="95"/>
      <c r="R676" s="95"/>
      <c r="S676" s="95"/>
      <c r="T676" s="95"/>
      <c r="U676" s="95"/>
      <c r="V676" s="134"/>
      <c r="W676" s="95"/>
      <c r="X676" s="95"/>
      <c r="Y676" s="95"/>
      <c r="Z676" s="95"/>
      <c r="AA676" s="95"/>
      <c r="AB676" s="95"/>
      <c r="AC676" s="95"/>
      <c r="AD676" s="95"/>
      <c r="AE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134"/>
      <c r="N677" s="95"/>
      <c r="O677" s="95"/>
      <c r="P677" s="95"/>
      <c r="Q677" s="95"/>
      <c r="R677" s="95"/>
      <c r="S677" s="95"/>
      <c r="T677" s="95"/>
      <c r="U677" s="95"/>
      <c r="V677" s="134"/>
      <c r="W677" s="95"/>
      <c r="X677" s="95"/>
      <c r="Y677" s="95"/>
      <c r="Z677" s="95"/>
      <c r="AA677" s="95"/>
      <c r="AB677" s="95"/>
      <c r="AC677" s="95"/>
      <c r="AD677" s="95"/>
      <c r="AE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134"/>
      <c r="N678" s="95"/>
      <c r="O678" s="95"/>
      <c r="P678" s="95"/>
      <c r="Q678" s="95"/>
      <c r="R678" s="95"/>
      <c r="S678" s="95"/>
      <c r="T678" s="95"/>
      <c r="U678" s="95"/>
      <c r="V678" s="134"/>
      <c r="W678" s="95"/>
      <c r="X678" s="95"/>
      <c r="Y678" s="95"/>
      <c r="Z678" s="95"/>
      <c r="AA678" s="95"/>
      <c r="AB678" s="95"/>
      <c r="AC678" s="95"/>
      <c r="AD678" s="95"/>
      <c r="AE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134"/>
      <c r="N679" s="95"/>
      <c r="O679" s="95"/>
      <c r="P679" s="95"/>
      <c r="Q679" s="95"/>
      <c r="R679" s="95"/>
      <c r="S679" s="95"/>
      <c r="T679" s="95"/>
      <c r="U679" s="95"/>
      <c r="V679" s="134"/>
      <c r="W679" s="95"/>
      <c r="X679" s="95"/>
      <c r="Y679" s="95"/>
      <c r="Z679" s="95"/>
      <c r="AA679" s="95"/>
      <c r="AB679" s="95"/>
      <c r="AC679" s="95"/>
      <c r="AD679" s="95"/>
      <c r="AE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134"/>
      <c r="N680" s="95"/>
      <c r="O680" s="95"/>
      <c r="P680" s="95"/>
      <c r="Q680" s="95"/>
      <c r="R680" s="95"/>
      <c r="S680" s="95"/>
      <c r="T680" s="95"/>
      <c r="U680" s="95"/>
      <c r="V680" s="134"/>
      <c r="W680" s="95"/>
      <c r="X680" s="95"/>
      <c r="Y680" s="95"/>
      <c r="Z680" s="95"/>
      <c r="AA680" s="95"/>
      <c r="AB680" s="95"/>
      <c r="AC680" s="95"/>
      <c r="AD680" s="95"/>
      <c r="AE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134"/>
      <c r="N681" s="95"/>
      <c r="O681" s="95"/>
      <c r="P681" s="95"/>
      <c r="Q681" s="95"/>
      <c r="R681" s="95"/>
      <c r="S681" s="95"/>
      <c r="T681" s="95"/>
      <c r="U681" s="95"/>
      <c r="V681" s="134"/>
      <c r="W681" s="95"/>
      <c r="X681" s="95"/>
      <c r="Y681" s="95"/>
      <c r="Z681" s="95"/>
      <c r="AA681" s="95"/>
      <c r="AB681" s="95"/>
      <c r="AC681" s="95"/>
      <c r="AD681" s="95"/>
      <c r="AE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134"/>
      <c r="N682" s="95"/>
      <c r="O682" s="95"/>
      <c r="P682" s="95"/>
      <c r="Q682" s="95"/>
      <c r="R682" s="95"/>
      <c r="S682" s="95"/>
      <c r="T682" s="95"/>
      <c r="U682" s="95"/>
      <c r="V682" s="134"/>
      <c r="W682" s="95"/>
      <c r="X682" s="95"/>
      <c r="Y682" s="95"/>
      <c r="Z682" s="95"/>
      <c r="AA682" s="95"/>
      <c r="AB682" s="95"/>
      <c r="AC682" s="95"/>
      <c r="AD682" s="95"/>
      <c r="AE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134"/>
      <c r="N683" s="95"/>
      <c r="O683" s="95"/>
      <c r="P683" s="95"/>
      <c r="Q683" s="95"/>
      <c r="R683" s="95"/>
      <c r="S683" s="95"/>
      <c r="T683" s="95"/>
      <c r="U683" s="95"/>
      <c r="V683" s="134"/>
      <c r="W683" s="95"/>
      <c r="X683" s="95"/>
      <c r="Y683" s="95"/>
      <c r="Z683" s="95"/>
      <c r="AA683" s="95"/>
      <c r="AB683" s="95"/>
      <c r="AC683" s="95"/>
      <c r="AD683" s="95"/>
      <c r="AE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134"/>
      <c r="N684" s="95"/>
      <c r="O684" s="95"/>
      <c r="P684" s="95"/>
      <c r="Q684" s="95"/>
      <c r="R684" s="95"/>
      <c r="S684" s="95"/>
      <c r="T684" s="95"/>
      <c r="U684" s="95"/>
      <c r="V684" s="134"/>
      <c r="W684" s="95"/>
      <c r="X684" s="95"/>
      <c r="Y684" s="95"/>
      <c r="Z684" s="95"/>
      <c r="AA684" s="95"/>
      <c r="AB684" s="95"/>
      <c r="AC684" s="95"/>
      <c r="AD684" s="95"/>
      <c r="AE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134"/>
      <c r="N685" s="95"/>
      <c r="O685" s="95"/>
      <c r="P685" s="95"/>
      <c r="Q685" s="95"/>
      <c r="R685" s="95"/>
      <c r="S685" s="95"/>
      <c r="T685" s="95"/>
      <c r="U685" s="95"/>
      <c r="V685" s="134"/>
      <c r="W685" s="95"/>
      <c r="X685" s="95"/>
      <c r="Y685" s="95"/>
      <c r="Z685" s="95"/>
      <c r="AA685" s="95"/>
      <c r="AB685" s="95"/>
      <c r="AC685" s="95"/>
      <c r="AD685" s="95"/>
      <c r="AE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134"/>
      <c r="N686" s="95"/>
      <c r="O686" s="95"/>
      <c r="P686" s="95"/>
      <c r="Q686" s="95"/>
      <c r="R686" s="95"/>
      <c r="S686" s="95"/>
      <c r="T686" s="95"/>
      <c r="U686" s="95"/>
      <c r="V686" s="134"/>
      <c r="W686" s="95"/>
      <c r="X686" s="95"/>
      <c r="Y686" s="95"/>
      <c r="Z686" s="95"/>
      <c r="AA686" s="95"/>
      <c r="AB686" s="95"/>
      <c r="AC686" s="95"/>
      <c r="AD686" s="95"/>
      <c r="AE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134"/>
      <c r="N687" s="95"/>
      <c r="O687" s="95"/>
      <c r="P687" s="95"/>
      <c r="Q687" s="95"/>
      <c r="R687" s="95"/>
      <c r="S687" s="95"/>
      <c r="T687" s="95"/>
      <c r="U687" s="95"/>
      <c r="V687" s="134"/>
      <c r="W687" s="95"/>
      <c r="X687" s="95"/>
      <c r="Y687" s="95"/>
      <c r="Z687" s="95"/>
      <c r="AA687" s="95"/>
      <c r="AB687" s="95"/>
      <c r="AC687" s="95"/>
      <c r="AD687" s="95"/>
      <c r="AE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134"/>
      <c r="N688" s="95"/>
      <c r="O688" s="95"/>
      <c r="P688" s="95"/>
      <c r="Q688" s="95"/>
      <c r="R688" s="95"/>
      <c r="S688" s="95"/>
      <c r="T688" s="95"/>
      <c r="U688" s="95"/>
      <c r="V688" s="134"/>
      <c r="W688" s="95"/>
      <c r="X688" s="95"/>
      <c r="Y688" s="95"/>
      <c r="Z688" s="95"/>
      <c r="AA688" s="95"/>
      <c r="AB688" s="95"/>
      <c r="AC688" s="95"/>
      <c r="AD688" s="95"/>
      <c r="AE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134"/>
      <c r="N689" s="95"/>
      <c r="O689" s="95"/>
      <c r="P689" s="95"/>
      <c r="Q689" s="95"/>
      <c r="R689" s="95"/>
      <c r="S689" s="95"/>
      <c r="T689" s="95"/>
      <c r="U689" s="95"/>
      <c r="V689" s="134"/>
      <c r="W689" s="95"/>
      <c r="X689" s="95"/>
      <c r="Y689" s="95"/>
      <c r="Z689" s="95"/>
      <c r="AA689" s="95"/>
      <c r="AB689" s="95"/>
      <c r="AC689" s="95"/>
      <c r="AD689" s="95"/>
      <c r="AE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134"/>
      <c r="N690" s="95"/>
      <c r="O690" s="95"/>
      <c r="P690" s="95"/>
      <c r="Q690" s="95"/>
      <c r="R690" s="95"/>
      <c r="S690" s="95"/>
      <c r="T690" s="95"/>
      <c r="U690" s="95"/>
      <c r="V690" s="134"/>
      <c r="W690" s="95"/>
      <c r="X690" s="95"/>
      <c r="Y690" s="95"/>
      <c r="Z690" s="95"/>
      <c r="AA690" s="95"/>
      <c r="AB690" s="95"/>
      <c r="AC690" s="95"/>
      <c r="AD690" s="95"/>
      <c r="AE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134"/>
      <c r="N691" s="95"/>
      <c r="O691" s="95"/>
      <c r="P691" s="95"/>
      <c r="Q691" s="95"/>
      <c r="R691" s="95"/>
      <c r="S691" s="95"/>
      <c r="T691" s="95"/>
      <c r="U691" s="95"/>
      <c r="V691" s="134"/>
      <c r="W691" s="95"/>
      <c r="X691" s="95"/>
      <c r="Y691" s="95"/>
      <c r="Z691" s="95"/>
      <c r="AA691" s="95"/>
      <c r="AB691" s="95"/>
      <c r="AC691" s="95"/>
      <c r="AD691" s="95"/>
      <c r="AE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134"/>
      <c r="N692" s="95"/>
      <c r="O692" s="95"/>
      <c r="P692" s="95"/>
      <c r="Q692" s="95"/>
      <c r="R692" s="95"/>
      <c r="S692" s="95"/>
      <c r="T692" s="95"/>
      <c r="U692" s="95"/>
      <c r="V692" s="134"/>
      <c r="W692" s="95"/>
      <c r="X692" s="95"/>
      <c r="Y692" s="95"/>
      <c r="Z692" s="95"/>
      <c r="AA692" s="95"/>
      <c r="AB692" s="95"/>
      <c r="AC692" s="95"/>
      <c r="AD692" s="95"/>
      <c r="AE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134"/>
      <c r="N693" s="95"/>
      <c r="O693" s="95"/>
      <c r="P693" s="95"/>
      <c r="Q693" s="95"/>
      <c r="R693" s="95"/>
      <c r="S693" s="95"/>
      <c r="T693" s="95"/>
      <c r="U693" s="95"/>
      <c r="V693" s="134"/>
      <c r="W693" s="95"/>
      <c r="X693" s="95"/>
      <c r="Y693" s="95"/>
      <c r="Z693" s="95"/>
      <c r="AA693" s="95"/>
      <c r="AB693" s="95"/>
      <c r="AC693" s="95"/>
      <c r="AD693" s="95"/>
      <c r="AE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134"/>
      <c r="N694" s="95"/>
      <c r="O694" s="95"/>
      <c r="P694" s="95"/>
      <c r="Q694" s="95"/>
      <c r="R694" s="95"/>
      <c r="S694" s="95"/>
      <c r="T694" s="95"/>
      <c r="U694" s="95"/>
      <c r="V694" s="134"/>
      <c r="W694" s="95"/>
      <c r="X694" s="95"/>
      <c r="Y694" s="95"/>
      <c r="Z694" s="95"/>
      <c r="AA694" s="95"/>
      <c r="AB694" s="95"/>
      <c r="AC694" s="95"/>
      <c r="AD694" s="95"/>
      <c r="AE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134"/>
      <c r="N695" s="95"/>
      <c r="O695" s="95"/>
      <c r="P695" s="95"/>
      <c r="Q695" s="95"/>
      <c r="R695" s="95"/>
      <c r="S695" s="95"/>
      <c r="T695" s="95"/>
      <c r="U695" s="95"/>
      <c r="V695" s="134"/>
      <c r="W695" s="95"/>
      <c r="X695" s="95"/>
      <c r="Y695" s="95"/>
      <c r="Z695" s="95"/>
      <c r="AA695" s="95"/>
      <c r="AB695" s="95"/>
      <c r="AC695" s="95"/>
      <c r="AD695" s="95"/>
      <c r="AE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134"/>
      <c r="N696" s="95"/>
      <c r="O696" s="95"/>
      <c r="P696" s="95"/>
      <c r="Q696" s="95"/>
      <c r="R696" s="95"/>
      <c r="S696" s="95"/>
      <c r="T696" s="95"/>
      <c r="U696" s="95"/>
      <c r="V696" s="134"/>
      <c r="W696" s="95"/>
      <c r="X696" s="95"/>
      <c r="Y696" s="95"/>
      <c r="Z696" s="95"/>
      <c r="AA696" s="95"/>
      <c r="AB696" s="95"/>
      <c r="AC696" s="95"/>
      <c r="AD696" s="95"/>
      <c r="AE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134"/>
      <c r="N697" s="95"/>
      <c r="O697" s="95"/>
      <c r="P697" s="95"/>
      <c r="Q697" s="95"/>
      <c r="R697" s="95"/>
      <c r="S697" s="95"/>
      <c r="T697" s="95"/>
      <c r="U697" s="95"/>
      <c r="V697" s="134"/>
      <c r="W697" s="95"/>
      <c r="X697" s="95"/>
      <c r="Y697" s="95"/>
      <c r="Z697" s="95"/>
      <c r="AA697" s="95"/>
      <c r="AB697" s="95"/>
      <c r="AC697" s="95"/>
      <c r="AD697" s="95"/>
      <c r="AE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134"/>
      <c r="N698" s="95"/>
      <c r="O698" s="95"/>
      <c r="P698" s="95"/>
      <c r="Q698" s="95"/>
      <c r="R698" s="95"/>
      <c r="S698" s="95"/>
      <c r="T698" s="95"/>
      <c r="U698" s="95"/>
      <c r="V698" s="134"/>
      <c r="W698" s="95"/>
      <c r="X698" s="95"/>
      <c r="Y698" s="95"/>
      <c r="Z698" s="95"/>
      <c r="AA698" s="95"/>
      <c r="AB698" s="95"/>
      <c r="AC698" s="95"/>
      <c r="AD698" s="95"/>
      <c r="AE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134"/>
      <c r="N699" s="95"/>
      <c r="O699" s="95"/>
      <c r="P699" s="95"/>
      <c r="Q699" s="95"/>
      <c r="R699" s="95"/>
      <c r="S699" s="95"/>
      <c r="T699" s="95"/>
      <c r="U699" s="95"/>
      <c r="V699" s="134"/>
      <c r="W699" s="95"/>
      <c r="X699" s="95"/>
      <c r="Y699" s="95"/>
      <c r="Z699" s="95"/>
      <c r="AA699" s="95"/>
      <c r="AB699" s="95"/>
      <c r="AC699" s="95"/>
      <c r="AD699" s="95"/>
      <c r="AE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134"/>
      <c r="N700" s="95"/>
      <c r="O700" s="95"/>
      <c r="P700" s="95"/>
      <c r="Q700" s="95"/>
      <c r="R700" s="95"/>
      <c r="S700" s="95"/>
      <c r="T700" s="95"/>
      <c r="U700" s="95"/>
      <c r="V700" s="134"/>
      <c r="W700" s="95"/>
      <c r="X700" s="95"/>
      <c r="Y700" s="95"/>
      <c r="Z700" s="95"/>
      <c r="AA700" s="95"/>
      <c r="AB700" s="95"/>
      <c r="AC700" s="95"/>
      <c r="AD700" s="95"/>
      <c r="AE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134"/>
      <c r="N701" s="95"/>
      <c r="O701" s="95"/>
      <c r="P701" s="95"/>
      <c r="Q701" s="95"/>
      <c r="R701" s="95"/>
      <c r="S701" s="95"/>
      <c r="T701" s="95"/>
      <c r="U701" s="95"/>
      <c r="V701" s="134"/>
      <c r="W701" s="95"/>
      <c r="X701" s="95"/>
      <c r="Y701" s="95"/>
      <c r="Z701" s="95"/>
      <c r="AA701" s="95"/>
      <c r="AB701" s="95"/>
      <c r="AC701" s="95"/>
      <c r="AD701" s="95"/>
      <c r="AE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134"/>
      <c r="N702" s="95"/>
      <c r="O702" s="95"/>
      <c r="P702" s="95"/>
      <c r="Q702" s="95"/>
      <c r="R702" s="95"/>
      <c r="S702" s="95"/>
      <c r="T702" s="95"/>
      <c r="U702" s="95"/>
      <c r="V702" s="134"/>
      <c r="W702" s="95"/>
      <c r="X702" s="95"/>
      <c r="Y702" s="95"/>
      <c r="Z702" s="95"/>
      <c r="AA702" s="95"/>
      <c r="AB702" s="95"/>
      <c r="AC702" s="95"/>
      <c r="AD702" s="95"/>
      <c r="AE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134"/>
      <c r="N703" s="95"/>
      <c r="O703" s="95"/>
      <c r="P703" s="95"/>
      <c r="Q703" s="95"/>
      <c r="R703" s="95"/>
      <c r="S703" s="95"/>
      <c r="T703" s="95"/>
      <c r="U703" s="95"/>
      <c r="V703" s="134"/>
      <c r="W703" s="95"/>
      <c r="X703" s="95"/>
      <c r="Y703" s="95"/>
      <c r="Z703" s="95"/>
      <c r="AA703" s="95"/>
      <c r="AB703" s="95"/>
      <c r="AC703" s="95"/>
      <c r="AD703" s="95"/>
      <c r="AE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134"/>
      <c r="N704" s="95"/>
      <c r="O704" s="95"/>
      <c r="P704" s="95"/>
      <c r="Q704" s="95"/>
      <c r="R704" s="95"/>
      <c r="S704" s="95"/>
      <c r="T704" s="95"/>
      <c r="U704" s="95"/>
      <c r="V704" s="134"/>
      <c r="W704" s="95"/>
      <c r="X704" s="95"/>
      <c r="Y704" s="95"/>
      <c r="Z704" s="95"/>
      <c r="AA704" s="95"/>
      <c r="AB704" s="95"/>
      <c r="AC704" s="95"/>
      <c r="AD704" s="95"/>
      <c r="AE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134"/>
      <c r="N705" s="95"/>
      <c r="O705" s="95"/>
      <c r="P705" s="95"/>
      <c r="Q705" s="95"/>
      <c r="R705" s="95"/>
      <c r="S705" s="95"/>
      <c r="T705" s="95"/>
      <c r="U705" s="95"/>
      <c r="V705" s="134"/>
      <c r="W705" s="95"/>
      <c r="X705" s="95"/>
      <c r="Y705" s="95"/>
      <c r="Z705" s="95"/>
      <c r="AA705" s="95"/>
      <c r="AB705" s="95"/>
      <c r="AC705" s="95"/>
      <c r="AD705" s="95"/>
      <c r="AE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134"/>
      <c r="N706" s="95"/>
      <c r="O706" s="95"/>
      <c r="P706" s="95"/>
      <c r="Q706" s="95"/>
      <c r="R706" s="95"/>
      <c r="S706" s="95"/>
      <c r="T706" s="95"/>
      <c r="U706" s="95"/>
      <c r="V706" s="134"/>
      <c r="W706" s="95"/>
      <c r="X706" s="95"/>
      <c r="Y706" s="95"/>
      <c r="Z706" s="95"/>
      <c r="AA706" s="95"/>
      <c r="AB706" s="95"/>
      <c r="AC706" s="95"/>
      <c r="AD706" s="95"/>
      <c r="AE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134"/>
      <c r="N707" s="95"/>
      <c r="O707" s="95"/>
      <c r="P707" s="95"/>
      <c r="Q707" s="95"/>
      <c r="R707" s="95"/>
      <c r="S707" s="95"/>
      <c r="T707" s="95"/>
      <c r="U707" s="95"/>
      <c r="V707" s="134"/>
      <c r="W707" s="95"/>
      <c r="X707" s="95"/>
      <c r="Y707" s="95"/>
      <c r="Z707" s="95"/>
      <c r="AA707" s="95"/>
      <c r="AB707" s="95"/>
      <c r="AC707" s="95"/>
      <c r="AD707" s="95"/>
      <c r="AE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134"/>
      <c r="N708" s="95"/>
      <c r="O708" s="95"/>
      <c r="P708" s="95"/>
      <c r="Q708" s="95"/>
      <c r="R708" s="95"/>
      <c r="S708" s="95"/>
      <c r="T708" s="95"/>
      <c r="U708" s="95"/>
      <c r="V708" s="134"/>
      <c r="W708" s="95"/>
      <c r="X708" s="95"/>
      <c r="Y708" s="95"/>
      <c r="Z708" s="95"/>
      <c r="AA708" s="95"/>
      <c r="AB708" s="95"/>
      <c r="AC708" s="95"/>
      <c r="AD708" s="95"/>
      <c r="AE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134"/>
      <c r="N709" s="95"/>
      <c r="O709" s="95"/>
      <c r="P709" s="95"/>
      <c r="Q709" s="95"/>
      <c r="R709" s="95"/>
      <c r="S709" s="95"/>
      <c r="T709" s="95"/>
      <c r="U709" s="95"/>
      <c r="V709" s="134"/>
      <c r="W709" s="95"/>
      <c r="X709" s="95"/>
      <c r="Y709" s="95"/>
      <c r="Z709" s="95"/>
      <c r="AA709" s="95"/>
      <c r="AB709" s="95"/>
      <c r="AC709" s="95"/>
      <c r="AD709" s="95"/>
      <c r="AE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134"/>
      <c r="N710" s="95"/>
      <c r="O710" s="95"/>
      <c r="P710" s="95"/>
      <c r="Q710" s="95"/>
      <c r="R710" s="95"/>
      <c r="S710" s="95"/>
      <c r="T710" s="95"/>
      <c r="U710" s="95"/>
      <c r="V710" s="134"/>
      <c r="W710" s="95"/>
      <c r="X710" s="95"/>
      <c r="Y710" s="95"/>
      <c r="Z710" s="95"/>
      <c r="AA710" s="95"/>
      <c r="AB710" s="95"/>
      <c r="AC710" s="95"/>
      <c r="AD710" s="95"/>
      <c r="AE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134"/>
      <c r="N711" s="95"/>
      <c r="O711" s="95"/>
      <c r="P711" s="95"/>
      <c r="Q711" s="95"/>
      <c r="R711" s="95"/>
      <c r="S711" s="95"/>
      <c r="T711" s="95"/>
      <c r="U711" s="95"/>
      <c r="V711" s="134"/>
      <c r="W711" s="95"/>
      <c r="X711" s="95"/>
      <c r="Y711" s="95"/>
      <c r="Z711" s="95"/>
      <c r="AA711" s="95"/>
      <c r="AB711" s="95"/>
      <c r="AC711" s="95"/>
      <c r="AD711" s="95"/>
      <c r="AE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134"/>
      <c r="N712" s="95"/>
      <c r="O712" s="95"/>
      <c r="P712" s="95"/>
      <c r="Q712" s="95"/>
      <c r="R712" s="95"/>
      <c r="S712" s="95"/>
      <c r="T712" s="95"/>
      <c r="U712" s="95"/>
      <c r="V712" s="134"/>
      <c r="W712" s="95"/>
      <c r="X712" s="95"/>
      <c r="Y712" s="95"/>
      <c r="Z712" s="95"/>
      <c r="AA712" s="95"/>
      <c r="AB712" s="95"/>
      <c r="AC712" s="95"/>
      <c r="AD712" s="95"/>
      <c r="AE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134"/>
      <c r="N713" s="95"/>
      <c r="O713" s="95"/>
      <c r="P713" s="95"/>
      <c r="Q713" s="95"/>
      <c r="R713" s="95"/>
      <c r="S713" s="95"/>
      <c r="T713" s="95"/>
      <c r="U713" s="95"/>
      <c r="V713" s="134"/>
      <c r="W713" s="95"/>
      <c r="X713" s="95"/>
      <c r="Y713" s="95"/>
      <c r="Z713" s="95"/>
      <c r="AA713" s="95"/>
      <c r="AB713" s="95"/>
      <c r="AC713" s="95"/>
      <c r="AD713" s="95"/>
      <c r="AE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134"/>
      <c r="N714" s="95"/>
      <c r="O714" s="95"/>
      <c r="P714" s="95"/>
      <c r="Q714" s="95"/>
      <c r="R714" s="95"/>
      <c r="S714" s="95"/>
      <c r="T714" s="95"/>
      <c r="U714" s="95"/>
      <c r="V714" s="134"/>
      <c r="W714" s="95"/>
      <c r="X714" s="95"/>
      <c r="Y714" s="95"/>
      <c r="Z714" s="95"/>
      <c r="AA714" s="95"/>
      <c r="AB714" s="95"/>
      <c r="AC714" s="95"/>
      <c r="AD714" s="95"/>
      <c r="AE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134"/>
      <c r="N715" s="95"/>
      <c r="O715" s="95"/>
      <c r="P715" s="95"/>
      <c r="Q715" s="95"/>
      <c r="R715" s="95"/>
      <c r="S715" s="95"/>
      <c r="T715" s="95"/>
      <c r="U715" s="95"/>
      <c r="V715" s="134"/>
      <c r="W715" s="95"/>
      <c r="X715" s="95"/>
      <c r="Y715" s="95"/>
      <c r="Z715" s="95"/>
      <c r="AA715" s="95"/>
      <c r="AB715" s="95"/>
      <c r="AC715" s="95"/>
      <c r="AD715" s="95"/>
      <c r="AE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134"/>
      <c r="N716" s="95"/>
      <c r="O716" s="95"/>
      <c r="P716" s="95"/>
      <c r="Q716" s="95"/>
      <c r="R716" s="95"/>
      <c r="S716" s="95"/>
      <c r="T716" s="95"/>
      <c r="U716" s="95"/>
      <c r="V716" s="134"/>
      <c r="W716" s="95"/>
      <c r="X716" s="95"/>
      <c r="Y716" s="95"/>
      <c r="Z716" s="95"/>
      <c r="AA716" s="95"/>
      <c r="AB716" s="95"/>
      <c r="AC716" s="95"/>
      <c r="AD716" s="95"/>
      <c r="AE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134"/>
      <c r="N717" s="95"/>
      <c r="O717" s="95"/>
      <c r="P717" s="95"/>
      <c r="Q717" s="95"/>
      <c r="R717" s="95"/>
      <c r="S717" s="95"/>
      <c r="T717" s="95"/>
      <c r="U717" s="95"/>
      <c r="V717" s="134"/>
      <c r="W717" s="95"/>
      <c r="X717" s="95"/>
      <c r="Y717" s="95"/>
      <c r="Z717" s="95"/>
      <c r="AA717" s="95"/>
      <c r="AB717" s="95"/>
      <c r="AC717" s="95"/>
      <c r="AD717" s="95"/>
      <c r="AE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134"/>
      <c r="N718" s="95"/>
      <c r="O718" s="95"/>
      <c r="P718" s="95"/>
      <c r="Q718" s="95"/>
      <c r="R718" s="95"/>
      <c r="S718" s="95"/>
      <c r="T718" s="95"/>
      <c r="U718" s="95"/>
      <c r="V718" s="134"/>
      <c r="W718" s="95"/>
      <c r="X718" s="95"/>
      <c r="Y718" s="95"/>
      <c r="Z718" s="95"/>
      <c r="AA718" s="95"/>
      <c r="AB718" s="95"/>
      <c r="AC718" s="95"/>
      <c r="AD718" s="95"/>
      <c r="AE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134"/>
      <c r="N719" s="95"/>
      <c r="O719" s="95"/>
      <c r="P719" s="95"/>
      <c r="Q719" s="95"/>
      <c r="R719" s="95"/>
      <c r="S719" s="95"/>
      <c r="T719" s="95"/>
      <c r="U719" s="95"/>
      <c r="V719" s="134"/>
      <c r="W719" s="95"/>
      <c r="X719" s="95"/>
      <c r="Y719" s="95"/>
      <c r="Z719" s="95"/>
      <c r="AA719" s="95"/>
      <c r="AB719" s="95"/>
      <c r="AC719" s="95"/>
      <c r="AD719" s="95"/>
      <c r="AE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134"/>
      <c r="N720" s="95"/>
      <c r="O720" s="95"/>
      <c r="P720" s="95"/>
      <c r="Q720" s="95"/>
      <c r="R720" s="95"/>
      <c r="S720" s="95"/>
      <c r="T720" s="95"/>
      <c r="U720" s="95"/>
      <c r="V720" s="134"/>
      <c r="W720" s="95"/>
      <c r="X720" s="95"/>
      <c r="Y720" s="95"/>
      <c r="Z720" s="95"/>
      <c r="AA720" s="95"/>
      <c r="AB720" s="95"/>
      <c r="AC720" s="95"/>
      <c r="AD720" s="95"/>
      <c r="AE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134"/>
      <c r="N721" s="95"/>
      <c r="O721" s="95"/>
      <c r="P721" s="95"/>
      <c r="Q721" s="95"/>
      <c r="R721" s="95"/>
      <c r="S721" s="95"/>
      <c r="T721" s="95"/>
      <c r="U721" s="95"/>
      <c r="V721" s="134"/>
      <c r="W721" s="95"/>
      <c r="X721" s="95"/>
      <c r="Y721" s="95"/>
      <c r="Z721" s="95"/>
      <c r="AA721" s="95"/>
      <c r="AB721" s="95"/>
      <c r="AC721" s="95"/>
      <c r="AD721" s="95"/>
      <c r="AE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134"/>
      <c r="N722" s="95"/>
      <c r="O722" s="95"/>
      <c r="P722" s="95"/>
      <c r="Q722" s="95"/>
      <c r="R722" s="95"/>
      <c r="S722" s="95"/>
      <c r="T722" s="95"/>
      <c r="U722" s="95"/>
      <c r="V722" s="134"/>
      <c r="W722" s="95"/>
      <c r="X722" s="95"/>
      <c r="Y722" s="95"/>
      <c r="Z722" s="95"/>
      <c r="AA722" s="95"/>
      <c r="AB722" s="95"/>
      <c r="AC722" s="95"/>
      <c r="AD722" s="95"/>
      <c r="AE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134"/>
      <c r="N723" s="95"/>
      <c r="O723" s="95"/>
      <c r="P723" s="95"/>
      <c r="Q723" s="95"/>
      <c r="R723" s="95"/>
      <c r="S723" s="95"/>
      <c r="T723" s="95"/>
      <c r="U723" s="95"/>
      <c r="V723" s="134"/>
      <c r="W723" s="95"/>
      <c r="X723" s="95"/>
      <c r="Y723" s="95"/>
      <c r="Z723" s="95"/>
      <c r="AA723" s="95"/>
      <c r="AB723" s="95"/>
      <c r="AC723" s="95"/>
      <c r="AD723" s="95"/>
      <c r="AE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134"/>
      <c r="N724" s="95"/>
      <c r="O724" s="95"/>
      <c r="P724" s="95"/>
      <c r="Q724" s="95"/>
      <c r="R724" s="95"/>
      <c r="S724" s="95"/>
      <c r="T724" s="95"/>
      <c r="U724" s="95"/>
      <c r="V724" s="134"/>
      <c r="W724" s="95"/>
      <c r="X724" s="95"/>
      <c r="Y724" s="95"/>
      <c r="Z724" s="95"/>
      <c r="AA724" s="95"/>
      <c r="AB724" s="95"/>
      <c r="AC724" s="95"/>
      <c r="AD724" s="95"/>
      <c r="AE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134"/>
      <c r="N725" s="95"/>
      <c r="O725" s="95"/>
      <c r="P725" s="95"/>
      <c r="Q725" s="95"/>
      <c r="R725" s="95"/>
      <c r="S725" s="95"/>
      <c r="T725" s="95"/>
      <c r="U725" s="95"/>
      <c r="V725" s="134"/>
      <c r="W725" s="95"/>
      <c r="X725" s="95"/>
      <c r="Y725" s="95"/>
      <c r="Z725" s="95"/>
      <c r="AA725" s="95"/>
      <c r="AB725" s="95"/>
      <c r="AC725" s="95"/>
      <c r="AD725" s="95"/>
      <c r="AE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134"/>
      <c r="N726" s="95"/>
      <c r="O726" s="95"/>
      <c r="P726" s="95"/>
      <c r="Q726" s="95"/>
      <c r="R726" s="95"/>
      <c r="S726" s="95"/>
      <c r="T726" s="95"/>
      <c r="U726" s="95"/>
      <c r="V726" s="134"/>
      <c r="W726" s="95"/>
      <c r="X726" s="95"/>
      <c r="Y726" s="95"/>
      <c r="Z726" s="95"/>
      <c r="AA726" s="95"/>
      <c r="AB726" s="95"/>
      <c r="AC726" s="95"/>
      <c r="AD726" s="95"/>
      <c r="AE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134"/>
      <c r="N727" s="95"/>
      <c r="O727" s="95"/>
      <c r="P727" s="95"/>
      <c r="Q727" s="95"/>
      <c r="R727" s="95"/>
      <c r="S727" s="95"/>
      <c r="T727" s="95"/>
      <c r="U727" s="95"/>
      <c r="V727" s="134"/>
      <c r="W727" s="95"/>
      <c r="X727" s="95"/>
      <c r="Y727" s="95"/>
      <c r="Z727" s="95"/>
      <c r="AA727" s="95"/>
      <c r="AB727" s="95"/>
      <c r="AC727" s="95"/>
      <c r="AD727" s="95"/>
      <c r="AE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134"/>
      <c r="N728" s="95"/>
      <c r="O728" s="95"/>
      <c r="P728" s="95"/>
      <c r="Q728" s="95"/>
      <c r="R728" s="95"/>
      <c r="S728" s="95"/>
      <c r="T728" s="95"/>
      <c r="U728" s="95"/>
      <c r="V728" s="134"/>
      <c r="W728" s="95"/>
      <c r="X728" s="95"/>
      <c r="Y728" s="95"/>
      <c r="Z728" s="95"/>
      <c r="AA728" s="95"/>
      <c r="AB728" s="95"/>
      <c r="AC728" s="95"/>
      <c r="AD728" s="95"/>
      <c r="AE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134"/>
      <c r="N729" s="95"/>
      <c r="O729" s="95"/>
      <c r="P729" s="95"/>
      <c r="Q729" s="95"/>
      <c r="R729" s="95"/>
      <c r="S729" s="95"/>
      <c r="T729" s="95"/>
      <c r="U729" s="95"/>
      <c r="V729" s="134"/>
      <c r="W729" s="95"/>
      <c r="X729" s="95"/>
      <c r="Y729" s="95"/>
      <c r="Z729" s="95"/>
      <c r="AA729" s="95"/>
      <c r="AB729" s="95"/>
      <c r="AC729" s="95"/>
      <c r="AD729" s="95"/>
      <c r="AE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134"/>
      <c r="N730" s="95"/>
      <c r="O730" s="95"/>
      <c r="P730" s="95"/>
      <c r="Q730" s="95"/>
      <c r="R730" s="95"/>
      <c r="S730" s="95"/>
      <c r="T730" s="95"/>
      <c r="U730" s="95"/>
      <c r="V730" s="134"/>
      <c r="W730" s="95"/>
      <c r="X730" s="95"/>
      <c r="Y730" s="95"/>
      <c r="Z730" s="95"/>
      <c r="AA730" s="95"/>
      <c r="AB730" s="95"/>
      <c r="AC730" s="95"/>
      <c r="AD730" s="95"/>
      <c r="AE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134"/>
      <c r="N731" s="95"/>
      <c r="O731" s="95"/>
      <c r="P731" s="95"/>
      <c r="Q731" s="95"/>
      <c r="R731" s="95"/>
      <c r="S731" s="95"/>
      <c r="T731" s="95"/>
      <c r="U731" s="95"/>
      <c r="V731" s="134"/>
      <c r="W731" s="95"/>
      <c r="X731" s="95"/>
      <c r="Y731" s="95"/>
      <c r="Z731" s="95"/>
      <c r="AA731" s="95"/>
      <c r="AB731" s="95"/>
      <c r="AC731" s="95"/>
      <c r="AD731" s="95"/>
      <c r="AE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134"/>
      <c r="N732" s="95"/>
      <c r="O732" s="95"/>
      <c r="P732" s="95"/>
      <c r="Q732" s="95"/>
      <c r="R732" s="95"/>
      <c r="S732" s="95"/>
      <c r="T732" s="95"/>
      <c r="U732" s="95"/>
      <c r="V732" s="134"/>
      <c r="W732" s="95"/>
      <c r="X732" s="95"/>
      <c r="Y732" s="95"/>
      <c r="Z732" s="95"/>
      <c r="AA732" s="95"/>
      <c r="AB732" s="95"/>
      <c r="AC732" s="95"/>
      <c r="AD732" s="95"/>
      <c r="AE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134"/>
      <c r="N733" s="95"/>
      <c r="O733" s="95"/>
      <c r="P733" s="95"/>
      <c r="Q733" s="95"/>
      <c r="R733" s="95"/>
      <c r="S733" s="95"/>
      <c r="T733" s="95"/>
      <c r="U733" s="95"/>
      <c r="V733" s="134"/>
      <c r="W733" s="95"/>
      <c r="X733" s="95"/>
      <c r="Y733" s="95"/>
      <c r="Z733" s="95"/>
      <c r="AA733" s="95"/>
      <c r="AB733" s="95"/>
      <c r="AC733" s="95"/>
      <c r="AD733" s="95"/>
      <c r="AE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134"/>
      <c r="N734" s="95"/>
      <c r="O734" s="95"/>
      <c r="P734" s="95"/>
      <c r="Q734" s="95"/>
      <c r="R734" s="95"/>
      <c r="S734" s="95"/>
      <c r="T734" s="95"/>
      <c r="U734" s="95"/>
      <c r="V734" s="134"/>
      <c r="W734" s="95"/>
      <c r="X734" s="95"/>
      <c r="Y734" s="95"/>
      <c r="Z734" s="95"/>
      <c r="AA734" s="95"/>
      <c r="AB734" s="95"/>
      <c r="AC734" s="95"/>
      <c r="AD734" s="95"/>
      <c r="AE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134"/>
      <c r="N735" s="95"/>
      <c r="O735" s="95"/>
      <c r="P735" s="95"/>
      <c r="Q735" s="95"/>
      <c r="R735" s="95"/>
      <c r="S735" s="95"/>
      <c r="T735" s="95"/>
      <c r="U735" s="95"/>
      <c r="V735" s="134"/>
      <c r="W735" s="95"/>
      <c r="X735" s="95"/>
      <c r="Y735" s="95"/>
      <c r="Z735" s="95"/>
      <c r="AA735" s="95"/>
      <c r="AB735" s="95"/>
      <c r="AC735" s="95"/>
      <c r="AD735" s="95"/>
      <c r="AE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134"/>
      <c r="N736" s="95"/>
      <c r="O736" s="95"/>
      <c r="P736" s="95"/>
      <c r="Q736" s="95"/>
      <c r="R736" s="95"/>
      <c r="S736" s="95"/>
      <c r="T736" s="95"/>
      <c r="U736" s="95"/>
      <c r="V736" s="134"/>
      <c r="W736" s="95"/>
      <c r="X736" s="95"/>
      <c r="Y736" s="95"/>
      <c r="Z736" s="95"/>
      <c r="AA736" s="95"/>
      <c r="AB736" s="95"/>
      <c r="AC736" s="95"/>
      <c r="AD736" s="95"/>
      <c r="AE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134"/>
      <c r="N737" s="95"/>
      <c r="O737" s="95"/>
      <c r="P737" s="95"/>
      <c r="Q737" s="95"/>
      <c r="R737" s="95"/>
      <c r="S737" s="95"/>
      <c r="T737" s="95"/>
      <c r="U737" s="95"/>
      <c r="V737" s="134"/>
      <c r="W737" s="95"/>
      <c r="X737" s="95"/>
      <c r="Y737" s="95"/>
      <c r="Z737" s="95"/>
      <c r="AA737" s="95"/>
      <c r="AB737" s="95"/>
      <c r="AC737" s="95"/>
      <c r="AD737" s="95"/>
      <c r="AE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134"/>
      <c r="N738" s="95"/>
      <c r="O738" s="95"/>
      <c r="P738" s="95"/>
      <c r="Q738" s="95"/>
      <c r="R738" s="95"/>
      <c r="S738" s="95"/>
      <c r="T738" s="95"/>
      <c r="U738" s="95"/>
      <c r="V738" s="134"/>
      <c r="W738" s="95"/>
      <c r="X738" s="95"/>
      <c r="Y738" s="95"/>
      <c r="Z738" s="95"/>
      <c r="AA738" s="95"/>
      <c r="AB738" s="95"/>
      <c r="AC738" s="95"/>
      <c r="AD738" s="95"/>
      <c r="AE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134"/>
      <c r="N739" s="95"/>
      <c r="O739" s="95"/>
      <c r="P739" s="95"/>
      <c r="Q739" s="95"/>
      <c r="R739" s="95"/>
      <c r="S739" s="95"/>
      <c r="T739" s="95"/>
      <c r="U739" s="95"/>
      <c r="V739" s="134"/>
      <c r="W739" s="95"/>
      <c r="X739" s="95"/>
      <c r="Y739" s="95"/>
      <c r="Z739" s="95"/>
      <c r="AA739" s="95"/>
      <c r="AB739" s="95"/>
      <c r="AC739" s="95"/>
      <c r="AD739" s="95"/>
      <c r="AE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134"/>
      <c r="N740" s="95"/>
      <c r="O740" s="95"/>
      <c r="P740" s="95"/>
      <c r="Q740" s="95"/>
      <c r="R740" s="95"/>
      <c r="S740" s="95"/>
      <c r="T740" s="95"/>
      <c r="U740" s="95"/>
      <c r="V740" s="134"/>
      <c r="W740" s="95"/>
      <c r="X740" s="95"/>
      <c r="Y740" s="95"/>
      <c r="Z740" s="95"/>
      <c r="AA740" s="95"/>
      <c r="AB740" s="95"/>
      <c r="AC740" s="95"/>
      <c r="AD740" s="95"/>
      <c r="AE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134"/>
      <c r="N741" s="95"/>
      <c r="O741" s="95"/>
      <c r="P741" s="95"/>
      <c r="Q741" s="95"/>
      <c r="R741" s="95"/>
      <c r="S741" s="95"/>
      <c r="T741" s="95"/>
      <c r="U741" s="95"/>
      <c r="V741" s="134"/>
      <c r="W741" s="95"/>
      <c r="X741" s="95"/>
      <c r="Y741" s="95"/>
      <c r="Z741" s="95"/>
      <c r="AA741" s="95"/>
      <c r="AB741" s="95"/>
      <c r="AC741" s="95"/>
      <c r="AD741" s="95"/>
      <c r="AE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134"/>
      <c r="N742" s="95"/>
      <c r="O742" s="95"/>
      <c r="P742" s="95"/>
      <c r="Q742" s="95"/>
      <c r="R742" s="95"/>
      <c r="S742" s="95"/>
      <c r="T742" s="95"/>
      <c r="U742" s="95"/>
      <c r="V742" s="134"/>
      <c r="W742" s="95"/>
      <c r="X742" s="95"/>
      <c r="Y742" s="95"/>
      <c r="Z742" s="95"/>
      <c r="AA742" s="95"/>
      <c r="AB742" s="95"/>
      <c r="AC742" s="95"/>
      <c r="AD742" s="95"/>
      <c r="AE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134"/>
      <c r="N743" s="95"/>
      <c r="O743" s="95"/>
      <c r="P743" s="95"/>
      <c r="Q743" s="95"/>
      <c r="R743" s="95"/>
      <c r="S743" s="95"/>
      <c r="T743" s="95"/>
      <c r="U743" s="95"/>
      <c r="V743" s="134"/>
      <c r="W743" s="95"/>
      <c r="X743" s="95"/>
      <c r="Y743" s="95"/>
      <c r="Z743" s="95"/>
      <c r="AA743" s="95"/>
      <c r="AB743" s="95"/>
      <c r="AC743" s="95"/>
      <c r="AD743" s="95"/>
      <c r="AE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134"/>
      <c r="N744" s="95"/>
      <c r="O744" s="95"/>
      <c r="P744" s="95"/>
      <c r="Q744" s="95"/>
      <c r="R744" s="95"/>
      <c r="S744" s="95"/>
      <c r="T744" s="95"/>
      <c r="U744" s="95"/>
      <c r="V744" s="134"/>
      <c r="W744" s="95"/>
      <c r="X744" s="95"/>
      <c r="Y744" s="95"/>
      <c r="Z744" s="95"/>
      <c r="AA744" s="95"/>
      <c r="AB744" s="95"/>
      <c r="AC744" s="95"/>
      <c r="AD744" s="95"/>
      <c r="AE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134"/>
      <c r="N745" s="95"/>
      <c r="O745" s="95"/>
      <c r="P745" s="95"/>
      <c r="Q745" s="95"/>
      <c r="R745" s="95"/>
      <c r="S745" s="95"/>
      <c r="T745" s="95"/>
      <c r="U745" s="95"/>
      <c r="V745" s="134"/>
      <c r="W745" s="95"/>
      <c r="X745" s="95"/>
      <c r="Y745" s="95"/>
      <c r="Z745" s="95"/>
      <c r="AA745" s="95"/>
      <c r="AB745" s="95"/>
      <c r="AC745" s="95"/>
      <c r="AD745" s="95"/>
      <c r="AE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134"/>
      <c r="N746" s="95"/>
      <c r="O746" s="95"/>
      <c r="P746" s="95"/>
      <c r="Q746" s="95"/>
      <c r="R746" s="95"/>
      <c r="S746" s="95"/>
      <c r="T746" s="95"/>
      <c r="U746" s="95"/>
      <c r="V746" s="134"/>
      <c r="W746" s="95"/>
      <c r="X746" s="95"/>
      <c r="Y746" s="95"/>
      <c r="Z746" s="95"/>
      <c r="AA746" s="95"/>
      <c r="AB746" s="95"/>
      <c r="AC746" s="95"/>
      <c r="AD746" s="95"/>
      <c r="AE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134"/>
      <c r="N747" s="95"/>
      <c r="O747" s="95"/>
      <c r="P747" s="95"/>
      <c r="Q747" s="95"/>
      <c r="R747" s="95"/>
      <c r="S747" s="95"/>
      <c r="T747" s="95"/>
      <c r="U747" s="95"/>
      <c r="V747" s="134"/>
      <c r="W747" s="95"/>
      <c r="X747" s="95"/>
      <c r="Y747" s="95"/>
      <c r="Z747" s="95"/>
      <c r="AA747" s="95"/>
      <c r="AB747" s="95"/>
      <c r="AC747" s="95"/>
      <c r="AD747" s="95"/>
      <c r="AE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134"/>
      <c r="N748" s="95"/>
      <c r="O748" s="95"/>
      <c r="P748" s="95"/>
      <c r="Q748" s="95"/>
      <c r="R748" s="95"/>
      <c r="S748" s="95"/>
      <c r="T748" s="95"/>
      <c r="U748" s="95"/>
      <c r="V748" s="134"/>
      <c r="W748" s="95"/>
      <c r="X748" s="95"/>
      <c r="Y748" s="95"/>
      <c r="Z748" s="95"/>
      <c r="AA748" s="95"/>
      <c r="AB748" s="95"/>
      <c r="AC748" s="95"/>
      <c r="AD748" s="95"/>
      <c r="AE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134"/>
      <c r="N749" s="95"/>
      <c r="O749" s="95"/>
      <c r="P749" s="95"/>
      <c r="Q749" s="95"/>
      <c r="R749" s="95"/>
      <c r="S749" s="95"/>
      <c r="T749" s="95"/>
      <c r="U749" s="95"/>
      <c r="V749" s="134"/>
      <c r="W749" s="95"/>
      <c r="X749" s="95"/>
      <c r="Y749" s="95"/>
      <c r="Z749" s="95"/>
      <c r="AA749" s="95"/>
      <c r="AB749" s="95"/>
      <c r="AC749" s="95"/>
      <c r="AD749" s="95"/>
      <c r="AE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134"/>
      <c r="N750" s="95"/>
      <c r="O750" s="95"/>
      <c r="P750" s="95"/>
      <c r="Q750" s="95"/>
      <c r="R750" s="95"/>
      <c r="S750" s="95"/>
      <c r="T750" s="95"/>
      <c r="U750" s="95"/>
      <c r="V750" s="134"/>
      <c r="W750" s="95"/>
      <c r="X750" s="95"/>
      <c r="Y750" s="95"/>
      <c r="Z750" s="95"/>
      <c r="AA750" s="95"/>
      <c r="AB750" s="95"/>
      <c r="AC750" s="95"/>
      <c r="AD750" s="95"/>
      <c r="AE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134"/>
      <c r="N751" s="95"/>
      <c r="O751" s="95"/>
      <c r="P751" s="95"/>
      <c r="Q751" s="95"/>
      <c r="R751" s="95"/>
      <c r="S751" s="95"/>
      <c r="T751" s="95"/>
      <c r="U751" s="95"/>
      <c r="V751" s="134"/>
      <c r="W751" s="95"/>
      <c r="X751" s="95"/>
      <c r="Y751" s="95"/>
      <c r="Z751" s="95"/>
      <c r="AA751" s="95"/>
      <c r="AB751" s="95"/>
      <c r="AC751" s="95"/>
      <c r="AD751" s="95"/>
      <c r="AE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134"/>
      <c r="N752" s="95"/>
      <c r="O752" s="95"/>
      <c r="P752" s="95"/>
      <c r="Q752" s="95"/>
      <c r="R752" s="95"/>
      <c r="S752" s="95"/>
      <c r="T752" s="95"/>
      <c r="U752" s="95"/>
      <c r="V752" s="134"/>
      <c r="W752" s="95"/>
      <c r="X752" s="95"/>
      <c r="Y752" s="95"/>
      <c r="Z752" s="95"/>
      <c r="AA752" s="95"/>
      <c r="AB752" s="95"/>
      <c r="AC752" s="95"/>
      <c r="AD752" s="95"/>
      <c r="AE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134"/>
      <c r="N753" s="95"/>
      <c r="O753" s="95"/>
      <c r="P753" s="95"/>
      <c r="Q753" s="95"/>
      <c r="R753" s="95"/>
      <c r="S753" s="95"/>
      <c r="T753" s="95"/>
      <c r="U753" s="95"/>
      <c r="V753" s="134"/>
      <c r="W753" s="95"/>
      <c r="X753" s="95"/>
      <c r="Y753" s="95"/>
      <c r="Z753" s="95"/>
      <c r="AA753" s="95"/>
      <c r="AB753" s="95"/>
      <c r="AC753" s="95"/>
      <c r="AD753" s="95"/>
      <c r="AE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134"/>
      <c r="N754" s="95"/>
      <c r="O754" s="95"/>
      <c r="P754" s="95"/>
      <c r="Q754" s="95"/>
      <c r="R754" s="95"/>
      <c r="S754" s="95"/>
      <c r="T754" s="95"/>
      <c r="U754" s="95"/>
      <c r="V754" s="134"/>
      <c r="W754" s="95"/>
      <c r="X754" s="95"/>
      <c r="Y754" s="95"/>
      <c r="Z754" s="95"/>
      <c r="AA754" s="95"/>
      <c r="AB754" s="95"/>
      <c r="AC754" s="95"/>
      <c r="AD754" s="95"/>
      <c r="AE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134"/>
      <c r="N755" s="95"/>
      <c r="O755" s="95"/>
      <c r="P755" s="95"/>
      <c r="Q755" s="95"/>
      <c r="R755" s="95"/>
      <c r="S755" s="95"/>
      <c r="T755" s="95"/>
      <c r="U755" s="95"/>
      <c r="V755" s="134"/>
      <c r="W755" s="95"/>
      <c r="X755" s="95"/>
      <c r="Y755" s="95"/>
      <c r="Z755" s="95"/>
      <c r="AA755" s="95"/>
      <c r="AB755" s="95"/>
      <c r="AC755" s="95"/>
      <c r="AD755" s="95"/>
      <c r="AE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134"/>
      <c r="N756" s="95"/>
      <c r="O756" s="95"/>
      <c r="P756" s="95"/>
      <c r="Q756" s="95"/>
      <c r="R756" s="95"/>
      <c r="S756" s="95"/>
      <c r="T756" s="95"/>
      <c r="U756" s="95"/>
      <c r="V756" s="134"/>
      <c r="W756" s="95"/>
      <c r="X756" s="95"/>
      <c r="Y756" s="95"/>
      <c r="Z756" s="95"/>
      <c r="AA756" s="95"/>
      <c r="AB756" s="95"/>
      <c r="AC756" s="95"/>
      <c r="AD756" s="95"/>
      <c r="AE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134"/>
      <c r="N757" s="95"/>
      <c r="O757" s="95"/>
      <c r="P757" s="95"/>
      <c r="Q757" s="95"/>
      <c r="R757" s="95"/>
      <c r="S757" s="95"/>
      <c r="T757" s="95"/>
      <c r="U757" s="95"/>
      <c r="V757" s="134"/>
      <c r="W757" s="95"/>
      <c r="X757" s="95"/>
      <c r="Y757" s="95"/>
      <c r="Z757" s="95"/>
      <c r="AA757" s="95"/>
      <c r="AB757" s="95"/>
      <c r="AC757" s="95"/>
      <c r="AD757" s="95"/>
      <c r="AE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134"/>
      <c r="N758" s="95"/>
      <c r="O758" s="95"/>
      <c r="P758" s="95"/>
      <c r="Q758" s="95"/>
      <c r="R758" s="95"/>
      <c r="S758" s="95"/>
      <c r="T758" s="95"/>
      <c r="U758" s="95"/>
      <c r="V758" s="134"/>
      <c r="W758" s="95"/>
      <c r="X758" s="95"/>
      <c r="Y758" s="95"/>
      <c r="Z758" s="95"/>
      <c r="AA758" s="95"/>
      <c r="AB758" s="95"/>
      <c r="AC758" s="95"/>
      <c r="AD758" s="95"/>
      <c r="AE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134"/>
      <c r="N759" s="95"/>
      <c r="O759" s="95"/>
      <c r="P759" s="95"/>
      <c r="Q759" s="95"/>
      <c r="R759" s="95"/>
      <c r="S759" s="95"/>
      <c r="T759" s="95"/>
      <c r="U759" s="95"/>
      <c r="V759" s="134"/>
      <c r="W759" s="95"/>
      <c r="X759" s="95"/>
      <c r="Y759" s="95"/>
      <c r="Z759" s="95"/>
      <c r="AA759" s="95"/>
      <c r="AB759" s="95"/>
      <c r="AC759" s="95"/>
      <c r="AD759" s="95"/>
      <c r="AE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134"/>
      <c r="N760" s="95"/>
      <c r="O760" s="95"/>
      <c r="P760" s="95"/>
      <c r="Q760" s="95"/>
      <c r="R760" s="95"/>
      <c r="S760" s="95"/>
      <c r="T760" s="95"/>
      <c r="U760" s="95"/>
      <c r="V760" s="134"/>
      <c r="W760" s="95"/>
      <c r="X760" s="95"/>
      <c r="Y760" s="95"/>
      <c r="Z760" s="95"/>
      <c r="AA760" s="95"/>
      <c r="AB760" s="95"/>
      <c r="AC760" s="95"/>
      <c r="AD760" s="95"/>
      <c r="AE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134"/>
      <c r="N761" s="95"/>
      <c r="O761" s="95"/>
      <c r="P761" s="95"/>
      <c r="Q761" s="95"/>
      <c r="R761" s="95"/>
      <c r="S761" s="95"/>
      <c r="T761" s="95"/>
      <c r="U761" s="95"/>
      <c r="V761" s="134"/>
      <c r="W761" s="95"/>
      <c r="X761" s="95"/>
      <c r="Y761" s="95"/>
      <c r="Z761" s="95"/>
      <c r="AA761" s="95"/>
      <c r="AB761" s="95"/>
      <c r="AC761" s="95"/>
      <c r="AD761" s="95"/>
      <c r="AE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134"/>
      <c r="N762" s="95"/>
      <c r="O762" s="95"/>
      <c r="P762" s="95"/>
      <c r="Q762" s="95"/>
      <c r="R762" s="95"/>
      <c r="S762" s="95"/>
      <c r="T762" s="95"/>
      <c r="U762" s="95"/>
      <c r="V762" s="134"/>
      <c r="W762" s="95"/>
      <c r="X762" s="95"/>
      <c r="Y762" s="95"/>
      <c r="Z762" s="95"/>
      <c r="AA762" s="95"/>
      <c r="AB762" s="95"/>
      <c r="AC762" s="95"/>
      <c r="AD762" s="95"/>
      <c r="AE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134"/>
      <c r="N763" s="95"/>
      <c r="O763" s="95"/>
      <c r="P763" s="95"/>
      <c r="Q763" s="95"/>
      <c r="R763" s="95"/>
      <c r="S763" s="95"/>
      <c r="T763" s="95"/>
      <c r="U763" s="95"/>
      <c r="V763" s="134"/>
      <c r="W763" s="95"/>
      <c r="X763" s="95"/>
      <c r="Y763" s="95"/>
      <c r="Z763" s="95"/>
      <c r="AA763" s="95"/>
      <c r="AB763" s="95"/>
      <c r="AC763" s="95"/>
      <c r="AD763" s="95"/>
      <c r="AE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134"/>
      <c r="N764" s="95"/>
      <c r="O764" s="95"/>
      <c r="P764" s="95"/>
      <c r="Q764" s="95"/>
      <c r="R764" s="95"/>
      <c r="S764" s="95"/>
      <c r="T764" s="95"/>
      <c r="U764" s="95"/>
      <c r="V764" s="134"/>
      <c r="W764" s="95"/>
      <c r="X764" s="95"/>
      <c r="Y764" s="95"/>
      <c r="Z764" s="95"/>
      <c r="AA764" s="95"/>
      <c r="AB764" s="95"/>
      <c r="AC764" s="95"/>
      <c r="AD764" s="95"/>
      <c r="AE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134"/>
      <c r="N765" s="95"/>
      <c r="O765" s="95"/>
      <c r="P765" s="95"/>
      <c r="Q765" s="95"/>
      <c r="R765" s="95"/>
      <c r="S765" s="95"/>
      <c r="T765" s="95"/>
      <c r="U765" s="95"/>
      <c r="V765" s="134"/>
      <c r="W765" s="95"/>
      <c r="X765" s="95"/>
      <c r="Y765" s="95"/>
      <c r="Z765" s="95"/>
      <c r="AA765" s="95"/>
      <c r="AB765" s="95"/>
      <c r="AC765" s="95"/>
      <c r="AD765" s="95"/>
      <c r="AE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134"/>
      <c r="N766" s="95"/>
      <c r="O766" s="95"/>
      <c r="P766" s="95"/>
      <c r="Q766" s="95"/>
      <c r="R766" s="95"/>
      <c r="S766" s="95"/>
      <c r="T766" s="95"/>
      <c r="U766" s="95"/>
      <c r="V766" s="134"/>
      <c r="W766" s="95"/>
      <c r="X766" s="95"/>
      <c r="Y766" s="95"/>
      <c r="Z766" s="95"/>
      <c r="AA766" s="95"/>
      <c r="AB766" s="95"/>
      <c r="AC766" s="95"/>
      <c r="AD766" s="95"/>
      <c r="AE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134"/>
      <c r="N767" s="95"/>
      <c r="O767" s="95"/>
      <c r="P767" s="95"/>
      <c r="Q767" s="95"/>
      <c r="R767" s="95"/>
      <c r="S767" s="95"/>
      <c r="T767" s="95"/>
      <c r="U767" s="95"/>
      <c r="V767" s="134"/>
      <c r="W767" s="95"/>
      <c r="X767" s="95"/>
      <c r="Y767" s="95"/>
      <c r="Z767" s="95"/>
      <c r="AA767" s="95"/>
      <c r="AB767" s="95"/>
      <c r="AC767" s="95"/>
      <c r="AD767" s="95"/>
      <c r="AE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134"/>
      <c r="N768" s="95"/>
      <c r="O768" s="95"/>
      <c r="P768" s="95"/>
      <c r="Q768" s="95"/>
      <c r="R768" s="95"/>
      <c r="S768" s="95"/>
      <c r="T768" s="95"/>
      <c r="U768" s="95"/>
      <c r="V768" s="134"/>
      <c r="W768" s="95"/>
      <c r="X768" s="95"/>
      <c r="Y768" s="95"/>
      <c r="Z768" s="95"/>
      <c r="AA768" s="95"/>
      <c r="AB768" s="95"/>
      <c r="AC768" s="95"/>
      <c r="AD768" s="95"/>
      <c r="AE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134"/>
      <c r="N769" s="95"/>
      <c r="O769" s="95"/>
      <c r="P769" s="95"/>
      <c r="Q769" s="95"/>
      <c r="R769" s="95"/>
      <c r="S769" s="95"/>
      <c r="T769" s="95"/>
      <c r="U769" s="95"/>
      <c r="V769" s="134"/>
      <c r="W769" s="95"/>
      <c r="X769" s="95"/>
      <c r="Y769" s="95"/>
      <c r="Z769" s="95"/>
      <c r="AA769" s="95"/>
      <c r="AB769" s="95"/>
      <c r="AC769" s="95"/>
      <c r="AD769" s="95"/>
      <c r="AE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134"/>
      <c r="N770" s="95"/>
      <c r="O770" s="95"/>
      <c r="P770" s="95"/>
      <c r="Q770" s="95"/>
      <c r="R770" s="95"/>
      <c r="S770" s="95"/>
      <c r="T770" s="95"/>
      <c r="U770" s="95"/>
      <c r="V770" s="134"/>
      <c r="W770" s="95"/>
      <c r="X770" s="95"/>
      <c r="Y770" s="95"/>
      <c r="Z770" s="95"/>
      <c r="AA770" s="95"/>
      <c r="AB770" s="95"/>
      <c r="AC770" s="95"/>
      <c r="AD770" s="95"/>
      <c r="AE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134"/>
      <c r="N771" s="95"/>
      <c r="O771" s="95"/>
      <c r="P771" s="95"/>
      <c r="Q771" s="95"/>
      <c r="R771" s="95"/>
      <c r="S771" s="95"/>
      <c r="T771" s="95"/>
      <c r="U771" s="95"/>
      <c r="V771" s="134"/>
      <c r="W771" s="95"/>
      <c r="X771" s="95"/>
      <c r="Y771" s="95"/>
      <c r="Z771" s="95"/>
      <c r="AA771" s="95"/>
      <c r="AB771" s="95"/>
      <c r="AC771" s="95"/>
      <c r="AD771" s="95"/>
      <c r="AE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134"/>
      <c r="N772" s="95"/>
      <c r="O772" s="95"/>
      <c r="P772" s="95"/>
      <c r="Q772" s="95"/>
      <c r="R772" s="95"/>
      <c r="S772" s="95"/>
      <c r="T772" s="95"/>
      <c r="U772" s="95"/>
      <c r="V772" s="134"/>
      <c r="W772" s="95"/>
      <c r="X772" s="95"/>
      <c r="Y772" s="95"/>
      <c r="Z772" s="95"/>
      <c r="AA772" s="95"/>
      <c r="AB772" s="95"/>
      <c r="AC772" s="95"/>
      <c r="AD772" s="95"/>
      <c r="AE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134"/>
      <c r="N773" s="95"/>
      <c r="O773" s="95"/>
      <c r="P773" s="95"/>
      <c r="Q773" s="95"/>
      <c r="R773" s="95"/>
      <c r="S773" s="95"/>
      <c r="T773" s="95"/>
      <c r="U773" s="95"/>
      <c r="V773" s="134"/>
      <c r="W773" s="95"/>
      <c r="X773" s="95"/>
      <c r="Y773" s="95"/>
      <c r="Z773" s="95"/>
      <c r="AA773" s="95"/>
      <c r="AB773" s="95"/>
      <c r="AC773" s="95"/>
      <c r="AD773" s="95"/>
      <c r="AE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134"/>
      <c r="N774" s="95"/>
      <c r="O774" s="95"/>
      <c r="P774" s="95"/>
      <c r="Q774" s="95"/>
      <c r="R774" s="95"/>
      <c r="S774" s="95"/>
      <c r="T774" s="95"/>
      <c r="U774" s="95"/>
      <c r="V774" s="134"/>
      <c r="W774" s="95"/>
      <c r="X774" s="95"/>
      <c r="Y774" s="95"/>
      <c r="Z774" s="95"/>
      <c r="AA774" s="95"/>
      <c r="AB774" s="95"/>
      <c r="AC774" s="95"/>
      <c r="AD774" s="95"/>
      <c r="AE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134"/>
      <c r="N775" s="95"/>
      <c r="O775" s="95"/>
      <c r="P775" s="95"/>
      <c r="Q775" s="95"/>
      <c r="R775" s="95"/>
      <c r="S775" s="95"/>
      <c r="T775" s="95"/>
      <c r="U775" s="95"/>
      <c r="V775" s="134"/>
      <c r="W775" s="95"/>
      <c r="X775" s="95"/>
      <c r="Y775" s="95"/>
      <c r="Z775" s="95"/>
      <c r="AA775" s="95"/>
      <c r="AB775" s="95"/>
      <c r="AC775" s="95"/>
      <c r="AD775" s="95"/>
      <c r="AE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134"/>
      <c r="N776" s="95"/>
      <c r="O776" s="95"/>
      <c r="P776" s="95"/>
      <c r="Q776" s="95"/>
      <c r="R776" s="95"/>
      <c r="S776" s="95"/>
      <c r="T776" s="95"/>
      <c r="U776" s="95"/>
      <c r="V776" s="134"/>
      <c r="W776" s="95"/>
      <c r="X776" s="95"/>
      <c r="Y776" s="95"/>
      <c r="Z776" s="95"/>
      <c r="AA776" s="95"/>
      <c r="AB776" s="95"/>
      <c r="AC776" s="95"/>
      <c r="AD776" s="95"/>
      <c r="AE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134"/>
      <c r="N777" s="95"/>
      <c r="O777" s="95"/>
      <c r="P777" s="95"/>
      <c r="Q777" s="95"/>
      <c r="R777" s="95"/>
      <c r="S777" s="95"/>
      <c r="T777" s="95"/>
      <c r="U777" s="95"/>
      <c r="V777" s="134"/>
      <c r="W777" s="95"/>
      <c r="X777" s="95"/>
      <c r="Y777" s="95"/>
      <c r="Z777" s="95"/>
      <c r="AA777" s="95"/>
      <c r="AB777" s="95"/>
      <c r="AC777" s="95"/>
      <c r="AD777" s="95"/>
      <c r="AE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134"/>
      <c r="N778" s="95"/>
      <c r="O778" s="95"/>
      <c r="P778" s="95"/>
      <c r="Q778" s="95"/>
      <c r="R778" s="95"/>
      <c r="S778" s="95"/>
      <c r="T778" s="95"/>
      <c r="U778" s="95"/>
      <c r="V778" s="134"/>
      <c r="W778" s="95"/>
      <c r="X778" s="95"/>
      <c r="Y778" s="95"/>
      <c r="Z778" s="95"/>
      <c r="AA778" s="95"/>
      <c r="AB778" s="95"/>
      <c r="AC778" s="95"/>
      <c r="AD778" s="95"/>
      <c r="AE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134"/>
      <c r="N779" s="95"/>
      <c r="O779" s="95"/>
      <c r="P779" s="95"/>
      <c r="Q779" s="95"/>
      <c r="R779" s="95"/>
      <c r="S779" s="95"/>
      <c r="T779" s="95"/>
      <c r="U779" s="95"/>
      <c r="V779" s="134"/>
      <c r="W779" s="95"/>
      <c r="X779" s="95"/>
      <c r="Y779" s="95"/>
      <c r="Z779" s="95"/>
      <c r="AA779" s="95"/>
      <c r="AB779" s="95"/>
      <c r="AC779" s="95"/>
      <c r="AD779" s="95"/>
      <c r="AE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134"/>
      <c r="N780" s="95"/>
      <c r="O780" s="95"/>
      <c r="P780" s="95"/>
      <c r="Q780" s="95"/>
      <c r="R780" s="95"/>
      <c r="S780" s="95"/>
      <c r="T780" s="95"/>
      <c r="U780" s="95"/>
      <c r="V780" s="134"/>
      <c r="W780" s="95"/>
      <c r="X780" s="95"/>
      <c r="Y780" s="95"/>
      <c r="Z780" s="95"/>
      <c r="AA780" s="95"/>
      <c r="AB780" s="95"/>
      <c r="AC780" s="95"/>
      <c r="AD780" s="95"/>
      <c r="AE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134"/>
      <c r="N781" s="95"/>
      <c r="O781" s="95"/>
      <c r="P781" s="95"/>
      <c r="Q781" s="95"/>
      <c r="R781" s="95"/>
      <c r="S781" s="95"/>
      <c r="T781" s="95"/>
      <c r="U781" s="95"/>
      <c r="V781" s="134"/>
      <c r="W781" s="95"/>
      <c r="X781" s="95"/>
      <c r="Y781" s="95"/>
      <c r="Z781" s="95"/>
      <c r="AA781" s="95"/>
      <c r="AB781" s="95"/>
      <c r="AC781" s="95"/>
      <c r="AD781" s="95"/>
      <c r="AE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134"/>
      <c r="N782" s="95"/>
      <c r="O782" s="95"/>
      <c r="P782" s="95"/>
      <c r="Q782" s="95"/>
      <c r="R782" s="95"/>
      <c r="S782" s="95"/>
      <c r="T782" s="95"/>
      <c r="U782" s="95"/>
      <c r="V782" s="134"/>
      <c r="W782" s="95"/>
      <c r="X782" s="95"/>
      <c r="Y782" s="95"/>
      <c r="Z782" s="95"/>
      <c r="AA782" s="95"/>
      <c r="AB782" s="95"/>
      <c r="AC782" s="95"/>
      <c r="AD782" s="95"/>
      <c r="AE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134"/>
      <c r="N783" s="95"/>
      <c r="O783" s="95"/>
      <c r="P783" s="95"/>
      <c r="Q783" s="95"/>
      <c r="R783" s="95"/>
      <c r="S783" s="95"/>
      <c r="T783" s="95"/>
      <c r="U783" s="95"/>
      <c r="V783" s="134"/>
      <c r="W783" s="95"/>
      <c r="X783" s="95"/>
      <c r="Y783" s="95"/>
      <c r="Z783" s="95"/>
      <c r="AA783" s="95"/>
      <c r="AB783" s="95"/>
      <c r="AC783" s="95"/>
      <c r="AD783" s="95"/>
      <c r="AE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134"/>
      <c r="N784" s="95"/>
      <c r="O784" s="95"/>
      <c r="P784" s="95"/>
      <c r="Q784" s="95"/>
      <c r="R784" s="95"/>
      <c r="S784" s="95"/>
      <c r="T784" s="95"/>
      <c r="U784" s="95"/>
      <c r="V784" s="134"/>
      <c r="W784" s="95"/>
      <c r="X784" s="95"/>
      <c r="Y784" s="95"/>
      <c r="Z784" s="95"/>
      <c r="AA784" s="95"/>
      <c r="AB784" s="95"/>
      <c r="AC784" s="95"/>
      <c r="AD784" s="95"/>
      <c r="AE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134"/>
      <c r="N785" s="95"/>
      <c r="O785" s="95"/>
      <c r="P785" s="95"/>
      <c r="Q785" s="95"/>
      <c r="R785" s="95"/>
      <c r="S785" s="95"/>
      <c r="T785" s="95"/>
      <c r="U785" s="95"/>
      <c r="V785" s="134"/>
      <c r="W785" s="95"/>
      <c r="X785" s="95"/>
      <c r="Y785" s="95"/>
      <c r="Z785" s="95"/>
      <c r="AA785" s="95"/>
      <c r="AB785" s="95"/>
      <c r="AC785" s="95"/>
      <c r="AD785" s="95"/>
      <c r="AE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134"/>
      <c r="N786" s="95"/>
      <c r="O786" s="95"/>
      <c r="P786" s="95"/>
      <c r="Q786" s="95"/>
      <c r="R786" s="95"/>
      <c r="S786" s="95"/>
      <c r="T786" s="95"/>
      <c r="U786" s="95"/>
      <c r="V786" s="134"/>
      <c r="W786" s="95"/>
      <c r="X786" s="95"/>
      <c r="Y786" s="95"/>
      <c r="Z786" s="95"/>
      <c r="AA786" s="95"/>
      <c r="AB786" s="95"/>
      <c r="AC786" s="95"/>
      <c r="AD786" s="95"/>
      <c r="AE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134"/>
      <c r="N787" s="95"/>
      <c r="O787" s="95"/>
      <c r="P787" s="95"/>
      <c r="Q787" s="95"/>
      <c r="R787" s="95"/>
      <c r="S787" s="95"/>
      <c r="T787" s="95"/>
      <c r="U787" s="95"/>
      <c r="V787" s="134"/>
      <c r="W787" s="95"/>
      <c r="X787" s="95"/>
      <c r="Y787" s="95"/>
      <c r="Z787" s="95"/>
      <c r="AA787" s="95"/>
      <c r="AB787" s="95"/>
      <c r="AC787" s="95"/>
      <c r="AD787" s="95"/>
      <c r="AE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134"/>
      <c r="N788" s="95"/>
      <c r="O788" s="95"/>
      <c r="P788" s="95"/>
      <c r="Q788" s="95"/>
      <c r="R788" s="95"/>
      <c r="S788" s="95"/>
      <c r="T788" s="95"/>
      <c r="U788" s="95"/>
      <c r="V788" s="134"/>
      <c r="W788" s="95"/>
      <c r="X788" s="95"/>
      <c r="Y788" s="95"/>
      <c r="Z788" s="95"/>
      <c r="AA788" s="95"/>
      <c r="AB788" s="95"/>
      <c r="AC788" s="95"/>
      <c r="AD788" s="95"/>
      <c r="AE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134"/>
      <c r="N789" s="95"/>
      <c r="O789" s="95"/>
      <c r="P789" s="95"/>
      <c r="Q789" s="95"/>
      <c r="R789" s="95"/>
      <c r="S789" s="95"/>
      <c r="T789" s="95"/>
      <c r="U789" s="95"/>
      <c r="V789" s="134"/>
      <c r="W789" s="95"/>
      <c r="X789" s="95"/>
      <c r="Y789" s="95"/>
      <c r="Z789" s="95"/>
      <c r="AA789" s="95"/>
      <c r="AB789" s="95"/>
      <c r="AC789" s="95"/>
      <c r="AD789" s="95"/>
      <c r="AE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134"/>
      <c r="N790" s="95"/>
      <c r="O790" s="95"/>
      <c r="P790" s="95"/>
      <c r="Q790" s="95"/>
      <c r="R790" s="95"/>
      <c r="S790" s="95"/>
      <c r="T790" s="95"/>
      <c r="U790" s="95"/>
      <c r="V790" s="134"/>
      <c r="W790" s="95"/>
      <c r="X790" s="95"/>
      <c r="Y790" s="95"/>
      <c r="Z790" s="95"/>
      <c r="AA790" s="95"/>
      <c r="AB790" s="95"/>
      <c r="AC790" s="95"/>
      <c r="AD790" s="95"/>
      <c r="AE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134"/>
      <c r="N791" s="95"/>
      <c r="O791" s="95"/>
      <c r="P791" s="95"/>
      <c r="Q791" s="95"/>
      <c r="R791" s="95"/>
      <c r="S791" s="95"/>
      <c r="T791" s="95"/>
      <c r="U791" s="95"/>
      <c r="V791" s="134"/>
      <c r="W791" s="95"/>
      <c r="X791" s="95"/>
      <c r="Y791" s="95"/>
      <c r="Z791" s="95"/>
      <c r="AA791" s="95"/>
      <c r="AB791" s="95"/>
      <c r="AC791" s="95"/>
      <c r="AD791" s="95"/>
      <c r="AE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134"/>
      <c r="N792" s="95"/>
      <c r="O792" s="95"/>
      <c r="P792" s="95"/>
      <c r="Q792" s="95"/>
      <c r="R792" s="95"/>
      <c r="S792" s="95"/>
      <c r="T792" s="95"/>
      <c r="U792" s="95"/>
      <c r="V792" s="134"/>
      <c r="W792" s="95"/>
      <c r="X792" s="95"/>
      <c r="Y792" s="95"/>
      <c r="Z792" s="95"/>
      <c r="AA792" s="95"/>
      <c r="AB792" s="95"/>
      <c r="AC792" s="95"/>
      <c r="AD792" s="95"/>
      <c r="AE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134"/>
      <c r="N793" s="95"/>
      <c r="O793" s="95"/>
      <c r="P793" s="95"/>
      <c r="Q793" s="95"/>
      <c r="R793" s="95"/>
      <c r="S793" s="95"/>
      <c r="T793" s="95"/>
      <c r="U793" s="95"/>
      <c r="V793" s="134"/>
      <c r="W793" s="95"/>
      <c r="X793" s="95"/>
      <c r="Y793" s="95"/>
      <c r="Z793" s="95"/>
      <c r="AA793" s="95"/>
      <c r="AB793" s="95"/>
      <c r="AC793" s="95"/>
      <c r="AD793" s="95"/>
      <c r="AE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134"/>
      <c r="N794" s="95"/>
      <c r="O794" s="95"/>
      <c r="P794" s="95"/>
      <c r="Q794" s="95"/>
      <c r="R794" s="95"/>
      <c r="S794" s="95"/>
      <c r="T794" s="95"/>
      <c r="U794" s="95"/>
      <c r="V794" s="134"/>
      <c r="W794" s="95"/>
      <c r="X794" s="95"/>
      <c r="Y794" s="95"/>
      <c r="Z794" s="95"/>
      <c r="AA794" s="95"/>
      <c r="AB794" s="95"/>
      <c r="AC794" s="95"/>
      <c r="AD794" s="95"/>
      <c r="AE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134"/>
      <c r="N795" s="95"/>
      <c r="O795" s="95"/>
      <c r="P795" s="95"/>
      <c r="Q795" s="95"/>
      <c r="R795" s="95"/>
      <c r="S795" s="95"/>
      <c r="T795" s="95"/>
      <c r="U795" s="95"/>
      <c r="V795" s="134"/>
      <c r="W795" s="95"/>
      <c r="X795" s="95"/>
      <c r="Y795" s="95"/>
      <c r="Z795" s="95"/>
      <c r="AA795" s="95"/>
      <c r="AB795" s="95"/>
      <c r="AC795" s="95"/>
      <c r="AD795" s="95"/>
      <c r="AE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134"/>
      <c r="N796" s="95"/>
      <c r="O796" s="95"/>
      <c r="P796" s="95"/>
      <c r="Q796" s="95"/>
      <c r="R796" s="95"/>
      <c r="S796" s="95"/>
      <c r="T796" s="95"/>
      <c r="U796" s="95"/>
      <c r="V796" s="134"/>
      <c r="W796" s="95"/>
      <c r="X796" s="95"/>
      <c r="Y796" s="95"/>
      <c r="Z796" s="95"/>
      <c r="AA796" s="95"/>
      <c r="AB796" s="95"/>
      <c r="AC796" s="95"/>
      <c r="AD796" s="95"/>
      <c r="AE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134"/>
      <c r="N797" s="95"/>
      <c r="O797" s="95"/>
      <c r="P797" s="95"/>
      <c r="Q797" s="95"/>
      <c r="R797" s="95"/>
      <c r="S797" s="95"/>
      <c r="T797" s="95"/>
      <c r="U797" s="95"/>
      <c r="V797" s="134"/>
      <c r="W797" s="95"/>
      <c r="X797" s="95"/>
      <c r="Y797" s="95"/>
      <c r="Z797" s="95"/>
      <c r="AA797" s="95"/>
      <c r="AB797" s="95"/>
      <c r="AC797" s="95"/>
      <c r="AD797" s="95"/>
      <c r="AE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134"/>
      <c r="N798" s="95"/>
      <c r="O798" s="95"/>
      <c r="P798" s="95"/>
      <c r="Q798" s="95"/>
      <c r="R798" s="95"/>
      <c r="S798" s="95"/>
      <c r="T798" s="95"/>
      <c r="U798" s="95"/>
      <c r="V798" s="134"/>
      <c r="W798" s="95"/>
      <c r="X798" s="95"/>
      <c r="Y798" s="95"/>
      <c r="Z798" s="95"/>
      <c r="AA798" s="95"/>
      <c r="AB798" s="95"/>
      <c r="AC798" s="95"/>
      <c r="AD798" s="95"/>
      <c r="AE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134"/>
      <c r="N799" s="95"/>
      <c r="O799" s="95"/>
      <c r="P799" s="95"/>
      <c r="Q799" s="95"/>
      <c r="R799" s="95"/>
      <c r="S799" s="95"/>
      <c r="T799" s="95"/>
      <c r="U799" s="95"/>
      <c r="V799" s="134"/>
      <c r="W799" s="95"/>
      <c r="X799" s="95"/>
      <c r="Y799" s="95"/>
      <c r="Z799" s="95"/>
      <c r="AA799" s="95"/>
      <c r="AB799" s="95"/>
      <c r="AC799" s="95"/>
      <c r="AD799" s="95"/>
      <c r="AE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134"/>
      <c r="N800" s="95"/>
      <c r="O800" s="95"/>
      <c r="P800" s="95"/>
      <c r="Q800" s="95"/>
      <c r="R800" s="95"/>
      <c r="S800" s="95"/>
      <c r="T800" s="95"/>
      <c r="U800" s="95"/>
      <c r="V800" s="134"/>
      <c r="W800" s="95"/>
      <c r="X800" s="95"/>
      <c r="Y800" s="95"/>
      <c r="Z800" s="95"/>
      <c r="AA800" s="95"/>
      <c r="AB800" s="95"/>
      <c r="AC800" s="95"/>
      <c r="AD800" s="95"/>
      <c r="AE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134"/>
      <c r="N801" s="95"/>
      <c r="O801" s="95"/>
      <c r="P801" s="95"/>
      <c r="Q801" s="95"/>
      <c r="R801" s="95"/>
      <c r="S801" s="95"/>
      <c r="T801" s="95"/>
      <c r="U801" s="95"/>
      <c r="V801" s="134"/>
      <c r="W801" s="95"/>
      <c r="X801" s="95"/>
      <c r="Y801" s="95"/>
      <c r="Z801" s="95"/>
      <c r="AA801" s="95"/>
      <c r="AB801" s="95"/>
      <c r="AC801" s="95"/>
      <c r="AD801" s="95"/>
      <c r="AE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134"/>
      <c r="N802" s="95"/>
      <c r="O802" s="95"/>
      <c r="P802" s="95"/>
      <c r="Q802" s="95"/>
      <c r="R802" s="95"/>
      <c r="S802" s="95"/>
      <c r="T802" s="95"/>
      <c r="U802" s="95"/>
      <c r="V802" s="134"/>
      <c r="W802" s="95"/>
      <c r="X802" s="95"/>
      <c r="Y802" s="95"/>
      <c r="Z802" s="95"/>
      <c r="AA802" s="95"/>
      <c r="AB802" s="95"/>
      <c r="AC802" s="95"/>
      <c r="AD802" s="95"/>
      <c r="AE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134"/>
      <c r="N803" s="95"/>
      <c r="O803" s="95"/>
      <c r="P803" s="95"/>
      <c r="Q803" s="95"/>
      <c r="R803" s="95"/>
      <c r="S803" s="95"/>
      <c r="T803" s="95"/>
      <c r="U803" s="95"/>
      <c r="V803" s="134"/>
      <c r="W803" s="95"/>
      <c r="X803" s="95"/>
      <c r="Y803" s="95"/>
      <c r="Z803" s="95"/>
      <c r="AA803" s="95"/>
      <c r="AB803" s="95"/>
      <c r="AC803" s="95"/>
      <c r="AD803" s="95"/>
      <c r="AE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134"/>
      <c r="N804" s="95"/>
      <c r="O804" s="95"/>
      <c r="P804" s="95"/>
      <c r="Q804" s="95"/>
      <c r="R804" s="95"/>
      <c r="S804" s="95"/>
      <c r="T804" s="95"/>
      <c r="U804" s="95"/>
      <c r="V804" s="134"/>
      <c r="W804" s="95"/>
      <c r="X804" s="95"/>
      <c r="Y804" s="95"/>
      <c r="Z804" s="95"/>
      <c r="AA804" s="95"/>
      <c r="AB804" s="95"/>
      <c r="AC804" s="95"/>
      <c r="AD804" s="95"/>
      <c r="AE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134"/>
      <c r="N805" s="95"/>
      <c r="O805" s="95"/>
      <c r="P805" s="95"/>
      <c r="Q805" s="95"/>
      <c r="R805" s="95"/>
      <c r="S805" s="95"/>
      <c r="T805" s="95"/>
      <c r="U805" s="95"/>
      <c r="V805" s="134"/>
      <c r="W805" s="95"/>
      <c r="X805" s="95"/>
      <c r="Y805" s="95"/>
      <c r="Z805" s="95"/>
      <c r="AA805" s="95"/>
      <c r="AB805" s="95"/>
      <c r="AC805" s="95"/>
      <c r="AD805" s="95"/>
      <c r="AE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134"/>
      <c r="N806" s="95"/>
      <c r="O806" s="95"/>
      <c r="P806" s="95"/>
      <c r="Q806" s="95"/>
      <c r="R806" s="95"/>
      <c r="S806" s="95"/>
      <c r="T806" s="95"/>
      <c r="U806" s="95"/>
      <c r="V806" s="134"/>
      <c r="W806" s="95"/>
      <c r="X806" s="95"/>
      <c r="Y806" s="95"/>
      <c r="Z806" s="95"/>
      <c r="AA806" s="95"/>
      <c r="AB806" s="95"/>
      <c r="AC806" s="95"/>
      <c r="AD806" s="95"/>
      <c r="AE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134"/>
      <c r="N807" s="95"/>
      <c r="O807" s="95"/>
      <c r="P807" s="95"/>
      <c r="Q807" s="95"/>
      <c r="R807" s="95"/>
      <c r="S807" s="95"/>
      <c r="T807" s="95"/>
      <c r="U807" s="95"/>
      <c r="V807" s="134"/>
      <c r="W807" s="95"/>
      <c r="X807" s="95"/>
      <c r="Y807" s="95"/>
      <c r="Z807" s="95"/>
      <c r="AA807" s="95"/>
      <c r="AB807" s="95"/>
      <c r="AC807" s="95"/>
      <c r="AD807" s="95"/>
      <c r="AE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134"/>
      <c r="N808" s="95"/>
      <c r="O808" s="95"/>
      <c r="P808" s="95"/>
      <c r="Q808" s="95"/>
      <c r="R808" s="95"/>
      <c r="S808" s="95"/>
      <c r="T808" s="95"/>
      <c r="U808" s="95"/>
      <c r="V808" s="134"/>
      <c r="W808" s="95"/>
      <c r="X808" s="95"/>
      <c r="Y808" s="95"/>
      <c r="Z808" s="95"/>
      <c r="AA808" s="95"/>
      <c r="AB808" s="95"/>
      <c r="AC808" s="95"/>
      <c r="AD808" s="95"/>
      <c r="AE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134"/>
      <c r="N809" s="95"/>
      <c r="O809" s="95"/>
      <c r="P809" s="95"/>
      <c r="Q809" s="95"/>
      <c r="R809" s="95"/>
      <c r="S809" s="95"/>
      <c r="T809" s="95"/>
      <c r="U809" s="95"/>
      <c r="V809" s="134"/>
      <c r="W809" s="95"/>
      <c r="X809" s="95"/>
      <c r="Y809" s="95"/>
      <c r="Z809" s="95"/>
      <c r="AA809" s="95"/>
      <c r="AB809" s="95"/>
      <c r="AC809" s="95"/>
      <c r="AD809" s="95"/>
      <c r="AE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134"/>
      <c r="N810" s="95"/>
      <c r="O810" s="95"/>
      <c r="P810" s="95"/>
      <c r="Q810" s="95"/>
      <c r="R810" s="95"/>
      <c r="S810" s="95"/>
      <c r="T810" s="95"/>
      <c r="U810" s="95"/>
      <c r="V810" s="134"/>
      <c r="W810" s="95"/>
      <c r="X810" s="95"/>
      <c r="Y810" s="95"/>
      <c r="Z810" s="95"/>
      <c r="AA810" s="95"/>
      <c r="AB810" s="95"/>
      <c r="AC810" s="95"/>
      <c r="AD810" s="95"/>
      <c r="AE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134"/>
      <c r="N811" s="95"/>
      <c r="O811" s="95"/>
      <c r="P811" s="95"/>
      <c r="Q811" s="95"/>
      <c r="R811" s="95"/>
      <c r="S811" s="95"/>
      <c r="T811" s="95"/>
      <c r="U811" s="95"/>
      <c r="V811" s="134"/>
      <c r="W811" s="95"/>
      <c r="X811" s="95"/>
      <c r="Y811" s="95"/>
      <c r="Z811" s="95"/>
      <c r="AA811" s="95"/>
      <c r="AB811" s="95"/>
      <c r="AC811" s="95"/>
      <c r="AD811" s="95"/>
      <c r="AE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134"/>
      <c r="N812" s="95"/>
      <c r="O812" s="95"/>
      <c r="P812" s="95"/>
      <c r="Q812" s="95"/>
      <c r="R812" s="95"/>
      <c r="S812" s="95"/>
      <c r="T812" s="95"/>
      <c r="U812" s="95"/>
      <c r="V812" s="134"/>
      <c r="W812" s="95"/>
      <c r="X812" s="95"/>
      <c r="Y812" s="95"/>
      <c r="Z812" s="95"/>
      <c r="AA812" s="95"/>
      <c r="AB812" s="95"/>
      <c r="AC812" s="95"/>
      <c r="AD812" s="95"/>
      <c r="AE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134"/>
      <c r="N813" s="95"/>
      <c r="O813" s="95"/>
      <c r="P813" s="95"/>
      <c r="Q813" s="95"/>
      <c r="R813" s="95"/>
      <c r="S813" s="95"/>
      <c r="T813" s="95"/>
      <c r="U813" s="95"/>
      <c r="V813" s="134"/>
      <c r="W813" s="95"/>
      <c r="X813" s="95"/>
      <c r="Y813" s="95"/>
      <c r="Z813" s="95"/>
      <c r="AA813" s="95"/>
      <c r="AB813" s="95"/>
      <c r="AC813" s="95"/>
      <c r="AD813" s="95"/>
      <c r="AE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134"/>
      <c r="N814" s="95"/>
      <c r="O814" s="95"/>
      <c r="P814" s="95"/>
      <c r="Q814" s="95"/>
      <c r="R814" s="95"/>
      <c r="S814" s="95"/>
      <c r="T814" s="95"/>
      <c r="U814" s="95"/>
      <c r="V814" s="134"/>
      <c r="W814" s="95"/>
      <c r="X814" s="95"/>
      <c r="Y814" s="95"/>
      <c r="Z814" s="95"/>
      <c r="AA814" s="95"/>
      <c r="AB814" s="95"/>
      <c r="AC814" s="95"/>
      <c r="AD814" s="95"/>
      <c r="AE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134"/>
      <c r="N815" s="95"/>
      <c r="O815" s="95"/>
      <c r="P815" s="95"/>
      <c r="Q815" s="95"/>
      <c r="R815" s="95"/>
      <c r="S815" s="95"/>
      <c r="T815" s="95"/>
      <c r="U815" s="95"/>
      <c r="V815" s="134"/>
      <c r="W815" s="95"/>
      <c r="X815" s="95"/>
      <c r="Y815" s="95"/>
      <c r="Z815" s="95"/>
      <c r="AA815" s="95"/>
      <c r="AB815" s="95"/>
      <c r="AC815" s="95"/>
      <c r="AD815" s="95"/>
      <c r="AE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134"/>
      <c r="N816" s="95"/>
      <c r="O816" s="95"/>
      <c r="P816" s="95"/>
      <c r="Q816" s="95"/>
      <c r="R816" s="95"/>
      <c r="S816" s="95"/>
      <c r="T816" s="95"/>
      <c r="U816" s="95"/>
      <c r="V816" s="134"/>
      <c r="W816" s="95"/>
      <c r="X816" s="95"/>
      <c r="Y816" s="95"/>
      <c r="Z816" s="95"/>
      <c r="AA816" s="95"/>
      <c r="AB816" s="95"/>
      <c r="AC816" s="95"/>
      <c r="AD816" s="95"/>
      <c r="AE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134"/>
      <c r="N817" s="95"/>
      <c r="O817" s="95"/>
      <c r="P817" s="95"/>
      <c r="Q817" s="95"/>
      <c r="R817" s="95"/>
      <c r="S817" s="95"/>
      <c r="T817" s="95"/>
      <c r="U817" s="95"/>
      <c r="V817" s="134"/>
      <c r="W817" s="95"/>
      <c r="X817" s="95"/>
      <c r="Y817" s="95"/>
      <c r="Z817" s="95"/>
      <c r="AA817" s="95"/>
      <c r="AB817" s="95"/>
      <c r="AC817" s="95"/>
      <c r="AD817" s="95"/>
      <c r="AE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134"/>
      <c r="N818" s="95"/>
      <c r="O818" s="95"/>
      <c r="P818" s="95"/>
      <c r="Q818" s="95"/>
      <c r="R818" s="95"/>
      <c r="S818" s="95"/>
      <c r="T818" s="95"/>
      <c r="U818" s="95"/>
      <c r="V818" s="134"/>
      <c r="W818" s="95"/>
      <c r="X818" s="95"/>
      <c r="Y818" s="95"/>
      <c r="Z818" s="95"/>
      <c r="AA818" s="95"/>
      <c r="AB818" s="95"/>
      <c r="AC818" s="95"/>
      <c r="AD818" s="95"/>
      <c r="AE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134"/>
      <c r="N819" s="95"/>
      <c r="O819" s="95"/>
      <c r="P819" s="95"/>
      <c r="Q819" s="95"/>
      <c r="R819" s="95"/>
      <c r="S819" s="95"/>
      <c r="T819" s="95"/>
      <c r="U819" s="95"/>
      <c r="V819" s="134"/>
      <c r="W819" s="95"/>
      <c r="X819" s="95"/>
      <c r="Y819" s="95"/>
      <c r="Z819" s="95"/>
      <c r="AA819" s="95"/>
      <c r="AB819" s="95"/>
      <c r="AC819" s="95"/>
      <c r="AD819" s="95"/>
      <c r="AE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134"/>
      <c r="N820" s="95"/>
      <c r="O820" s="95"/>
      <c r="P820" s="95"/>
      <c r="Q820" s="95"/>
      <c r="R820" s="95"/>
      <c r="S820" s="95"/>
      <c r="T820" s="95"/>
      <c r="U820" s="95"/>
      <c r="V820" s="134"/>
      <c r="W820" s="95"/>
      <c r="X820" s="95"/>
      <c r="Y820" s="95"/>
      <c r="Z820" s="95"/>
      <c r="AA820" s="95"/>
      <c r="AB820" s="95"/>
      <c r="AC820" s="95"/>
      <c r="AD820" s="95"/>
      <c r="AE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134"/>
      <c r="N821" s="95"/>
      <c r="O821" s="95"/>
      <c r="P821" s="95"/>
      <c r="Q821" s="95"/>
      <c r="R821" s="95"/>
      <c r="S821" s="95"/>
      <c r="T821" s="95"/>
      <c r="U821" s="95"/>
      <c r="V821" s="134"/>
      <c r="W821" s="95"/>
      <c r="X821" s="95"/>
      <c r="Y821" s="95"/>
      <c r="Z821" s="95"/>
      <c r="AA821" s="95"/>
      <c r="AB821" s="95"/>
      <c r="AC821" s="95"/>
      <c r="AD821" s="95"/>
      <c r="AE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134"/>
      <c r="N822" s="95"/>
      <c r="O822" s="95"/>
      <c r="P822" s="95"/>
      <c r="Q822" s="95"/>
      <c r="R822" s="95"/>
      <c r="S822" s="95"/>
      <c r="T822" s="95"/>
      <c r="U822" s="95"/>
      <c r="V822" s="134"/>
      <c r="W822" s="95"/>
      <c r="X822" s="95"/>
      <c r="Y822" s="95"/>
      <c r="Z822" s="95"/>
      <c r="AA822" s="95"/>
      <c r="AB822" s="95"/>
      <c r="AC822" s="95"/>
      <c r="AD822" s="95"/>
      <c r="AE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134"/>
      <c r="N823" s="95"/>
      <c r="O823" s="95"/>
      <c r="P823" s="95"/>
      <c r="Q823" s="95"/>
      <c r="R823" s="95"/>
      <c r="S823" s="95"/>
      <c r="T823" s="95"/>
      <c r="U823" s="95"/>
      <c r="V823" s="134"/>
      <c r="W823" s="95"/>
      <c r="X823" s="95"/>
      <c r="Y823" s="95"/>
      <c r="Z823" s="95"/>
      <c r="AA823" s="95"/>
      <c r="AB823" s="95"/>
      <c r="AC823" s="95"/>
      <c r="AD823" s="95"/>
      <c r="AE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134"/>
      <c r="N824" s="95"/>
      <c r="O824" s="95"/>
      <c r="P824" s="95"/>
      <c r="Q824" s="95"/>
      <c r="R824" s="95"/>
      <c r="S824" s="95"/>
      <c r="T824" s="95"/>
      <c r="U824" s="95"/>
      <c r="V824" s="134"/>
      <c r="W824" s="95"/>
      <c r="X824" s="95"/>
      <c r="Y824" s="95"/>
      <c r="Z824" s="95"/>
      <c r="AA824" s="95"/>
      <c r="AB824" s="95"/>
      <c r="AC824" s="95"/>
      <c r="AD824" s="95"/>
      <c r="AE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134"/>
      <c r="N825" s="95"/>
      <c r="O825" s="95"/>
      <c r="P825" s="95"/>
      <c r="Q825" s="95"/>
      <c r="R825" s="95"/>
      <c r="S825" s="95"/>
      <c r="T825" s="95"/>
      <c r="U825" s="95"/>
      <c r="V825" s="134"/>
      <c r="W825" s="95"/>
      <c r="X825" s="95"/>
      <c r="Y825" s="95"/>
      <c r="Z825" s="95"/>
      <c r="AA825" s="95"/>
      <c r="AB825" s="95"/>
      <c r="AC825" s="95"/>
      <c r="AD825" s="95"/>
      <c r="AE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134"/>
      <c r="N826" s="95"/>
      <c r="O826" s="95"/>
      <c r="P826" s="95"/>
      <c r="Q826" s="95"/>
      <c r="R826" s="95"/>
      <c r="S826" s="95"/>
      <c r="T826" s="95"/>
      <c r="U826" s="95"/>
      <c r="V826" s="134"/>
      <c r="W826" s="95"/>
      <c r="X826" s="95"/>
      <c r="Y826" s="95"/>
      <c r="Z826" s="95"/>
      <c r="AA826" s="95"/>
      <c r="AB826" s="95"/>
      <c r="AC826" s="95"/>
      <c r="AD826" s="95"/>
      <c r="AE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134"/>
      <c r="N827" s="95"/>
      <c r="O827" s="95"/>
      <c r="P827" s="95"/>
      <c r="Q827" s="95"/>
      <c r="R827" s="95"/>
      <c r="S827" s="95"/>
      <c r="T827" s="95"/>
      <c r="U827" s="95"/>
      <c r="V827" s="134"/>
      <c r="W827" s="95"/>
      <c r="X827" s="95"/>
      <c r="Y827" s="95"/>
      <c r="Z827" s="95"/>
      <c r="AA827" s="95"/>
      <c r="AB827" s="95"/>
      <c r="AC827" s="95"/>
      <c r="AD827" s="95"/>
      <c r="AE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134"/>
      <c r="N828" s="95"/>
      <c r="O828" s="95"/>
      <c r="P828" s="95"/>
      <c r="Q828" s="95"/>
      <c r="R828" s="95"/>
      <c r="S828" s="95"/>
      <c r="T828" s="95"/>
      <c r="U828" s="95"/>
      <c r="V828" s="134"/>
      <c r="W828" s="95"/>
      <c r="X828" s="95"/>
      <c r="Y828" s="95"/>
      <c r="Z828" s="95"/>
      <c r="AA828" s="95"/>
      <c r="AB828" s="95"/>
      <c r="AC828" s="95"/>
      <c r="AD828" s="95"/>
      <c r="AE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134"/>
      <c r="N829" s="95"/>
      <c r="O829" s="95"/>
      <c r="P829" s="95"/>
      <c r="Q829" s="95"/>
      <c r="R829" s="95"/>
      <c r="S829" s="95"/>
      <c r="T829" s="95"/>
      <c r="U829" s="95"/>
      <c r="V829" s="134"/>
      <c r="W829" s="95"/>
      <c r="X829" s="95"/>
      <c r="Y829" s="95"/>
      <c r="Z829" s="95"/>
      <c r="AA829" s="95"/>
      <c r="AB829" s="95"/>
      <c r="AC829" s="95"/>
      <c r="AD829" s="95"/>
      <c r="AE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134"/>
      <c r="N830" s="95"/>
      <c r="O830" s="95"/>
      <c r="P830" s="95"/>
      <c r="Q830" s="95"/>
      <c r="R830" s="95"/>
      <c r="S830" s="95"/>
      <c r="T830" s="95"/>
      <c r="U830" s="95"/>
      <c r="V830" s="134"/>
      <c r="W830" s="95"/>
      <c r="X830" s="95"/>
      <c r="Y830" s="95"/>
      <c r="Z830" s="95"/>
      <c r="AA830" s="95"/>
      <c r="AB830" s="95"/>
      <c r="AC830" s="95"/>
      <c r="AD830" s="95"/>
      <c r="AE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134"/>
      <c r="N831" s="95"/>
      <c r="O831" s="95"/>
      <c r="P831" s="95"/>
      <c r="Q831" s="95"/>
      <c r="R831" s="95"/>
      <c r="S831" s="95"/>
      <c r="T831" s="95"/>
      <c r="U831" s="95"/>
      <c r="V831" s="134"/>
      <c r="W831" s="95"/>
      <c r="X831" s="95"/>
      <c r="Y831" s="95"/>
      <c r="Z831" s="95"/>
      <c r="AA831" s="95"/>
      <c r="AB831" s="95"/>
      <c r="AC831" s="95"/>
      <c r="AD831" s="95"/>
      <c r="AE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134"/>
      <c r="N832" s="95"/>
      <c r="O832" s="95"/>
      <c r="P832" s="95"/>
      <c r="Q832" s="95"/>
      <c r="R832" s="95"/>
      <c r="S832" s="95"/>
      <c r="T832" s="95"/>
      <c r="U832" s="95"/>
      <c r="V832" s="134"/>
      <c r="W832" s="95"/>
      <c r="X832" s="95"/>
      <c r="Y832" s="95"/>
      <c r="Z832" s="95"/>
      <c r="AA832" s="95"/>
      <c r="AB832" s="95"/>
      <c r="AC832" s="95"/>
      <c r="AD832" s="95"/>
      <c r="AE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134"/>
      <c r="N833" s="95"/>
      <c r="O833" s="95"/>
      <c r="P833" s="95"/>
      <c r="Q833" s="95"/>
      <c r="R833" s="95"/>
      <c r="S833" s="95"/>
      <c r="T833" s="95"/>
      <c r="U833" s="95"/>
      <c r="V833" s="134"/>
      <c r="W833" s="95"/>
      <c r="X833" s="95"/>
      <c r="Y833" s="95"/>
      <c r="Z833" s="95"/>
      <c r="AA833" s="95"/>
      <c r="AB833" s="95"/>
      <c r="AC833" s="95"/>
      <c r="AD833" s="95"/>
      <c r="AE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134"/>
      <c r="N834" s="95"/>
      <c r="O834" s="95"/>
      <c r="P834" s="95"/>
      <c r="Q834" s="95"/>
      <c r="R834" s="95"/>
      <c r="S834" s="95"/>
      <c r="T834" s="95"/>
      <c r="U834" s="95"/>
      <c r="V834" s="134"/>
      <c r="W834" s="95"/>
      <c r="X834" s="95"/>
      <c r="Y834" s="95"/>
      <c r="Z834" s="95"/>
      <c r="AA834" s="95"/>
      <c r="AB834" s="95"/>
      <c r="AC834" s="95"/>
      <c r="AD834" s="95"/>
      <c r="AE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134"/>
      <c r="N835" s="95"/>
      <c r="O835" s="95"/>
      <c r="P835" s="95"/>
      <c r="Q835" s="95"/>
      <c r="R835" s="95"/>
      <c r="S835" s="95"/>
      <c r="T835" s="95"/>
      <c r="U835" s="95"/>
      <c r="V835" s="134"/>
      <c r="W835" s="95"/>
      <c r="X835" s="95"/>
      <c r="Y835" s="95"/>
      <c r="Z835" s="95"/>
      <c r="AA835" s="95"/>
      <c r="AB835" s="95"/>
      <c r="AC835" s="95"/>
      <c r="AD835" s="95"/>
      <c r="AE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134"/>
      <c r="N836" s="95"/>
      <c r="O836" s="95"/>
      <c r="P836" s="95"/>
      <c r="Q836" s="95"/>
      <c r="R836" s="95"/>
      <c r="S836" s="95"/>
      <c r="T836" s="95"/>
      <c r="U836" s="95"/>
      <c r="V836" s="134"/>
      <c r="W836" s="95"/>
      <c r="X836" s="95"/>
      <c r="Y836" s="95"/>
      <c r="Z836" s="95"/>
      <c r="AA836" s="95"/>
      <c r="AB836" s="95"/>
      <c r="AC836" s="95"/>
      <c r="AD836" s="95"/>
      <c r="AE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134"/>
      <c r="N837" s="95"/>
      <c r="O837" s="95"/>
      <c r="P837" s="95"/>
      <c r="Q837" s="95"/>
      <c r="R837" s="95"/>
      <c r="S837" s="95"/>
      <c r="T837" s="95"/>
      <c r="U837" s="95"/>
      <c r="V837" s="134"/>
      <c r="W837" s="95"/>
      <c r="X837" s="95"/>
      <c r="Y837" s="95"/>
      <c r="Z837" s="95"/>
      <c r="AA837" s="95"/>
      <c r="AB837" s="95"/>
      <c r="AC837" s="95"/>
      <c r="AD837" s="95"/>
      <c r="AE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134"/>
      <c r="N838" s="95"/>
      <c r="O838" s="95"/>
      <c r="P838" s="95"/>
      <c r="Q838" s="95"/>
      <c r="R838" s="95"/>
      <c r="S838" s="95"/>
      <c r="T838" s="95"/>
      <c r="U838" s="95"/>
      <c r="V838" s="134"/>
      <c r="W838" s="95"/>
      <c r="X838" s="95"/>
      <c r="Y838" s="95"/>
      <c r="Z838" s="95"/>
      <c r="AA838" s="95"/>
      <c r="AB838" s="95"/>
      <c r="AC838" s="95"/>
      <c r="AD838" s="95"/>
      <c r="AE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134"/>
      <c r="N839" s="95"/>
      <c r="O839" s="95"/>
      <c r="P839" s="95"/>
      <c r="Q839" s="95"/>
      <c r="R839" s="95"/>
      <c r="S839" s="95"/>
      <c r="T839" s="95"/>
      <c r="U839" s="95"/>
      <c r="V839" s="134"/>
      <c r="W839" s="95"/>
      <c r="X839" s="95"/>
      <c r="Y839" s="95"/>
      <c r="Z839" s="95"/>
      <c r="AA839" s="95"/>
      <c r="AB839" s="95"/>
      <c r="AC839" s="95"/>
      <c r="AD839" s="95"/>
      <c r="AE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134"/>
      <c r="N840" s="95"/>
      <c r="O840" s="95"/>
      <c r="P840" s="95"/>
      <c r="Q840" s="95"/>
      <c r="R840" s="95"/>
      <c r="S840" s="95"/>
      <c r="T840" s="95"/>
      <c r="U840" s="95"/>
      <c r="V840" s="134"/>
      <c r="W840" s="95"/>
      <c r="X840" s="95"/>
      <c r="Y840" s="95"/>
      <c r="Z840" s="95"/>
      <c r="AA840" s="95"/>
      <c r="AB840" s="95"/>
      <c r="AC840" s="95"/>
      <c r="AD840" s="95"/>
      <c r="AE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134"/>
      <c r="N841" s="95"/>
      <c r="O841" s="95"/>
      <c r="P841" s="95"/>
      <c r="Q841" s="95"/>
      <c r="R841" s="95"/>
      <c r="S841" s="95"/>
      <c r="T841" s="95"/>
      <c r="U841" s="95"/>
      <c r="V841" s="134"/>
      <c r="W841" s="95"/>
      <c r="X841" s="95"/>
      <c r="Y841" s="95"/>
      <c r="Z841" s="95"/>
      <c r="AA841" s="95"/>
      <c r="AB841" s="95"/>
      <c r="AC841" s="95"/>
      <c r="AD841" s="95"/>
      <c r="AE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134"/>
      <c r="N842" s="95"/>
      <c r="O842" s="95"/>
      <c r="P842" s="95"/>
      <c r="Q842" s="95"/>
      <c r="R842" s="95"/>
      <c r="S842" s="95"/>
      <c r="T842" s="95"/>
      <c r="U842" s="95"/>
      <c r="V842" s="134"/>
      <c r="W842" s="95"/>
      <c r="X842" s="95"/>
      <c r="Y842" s="95"/>
      <c r="Z842" s="95"/>
      <c r="AA842" s="95"/>
      <c r="AB842" s="95"/>
      <c r="AC842" s="95"/>
      <c r="AD842" s="95"/>
      <c r="AE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134"/>
      <c r="N843" s="95"/>
      <c r="O843" s="95"/>
      <c r="P843" s="95"/>
      <c r="Q843" s="95"/>
      <c r="R843" s="95"/>
      <c r="S843" s="95"/>
      <c r="T843" s="95"/>
      <c r="U843" s="95"/>
      <c r="V843" s="134"/>
      <c r="W843" s="95"/>
      <c r="X843" s="95"/>
      <c r="Y843" s="95"/>
      <c r="Z843" s="95"/>
      <c r="AA843" s="95"/>
      <c r="AB843" s="95"/>
      <c r="AC843" s="95"/>
      <c r="AD843" s="95"/>
      <c r="AE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134"/>
      <c r="N844" s="95"/>
      <c r="O844" s="95"/>
      <c r="P844" s="95"/>
      <c r="Q844" s="95"/>
      <c r="R844" s="95"/>
      <c r="S844" s="95"/>
      <c r="T844" s="95"/>
      <c r="U844" s="95"/>
      <c r="V844" s="134"/>
      <c r="W844" s="95"/>
      <c r="X844" s="95"/>
      <c r="Y844" s="95"/>
      <c r="Z844" s="95"/>
      <c r="AA844" s="95"/>
      <c r="AB844" s="95"/>
      <c r="AC844" s="95"/>
      <c r="AD844" s="95"/>
      <c r="AE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134"/>
      <c r="N845" s="95"/>
      <c r="O845" s="95"/>
      <c r="P845" s="95"/>
      <c r="Q845" s="95"/>
      <c r="R845" s="95"/>
      <c r="S845" s="95"/>
      <c r="T845" s="95"/>
      <c r="U845" s="95"/>
      <c r="V845" s="134"/>
      <c r="W845" s="95"/>
      <c r="X845" s="95"/>
      <c r="Y845" s="95"/>
      <c r="Z845" s="95"/>
      <c r="AA845" s="95"/>
      <c r="AB845" s="95"/>
      <c r="AC845" s="95"/>
      <c r="AD845" s="95"/>
      <c r="AE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134"/>
      <c r="N846" s="95"/>
      <c r="O846" s="95"/>
      <c r="P846" s="95"/>
      <c r="Q846" s="95"/>
      <c r="R846" s="95"/>
      <c r="S846" s="95"/>
      <c r="T846" s="95"/>
      <c r="U846" s="95"/>
      <c r="V846" s="134"/>
      <c r="W846" s="95"/>
      <c r="X846" s="95"/>
      <c r="Y846" s="95"/>
      <c r="Z846" s="95"/>
      <c r="AA846" s="95"/>
      <c r="AB846" s="95"/>
      <c r="AC846" s="95"/>
      <c r="AD846" s="95"/>
      <c r="AE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134"/>
      <c r="N847" s="95"/>
      <c r="O847" s="95"/>
      <c r="P847" s="95"/>
      <c r="Q847" s="95"/>
      <c r="R847" s="95"/>
      <c r="S847" s="95"/>
      <c r="T847" s="95"/>
      <c r="U847" s="95"/>
      <c r="V847" s="134"/>
      <c r="W847" s="95"/>
      <c r="X847" s="95"/>
      <c r="Y847" s="95"/>
      <c r="Z847" s="95"/>
      <c r="AA847" s="95"/>
      <c r="AB847" s="95"/>
      <c r="AC847" s="95"/>
      <c r="AD847" s="95"/>
      <c r="AE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134"/>
      <c r="N848" s="95"/>
      <c r="O848" s="95"/>
      <c r="P848" s="95"/>
      <c r="Q848" s="95"/>
      <c r="R848" s="95"/>
      <c r="S848" s="95"/>
      <c r="T848" s="95"/>
      <c r="U848" s="95"/>
      <c r="V848" s="134"/>
      <c r="W848" s="95"/>
      <c r="X848" s="95"/>
      <c r="Y848" s="95"/>
      <c r="Z848" s="95"/>
      <c r="AA848" s="95"/>
      <c r="AB848" s="95"/>
      <c r="AC848" s="95"/>
      <c r="AD848" s="95"/>
      <c r="AE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134"/>
      <c r="N849" s="95"/>
      <c r="O849" s="95"/>
      <c r="P849" s="95"/>
      <c r="Q849" s="95"/>
      <c r="R849" s="95"/>
      <c r="S849" s="95"/>
      <c r="T849" s="95"/>
      <c r="U849" s="95"/>
      <c r="V849" s="134"/>
      <c r="W849" s="95"/>
      <c r="X849" s="95"/>
      <c r="Y849" s="95"/>
      <c r="Z849" s="95"/>
      <c r="AA849" s="95"/>
      <c r="AB849" s="95"/>
      <c r="AC849" s="95"/>
      <c r="AD849" s="95"/>
      <c r="AE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134"/>
      <c r="N850" s="95"/>
      <c r="O850" s="95"/>
      <c r="P850" s="95"/>
      <c r="Q850" s="95"/>
      <c r="R850" s="95"/>
      <c r="S850" s="95"/>
      <c r="T850" s="95"/>
      <c r="U850" s="95"/>
      <c r="V850" s="134"/>
      <c r="W850" s="95"/>
      <c r="X850" s="95"/>
      <c r="Y850" s="95"/>
      <c r="Z850" s="95"/>
      <c r="AA850" s="95"/>
      <c r="AB850" s="95"/>
      <c r="AC850" s="95"/>
      <c r="AD850" s="95"/>
      <c r="AE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134"/>
      <c r="N851" s="95"/>
      <c r="O851" s="95"/>
      <c r="P851" s="95"/>
      <c r="Q851" s="95"/>
      <c r="R851" s="95"/>
      <c r="S851" s="95"/>
      <c r="T851" s="95"/>
      <c r="U851" s="95"/>
      <c r="V851" s="134"/>
      <c r="W851" s="95"/>
      <c r="X851" s="95"/>
      <c r="Y851" s="95"/>
      <c r="Z851" s="95"/>
      <c r="AA851" s="95"/>
      <c r="AB851" s="95"/>
      <c r="AC851" s="95"/>
      <c r="AD851" s="95"/>
      <c r="AE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134"/>
      <c r="N852" s="95"/>
      <c r="O852" s="95"/>
      <c r="P852" s="95"/>
      <c r="Q852" s="95"/>
      <c r="R852" s="95"/>
      <c r="S852" s="95"/>
      <c r="T852" s="95"/>
      <c r="U852" s="95"/>
      <c r="V852" s="134"/>
      <c r="W852" s="95"/>
      <c r="X852" s="95"/>
      <c r="Y852" s="95"/>
      <c r="Z852" s="95"/>
      <c r="AA852" s="95"/>
      <c r="AB852" s="95"/>
      <c r="AC852" s="95"/>
      <c r="AD852" s="95"/>
      <c r="AE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134"/>
      <c r="N853" s="95"/>
      <c r="O853" s="95"/>
      <c r="P853" s="95"/>
      <c r="Q853" s="95"/>
      <c r="R853" s="95"/>
      <c r="S853" s="95"/>
      <c r="T853" s="95"/>
      <c r="U853" s="95"/>
      <c r="V853" s="134"/>
      <c r="W853" s="95"/>
      <c r="X853" s="95"/>
      <c r="Y853" s="95"/>
      <c r="Z853" s="95"/>
      <c r="AA853" s="95"/>
      <c r="AB853" s="95"/>
      <c r="AC853" s="95"/>
      <c r="AD853" s="95"/>
      <c r="AE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134"/>
      <c r="N854" s="95"/>
      <c r="O854" s="95"/>
      <c r="P854" s="95"/>
      <c r="Q854" s="95"/>
      <c r="R854" s="95"/>
      <c r="S854" s="95"/>
      <c r="T854" s="95"/>
      <c r="U854" s="95"/>
      <c r="V854" s="134"/>
      <c r="W854" s="95"/>
      <c r="X854" s="95"/>
      <c r="Y854" s="95"/>
      <c r="Z854" s="95"/>
      <c r="AA854" s="95"/>
      <c r="AB854" s="95"/>
      <c r="AC854" s="95"/>
      <c r="AD854" s="95"/>
      <c r="AE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134"/>
      <c r="N855" s="95"/>
      <c r="O855" s="95"/>
      <c r="P855" s="95"/>
      <c r="Q855" s="95"/>
      <c r="R855" s="95"/>
      <c r="S855" s="95"/>
      <c r="T855" s="95"/>
      <c r="U855" s="95"/>
      <c r="V855" s="134"/>
      <c r="W855" s="95"/>
      <c r="X855" s="95"/>
      <c r="Y855" s="95"/>
      <c r="Z855" s="95"/>
      <c r="AA855" s="95"/>
      <c r="AB855" s="95"/>
      <c r="AC855" s="95"/>
      <c r="AD855" s="95"/>
      <c r="AE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134"/>
      <c r="N856" s="95"/>
      <c r="O856" s="95"/>
      <c r="P856" s="95"/>
      <c r="Q856" s="95"/>
      <c r="R856" s="95"/>
      <c r="S856" s="95"/>
      <c r="T856" s="95"/>
      <c r="U856" s="95"/>
      <c r="V856" s="134"/>
      <c r="W856" s="95"/>
      <c r="X856" s="95"/>
      <c r="Y856" s="95"/>
      <c r="Z856" s="95"/>
      <c r="AA856" s="95"/>
      <c r="AB856" s="95"/>
      <c r="AC856" s="95"/>
      <c r="AD856" s="95"/>
      <c r="AE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134"/>
      <c r="N857" s="95"/>
      <c r="O857" s="95"/>
      <c r="P857" s="95"/>
      <c r="Q857" s="95"/>
      <c r="R857" s="95"/>
      <c r="S857" s="95"/>
      <c r="T857" s="95"/>
      <c r="U857" s="95"/>
      <c r="V857" s="134"/>
      <c r="W857" s="95"/>
      <c r="X857" s="95"/>
      <c r="Y857" s="95"/>
      <c r="Z857" s="95"/>
      <c r="AA857" s="95"/>
      <c r="AB857" s="95"/>
      <c r="AC857" s="95"/>
      <c r="AD857" s="95"/>
      <c r="AE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134"/>
      <c r="N858" s="95"/>
      <c r="O858" s="95"/>
      <c r="P858" s="95"/>
      <c r="Q858" s="95"/>
      <c r="R858" s="95"/>
      <c r="S858" s="95"/>
      <c r="T858" s="95"/>
      <c r="U858" s="95"/>
      <c r="V858" s="134"/>
      <c r="W858" s="95"/>
      <c r="X858" s="95"/>
      <c r="Y858" s="95"/>
      <c r="Z858" s="95"/>
      <c r="AA858" s="95"/>
      <c r="AB858" s="95"/>
      <c r="AC858" s="95"/>
      <c r="AD858" s="95"/>
      <c r="AE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134"/>
      <c r="N859" s="95"/>
      <c r="O859" s="95"/>
      <c r="P859" s="95"/>
      <c r="Q859" s="95"/>
      <c r="R859" s="95"/>
      <c r="S859" s="95"/>
      <c r="T859" s="95"/>
      <c r="U859" s="95"/>
      <c r="V859" s="134"/>
      <c r="W859" s="95"/>
      <c r="X859" s="95"/>
      <c r="Y859" s="95"/>
      <c r="Z859" s="95"/>
      <c r="AA859" s="95"/>
      <c r="AB859" s="95"/>
      <c r="AC859" s="95"/>
      <c r="AD859" s="95"/>
      <c r="AE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134"/>
      <c r="N860" s="95"/>
      <c r="O860" s="95"/>
      <c r="P860" s="95"/>
      <c r="Q860" s="95"/>
      <c r="R860" s="95"/>
      <c r="S860" s="95"/>
      <c r="T860" s="95"/>
      <c r="U860" s="95"/>
      <c r="V860" s="134"/>
      <c r="W860" s="95"/>
      <c r="X860" s="95"/>
      <c r="Y860" s="95"/>
      <c r="Z860" s="95"/>
      <c r="AA860" s="95"/>
      <c r="AB860" s="95"/>
      <c r="AC860" s="95"/>
      <c r="AD860" s="95"/>
      <c r="AE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134"/>
      <c r="N861" s="95"/>
      <c r="O861" s="95"/>
      <c r="P861" s="95"/>
      <c r="Q861" s="95"/>
      <c r="R861" s="95"/>
      <c r="S861" s="95"/>
      <c r="T861" s="95"/>
      <c r="U861" s="95"/>
      <c r="V861" s="134"/>
      <c r="W861" s="95"/>
      <c r="X861" s="95"/>
      <c r="Y861" s="95"/>
      <c r="Z861" s="95"/>
      <c r="AA861" s="95"/>
      <c r="AB861" s="95"/>
      <c r="AC861" s="95"/>
      <c r="AD861" s="95"/>
      <c r="AE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134"/>
      <c r="N862" s="95"/>
      <c r="O862" s="95"/>
      <c r="P862" s="95"/>
      <c r="Q862" s="95"/>
      <c r="R862" s="95"/>
      <c r="S862" s="95"/>
      <c r="T862" s="95"/>
      <c r="U862" s="95"/>
      <c r="V862" s="134"/>
      <c r="W862" s="95"/>
      <c r="X862" s="95"/>
      <c r="Y862" s="95"/>
      <c r="Z862" s="95"/>
      <c r="AA862" s="95"/>
      <c r="AB862" s="95"/>
      <c r="AC862" s="95"/>
      <c r="AD862" s="95"/>
      <c r="AE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134"/>
      <c r="N863" s="95"/>
      <c r="O863" s="95"/>
      <c r="P863" s="95"/>
      <c r="Q863" s="95"/>
      <c r="R863" s="95"/>
      <c r="S863" s="95"/>
      <c r="T863" s="95"/>
      <c r="U863" s="95"/>
      <c r="V863" s="134"/>
      <c r="W863" s="95"/>
      <c r="X863" s="95"/>
      <c r="Y863" s="95"/>
      <c r="Z863" s="95"/>
      <c r="AA863" s="95"/>
      <c r="AB863" s="95"/>
      <c r="AC863" s="95"/>
      <c r="AD863" s="95"/>
      <c r="AE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134"/>
      <c r="N864" s="95"/>
      <c r="O864" s="95"/>
      <c r="P864" s="95"/>
      <c r="Q864" s="95"/>
      <c r="R864" s="95"/>
      <c r="S864" s="95"/>
      <c r="T864" s="95"/>
      <c r="U864" s="95"/>
      <c r="V864" s="134"/>
      <c r="W864" s="95"/>
      <c r="X864" s="95"/>
      <c r="Y864" s="95"/>
      <c r="Z864" s="95"/>
      <c r="AA864" s="95"/>
      <c r="AB864" s="95"/>
      <c r="AC864" s="95"/>
      <c r="AD864" s="95"/>
      <c r="AE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134"/>
      <c r="N865" s="95"/>
      <c r="O865" s="95"/>
      <c r="P865" s="95"/>
      <c r="Q865" s="95"/>
      <c r="R865" s="95"/>
      <c r="S865" s="95"/>
      <c r="T865" s="95"/>
      <c r="U865" s="95"/>
      <c r="V865" s="134"/>
      <c r="W865" s="95"/>
      <c r="X865" s="95"/>
      <c r="Y865" s="95"/>
      <c r="Z865" s="95"/>
      <c r="AA865" s="95"/>
      <c r="AB865" s="95"/>
      <c r="AC865" s="95"/>
      <c r="AD865" s="95"/>
      <c r="AE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134"/>
      <c r="N866" s="95"/>
      <c r="O866" s="95"/>
      <c r="P866" s="95"/>
      <c r="Q866" s="95"/>
      <c r="R866" s="95"/>
      <c r="S866" s="95"/>
      <c r="T866" s="95"/>
      <c r="U866" s="95"/>
      <c r="V866" s="134"/>
      <c r="W866" s="95"/>
      <c r="X866" s="95"/>
      <c r="Y866" s="95"/>
      <c r="Z866" s="95"/>
      <c r="AA866" s="95"/>
      <c r="AB866" s="95"/>
      <c r="AC866" s="95"/>
      <c r="AD866" s="95"/>
      <c r="AE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134"/>
      <c r="N867" s="95"/>
      <c r="O867" s="95"/>
      <c r="P867" s="95"/>
      <c r="Q867" s="95"/>
      <c r="R867" s="95"/>
      <c r="S867" s="95"/>
      <c r="T867" s="95"/>
      <c r="U867" s="95"/>
      <c r="V867" s="134"/>
      <c r="W867" s="95"/>
      <c r="X867" s="95"/>
      <c r="Y867" s="95"/>
      <c r="Z867" s="95"/>
      <c r="AA867" s="95"/>
      <c r="AB867" s="95"/>
      <c r="AC867" s="95"/>
      <c r="AD867" s="95"/>
      <c r="AE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134"/>
      <c r="N868" s="95"/>
      <c r="O868" s="95"/>
      <c r="P868" s="95"/>
      <c r="Q868" s="95"/>
      <c r="R868" s="95"/>
      <c r="S868" s="95"/>
      <c r="T868" s="95"/>
      <c r="U868" s="95"/>
      <c r="V868" s="134"/>
      <c r="W868" s="95"/>
      <c r="X868" s="95"/>
      <c r="Y868" s="95"/>
      <c r="Z868" s="95"/>
      <c r="AA868" s="95"/>
      <c r="AB868" s="95"/>
      <c r="AC868" s="95"/>
      <c r="AD868" s="95"/>
      <c r="AE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134"/>
      <c r="N869" s="95"/>
      <c r="O869" s="95"/>
      <c r="P869" s="95"/>
      <c r="Q869" s="95"/>
      <c r="R869" s="95"/>
      <c r="S869" s="95"/>
      <c r="T869" s="95"/>
      <c r="U869" s="95"/>
      <c r="V869" s="134"/>
      <c r="W869" s="95"/>
      <c r="X869" s="95"/>
      <c r="Y869" s="95"/>
      <c r="Z869" s="95"/>
      <c r="AA869" s="95"/>
      <c r="AB869" s="95"/>
      <c r="AC869" s="95"/>
      <c r="AD869" s="95"/>
      <c r="AE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134"/>
      <c r="N870" s="95"/>
      <c r="O870" s="95"/>
      <c r="P870" s="95"/>
      <c r="Q870" s="95"/>
      <c r="R870" s="95"/>
      <c r="S870" s="95"/>
      <c r="T870" s="95"/>
      <c r="U870" s="95"/>
      <c r="V870" s="134"/>
      <c r="W870" s="95"/>
      <c r="X870" s="95"/>
      <c r="Y870" s="95"/>
      <c r="Z870" s="95"/>
      <c r="AA870" s="95"/>
      <c r="AB870" s="95"/>
      <c r="AC870" s="95"/>
      <c r="AD870" s="95"/>
      <c r="AE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134"/>
      <c r="N871" s="95"/>
      <c r="O871" s="95"/>
      <c r="P871" s="95"/>
      <c r="Q871" s="95"/>
      <c r="R871" s="95"/>
      <c r="S871" s="95"/>
      <c r="T871" s="95"/>
      <c r="U871" s="95"/>
      <c r="V871" s="134"/>
      <c r="W871" s="95"/>
      <c r="X871" s="95"/>
      <c r="Y871" s="95"/>
      <c r="Z871" s="95"/>
      <c r="AA871" s="95"/>
      <c r="AB871" s="95"/>
      <c r="AC871" s="95"/>
      <c r="AD871" s="95"/>
      <c r="AE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134"/>
      <c r="N872" s="95"/>
      <c r="O872" s="95"/>
      <c r="P872" s="95"/>
      <c r="Q872" s="95"/>
      <c r="R872" s="95"/>
      <c r="S872" s="95"/>
      <c r="T872" s="95"/>
      <c r="U872" s="95"/>
      <c r="V872" s="134"/>
      <c r="W872" s="95"/>
      <c r="X872" s="95"/>
      <c r="Y872" s="95"/>
      <c r="Z872" s="95"/>
      <c r="AA872" s="95"/>
      <c r="AB872" s="95"/>
      <c r="AC872" s="95"/>
      <c r="AD872" s="95"/>
      <c r="AE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134"/>
      <c r="N873" s="95"/>
      <c r="O873" s="95"/>
      <c r="P873" s="95"/>
      <c r="Q873" s="95"/>
      <c r="R873" s="95"/>
      <c r="S873" s="95"/>
      <c r="T873" s="95"/>
      <c r="U873" s="95"/>
      <c r="V873" s="134"/>
      <c r="W873" s="95"/>
      <c r="X873" s="95"/>
      <c r="Y873" s="95"/>
      <c r="Z873" s="95"/>
      <c r="AA873" s="95"/>
      <c r="AB873" s="95"/>
      <c r="AC873" s="95"/>
      <c r="AD873" s="95"/>
      <c r="AE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134"/>
      <c r="N874" s="95"/>
      <c r="O874" s="95"/>
      <c r="P874" s="95"/>
      <c r="Q874" s="95"/>
      <c r="R874" s="95"/>
      <c r="S874" s="95"/>
      <c r="T874" s="95"/>
      <c r="U874" s="95"/>
      <c r="V874" s="134"/>
      <c r="W874" s="95"/>
      <c r="X874" s="95"/>
      <c r="Y874" s="95"/>
      <c r="Z874" s="95"/>
      <c r="AA874" s="95"/>
      <c r="AB874" s="95"/>
      <c r="AC874" s="95"/>
      <c r="AD874" s="95"/>
      <c r="AE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134"/>
      <c r="N875" s="95"/>
      <c r="O875" s="95"/>
      <c r="P875" s="95"/>
      <c r="Q875" s="95"/>
      <c r="R875" s="95"/>
      <c r="S875" s="95"/>
      <c r="T875" s="95"/>
      <c r="U875" s="95"/>
      <c r="V875" s="134"/>
      <c r="W875" s="95"/>
      <c r="X875" s="95"/>
      <c r="Y875" s="95"/>
      <c r="Z875" s="95"/>
      <c r="AA875" s="95"/>
      <c r="AB875" s="95"/>
      <c r="AC875" s="95"/>
      <c r="AD875" s="95"/>
      <c r="AE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134"/>
      <c r="N876" s="95"/>
      <c r="O876" s="95"/>
      <c r="P876" s="95"/>
      <c r="Q876" s="95"/>
      <c r="R876" s="95"/>
      <c r="S876" s="95"/>
      <c r="T876" s="95"/>
      <c r="U876" s="95"/>
      <c r="V876" s="134"/>
      <c r="W876" s="95"/>
      <c r="X876" s="95"/>
      <c r="Y876" s="95"/>
      <c r="Z876" s="95"/>
      <c r="AA876" s="95"/>
      <c r="AB876" s="95"/>
      <c r="AC876" s="95"/>
      <c r="AD876" s="95"/>
      <c r="AE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134"/>
      <c r="N877" s="95"/>
      <c r="O877" s="95"/>
      <c r="P877" s="95"/>
      <c r="Q877" s="95"/>
      <c r="R877" s="95"/>
      <c r="S877" s="95"/>
      <c r="T877" s="95"/>
      <c r="U877" s="95"/>
      <c r="V877" s="134"/>
      <c r="W877" s="95"/>
      <c r="X877" s="95"/>
      <c r="Y877" s="95"/>
      <c r="Z877" s="95"/>
      <c r="AA877" s="95"/>
      <c r="AB877" s="95"/>
      <c r="AC877" s="95"/>
      <c r="AD877" s="95"/>
      <c r="AE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134"/>
      <c r="N878" s="95"/>
      <c r="O878" s="95"/>
      <c r="P878" s="95"/>
      <c r="Q878" s="95"/>
      <c r="R878" s="95"/>
      <c r="S878" s="95"/>
      <c r="T878" s="95"/>
      <c r="U878" s="95"/>
      <c r="V878" s="134"/>
      <c r="W878" s="95"/>
      <c r="X878" s="95"/>
      <c r="Y878" s="95"/>
      <c r="Z878" s="95"/>
      <c r="AA878" s="95"/>
      <c r="AB878" s="95"/>
      <c r="AC878" s="95"/>
      <c r="AD878" s="95"/>
      <c r="AE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134"/>
      <c r="N879" s="95"/>
      <c r="O879" s="95"/>
      <c r="P879" s="95"/>
      <c r="Q879" s="95"/>
      <c r="R879" s="95"/>
      <c r="S879" s="95"/>
      <c r="T879" s="95"/>
      <c r="U879" s="95"/>
      <c r="V879" s="134"/>
      <c r="W879" s="95"/>
      <c r="X879" s="95"/>
      <c r="Y879" s="95"/>
      <c r="Z879" s="95"/>
      <c r="AA879" s="95"/>
      <c r="AB879" s="95"/>
      <c r="AC879" s="95"/>
      <c r="AD879" s="95"/>
      <c r="AE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134"/>
      <c r="N880" s="95"/>
      <c r="O880" s="95"/>
      <c r="P880" s="95"/>
      <c r="Q880" s="95"/>
      <c r="R880" s="95"/>
      <c r="S880" s="95"/>
      <c r="T880" s="95"/>
      <c r="U880" s="95"/>
      <c r="V880" s="134"/>
      <c r="W880" s="95"/>
      <c r="X880" s="95"/>
      <c r="Y880" s="95"/>
      <c r="Z880" s="95"/>
      <c r="AA880" s="95"/>
      <c r="AB880" s="95"/>
      <c r="AC880" s="95"/>
      <c r="AD880" s="95"/>
      <c r="AE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134"/>
      <c r="N881" s="95"/>
      <c r="O881" s="95"/>
      <c r="P881" s="95"/>
      <c r="Q881" s="95"/>
      <c r="R881" s="95"/>
      <c r="S881" s="95"/>
      <c r="T881" s="95"/>
      <c r="U881" s="95"/>
      <c r="V881" s="134"/>
      <c r="W881" s="95"/>
      <c r="X881" s="95"/>
      <c r="Y881" s="95"/>
      <c r="Z881" s="95"/>
      <c r="AA881" s="95"/>
      <c r="AB881" s="95"/>
      <c r="AC881" s="95"/>
      <c r="AD881" s="95"/>
      <c r="AE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134"/>
      <c r="N882" s="95"/>
      <c r="O882" s="95"/>
      <c r="P882" s="95"/>
      <c r="Q882" s="95"/>
      <c r="R882" s="95"/>
      <c r="S882" s="95"/>
      <c r="T882" s="95"/>
      <c r="U882" s="95"/>
      <c r="V882" s="134"/>
      <c r="W882" s="95"/>
      <c r="X882" s="95"/>
      <c r="Y882" s="95"/>
      <c r="Z882" s="95"/>
      <c r="AA882" s="95"/>
      <c r="AB882" s="95"/>
      <c r="AC882" s="95"/>
      <c r="AD882" s="95"/>
      <c r="AE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134"/>
      <c r="N883" s="95"/>
      <c r="O883" s="95"/>
      <c r="P883" s="95"/>
      <c r="Q883" s="95"/>
      <c r="R883" s="95"/>
      <c r="S883" s="95"/>
      <c r="T883" s="95"/>
      <c r="U883" s="95"/>
      <c r="V883" s="134"/>
      <c r="W883" s="95"/>
      <c r="X883" s="95"/>
      <c r="Y883" s="95"/>
      <c r="Z883" s="95"/>
      <c r="AA883" s="95"/>
      <c r="AB883" s="95"/>
      <c r="AC883" s="95"/>
      <c r="AD883" s="95"/>
      <c r="AE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134"/>
      <c r="N884" s="95"/>
      <c r="O884" s="95"/>
      <c r="P884" s="95"/>
      <c r="Q884" s="95"/>
      <c r="R884" s="95"/>
      <c r="S884" s="95"/>
      <c r="T884" s="95"/>
      <c r="U884" s="95"/>
      <c r="V884" s="134"/>
      <c r="W884" s="95"/>
      <c r="X884" s="95"/>
      <c r="Y884" s="95"/>
      <c r="Z884" s="95"/>
      <c r="AA884" s="95"/>
      <c r="AB884" s="95"/>
      <c r="AC884" s="95"/>
      <c r="AD884" s="95"/>
      <c r="AE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134"/>
      <c r="N885" s="95"/>
      <c r="O885" s="95"/>
      <c r="P885" s="95"/>
      <c r="Q885" s="95"/>
      <c r="R885" s="95"/>
      <c r="S885" s="95"/>
      <c r="T885" s="95"/>
      <c r="U885" s="95"/>
      <c r="V885" s="134"/>
      <c r="W885" s="95"/>
      <c r="X885" s="95"/>
      <c r="Y885" s="95"/>
      <c r="Z885" s="95"/>
      <c r="AA885" s="95"/>
      <c r="AB885" s="95"/>
      <c r="AC885" s="95"/>
      <c r="AD885" s="95"/>
      <c r="AE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134"/>
      <c r="N886" s="95"/>
      <c r="O886" s="95"/>
      <c r="P886" s="95"/>
      <c r="Q886" s="95"/>
      <c r="R886" s="95"/>
      <c r="S886" s="95"/>
      <c r="T886" s="95"/>
      <c r="U886" s="95"/>
      <c r="V886" s="134"/>
      <c r="W886" s="95"/>
      <c r="X886" s="95"/>
      <c r="Y886" s="95"/>
      <c r="Z886" s="95"/>
      <c r="AA886" s="95"/>
      <c r="AB886" s="95"/>
      <c r="AC886" s="95"/>
      <c r="AD886" s="95"/>
      <c r="AE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134"/>
      <c r="N887" s="95"/>
      <c r="O887" s="95"/>
      <c r="P887" s="95"/>
      <c r="Q887" s="95"/>
      <c r="R887" s="95"/>
      <c r="S887" s="95"/>
      <c r="T887" s="95"/>
      <c r="U887" s="95"/>
      <c r="V887" s="134"/>
      <c r="W887" s="95"/>
      <c r="X887" s="95"/>
      <c r="Y887" s="95"/>
      <c r="Z887" s="95"/>
      <c r="AA887" s="95"/>
      <c r="AB887" s="95"/>
      <c r="AC887" s="95"/>
      <c r="AD887" s="95"/>
      <c r="AE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134"/>
      <c r="N888" s="95"/>
      <c r="O888" s="95"/>
      <c r="P888" s="95"/>
      <c r="Q888" s="95"/>
      <c r="R888" s="95"/>
      <c r="S888" s="95"/>
      <c r="T888" s="95"/>
      <c r="U888" s="95"/>
      <c r="V888" s="134"/>
      <c r="W888" s="95"/>
      <c r="X888" s="95"/>
      <c r="Y888" s="95"/>
      <c r="Z888" s="95"/>
      <c r="AA888" s="95"/>
      <c r="AB888" s="95"/>
      <c r="AC888" s="95"/>
      <c r="AD888" s="95"/>
      <c r="AE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134"/>
      <c r="N889" s="95"/>
      <c r="O889" s="95"/>
      <c r="P889" s="95"/>
      <c r="Q889" s="95"/>
      <c r="R889" s="95"/>
      <c r="S889" s="95"/>
      <c r="T889" s="95"/>
      <c r="U889" s="95"/>
      <c r="V889" s="134"/>
      <c r="W889" s="95"/>
      <c r="X889" s="95"/>
      <c r="Y889" s="95"/>
      <c r="Z889" s="95"/>
      <c r="AA889" s="95"/>
      <c r="AB889" s="95"/>
      <c r="AC889" s="95"/>
      <c r="AD889" s="95"/>
      <c r="AE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134"/>
      <c r="N890" s="95"/>
      <c r="O890" s="95"/>
      <c r="P890" s="95"/>
      <c r="Q890" s="95"/>
      <c r="R890" s="95"/>
      <c r="S890" s="95"/>
      <c r="T890" s="95"/>
      <c r="U890" s="95"/>
      <c r="V890" s="134"/>
      <c r="W890" s="95"/>
      <c r="X890" s="95"/>
      <c r="Y890" s="95"/>
      <c r="Z890" s="95"/>
      <c r="AA890" s="95"/>
      <c r="AB890" s="95"/>
      <c r="AC890" s="95"/>
      <c r="AD890" s="95"/>
      <c r="AE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134"/>
      <c r="N891" s="95"/>
      <c r="O891" s="95"/>
      <c r="P891" s="95"/>
      <c r="Q891" s="95"/>
      <c r="R891" s="95"/>
      <c r="S891" s="95"/>
      <c r="T891" s="95"/>
      <c r="U891" s="95"/>
      <c r="V891" s="134"/>
      <c r="W891" s="95"/>
      <c r="X891" s="95"/>
      <c r="Y891" s="95"/>
      <c r="Z891" s="95"/>
      <c r="AA891" s="95"/>
      <c r="AB891" s="95"/>
      <c r="AC891" s="95"/>
      <c r="AD891" s="95"/>
      <c r="AE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134"/>
      <c r="N892" s="95"/>
      <c r="O892" s="95"/>
      <c r="P892" s="95"/>
      <c r="Q892" s="95"/>
      <c r="R892" s="95"/>
      <c r="S892" s="95"/>
      <c r="T892" s="95"/>
      <c r="U892" s="95"/>
      <c r="V892" s="134"/>
      <c r="W892" s="95"/>
      <c r="X892" s="95"/>
      <c r="Y892" s="95"/>
      <c r="Z892" s="95"/>
      <c r="AA892" s="95"/>
      <c r="AB892" s="95"/>
      <c r="AC892" s="95"/>
      <c r="AD892" s="95"/>
      <c r="AE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134"/>
      <c r="N893" s="95"/>
      <c r="O893" s="95"/>
      <c r="P893" s="95"/>
      <c r="Q893" s="95"/>
      <c r="R893" s="95"/>
      <c r="S893" s="95"/>
      <c r="T893" s="95"/>
      <c r="U893" s="95"/>
      <c r="V893" s="134"/>
      <c r="W893" s="95"/>
      <c r="X893" s="95"/>
      <c r="Y893" s="95"/>
      <c r="Z893" s="95"/>
      <c r="AA893" s="95"/>
      <c r="AB893" s="95"/>
      <c r="AC893" s="95"/>
      <c r="AD893" s="95"/>
      <c r="AE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134"/>
      <c r="N894" s="95"/>
      <c r="O894" s="95"/>
      <c r="P894" s="95"/>
      <c r="Q894" s="95"/>
      <c r="R894" s="95"/>
      <c r="S894" s="95"/>
      <c r="T894" s="95"/>
      <c r="U894" s="95"/>
      <c r="V894" s="134"/>
      <c r="W894" s="95"/>
      <c r="X894" s="95"/>
      <c r="Y894" s="95"/>
      <c r="Z894" s="95"/>
      <c r="AA894" s="95"/>
      <c r="AB894" s="95"/>
      <c r="AC894" s="95"/>
      <c r="AD894" s="95"/>
      <c r="AE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134"/>
      <c r="N895" s="95"/>
      <c r="O895" s="95"/>
      <c r="P895" s="95"/>
      <c r="Q895" s="95"/>
      <c r="R895" s="95"/>
      <c r="S895" s="95"/>
      <c r="T895" s="95"/>
      <c r="U895" s="95"/>
      <c r="V895" s="134"/>
      <c r="W895" s="95"/>
      <c r="X895" s="95"/>
      <c r="Y895" s="95"/>
      <c r="Z895" s="95"/>
      <c r="AA895" s="95"/>
      <c r="AB895" s="95"/>
      <c r="AC895" s="95"/>
      <c r="AD895" s="95"/>
      <c r="AE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134"/>
      <c r="N896" s="95"/>
      <c r="O896" s="95"/>
      <c r="P896" s="95"/>
      <c r="Q896" s="95"/>
      <c r="R896" s="95"/>
      <c r="S896" s="95"/>
      <c r="T896" s="95"/>
      <c r="U896" s="95"/>
      <c r="V896" s="134"/>
      <c r="W896" s="95"/>
      <c r="X896" s="95"/>
      <c r="Y896" s="95"/>
      <c r="Z896" s="95"/>
      <c r="AA896" s="95"/>
      <c r="AB896" s="95"/>
      <c r="AC896" s="95"/>
      <c r="AD896" s="95"/>
      <c r="AE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134"/>
      <c r="N897" s="95"/>
      <c r="O897" s="95"/>
      <c r="P897" s="95"/>
      <c r="Q897" s="95"/>
      <c r="R897" s="95"/>
      <c r="S897" s="95"/>
      <c r="T897" s="95"/>
      <c r="U897" s="95"/>
      <c r="V897" s="134"/>
      <c r="W897" s="95"/>
      <c r="X897" s="95"/>
      <c r="Y897" s="95"/>
      <c r="Z897" s="95"/>
      <c r="AA897" s="95"/>
      <c r="AB897" s="95"/>
      <c r="AC897" s="95"/>
      <c r="AD897" s="95"/>
      <c r="AE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134"/>
      <c r="N898" s="95"/>
      <c r="O898" s="95"/>
      <c r="P898" s="95"/>
      <c r="Q898" s="95"/>
      <c r="R898" s="95"/>
      <c r="S898" s="95"/>
      <c r="T898" s="95"/>
      <c r="U898" s="95"/>
      <c r="V898" s="134"/>
      <c r="W898" s="95"/>
      <c r="X898" s="95"/>
      <c r="Y898" s="95"/>
      <c r="Z898" s="95"/>
      <c r="AA898" s="95"/>
      <c r="AB898" s="95"/>
      <c r="AC898" s="95"/>
      <c r="AD898" s="95"/>
      <c r="AE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134"/>
      <c r="N899" s="95"/>
      <c r="O899" s="95"/>
      <c r="P899" s="95"/>
      <c r="Q899" s="95"/>
      <c r="R899" s="95"/>
      <c r="S899" s="95"/>
      <c r="T899" s="95"/>
      <c r="U899" s="95"/>
      <c r="V899" s="134"/>
      <c r="W899" s="95"/>
      <c r="X899" s="95"/>
      <c r="Y899" s="95"/>
      <c r="Z899" s="95"/>
      <c r="AA899" s="95"/>
      <c r="AB899" s="95"/>
      <c r="AC899" s="95"/>
      <c r="AD899" s="95"/>
      <c r="AE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134"/>
      <c r="N900" s="95"/>
      <c r="O900" s="95"/>
      <c r="P900" s="95"/>
      <c r="Q900" s="95"/>
      <c r="R900" s="95"/>
      <c r="S900" s="95"/>
      <c r="T900" s="95"/>
      <c r="U900" s="95"/>
      <c r="V900" s="134"/>
      <c r="W900" s="95"/>
      <c r="X900" s="95"/>
      <c r="Y900" s="95"/>
      <c r="Z900" s="95"/>
      <c r="AA900" s="95"/>
      <c r="AB900" s="95"/>
      <c r="AC900" s="95"/>
      <c r="AD900" s="95"/>
      <c r="AE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134"/>
      <c r="N901" s="95"/>
      <c r="O901" s="95"/>
      <c r="P901" s="95"/>
      <c r="Q901" s="95"/>
      <c r="R901" s="95"/>
      <c r="S901" s="95"/>
      <c r="T901" s="95"/>
      <c r="U901" s="95"/>
      <c r="V901" s="134"/>
      <c r="W901" s="95"/>
      <c r="X901" s="95"/>
      <c r="Y901" s="95"/>
      <c r="Z901" s="95"/>
      <c r="AA901" s="95"/>
      <c r="AB901" s="95"/>
      <c r="AC901" s="95"/>
      <c r="AD901" s="95"/>
      <c r="AE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134"/>
      <c r="N902" s="95"/>
      <c r="O902" s="95"/>
      <c r="P902" s="95"/>
      <c r="Q902" s="95"/>
      <c r="R902" s="95"/>
      <c r="S902" s="95"/>
      <c r="T902" s="95"/>
      <c r="U902" s="95"/>
      <c r="V902" s="134"/>
      <c r="W902" s="95"/>
      <c r="X902" s="95"/>
      <c r="Y902" s="95"/>
      <c r="Z902" s="95"/>
      <c r="AA902" s="95"/>
      <c r="AB902" s="95"/>
      <c r="AC902" s="95"/>
      <c r="AD902" s="95"/>
      <c r="AE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134"/>
      <c r="N903" s="95"/>
      <c r="O903" s="95"/>
      <c r="P903" s="95"/>
      <c r="Q903" s="95"/>
      <c r="R903" s="95"/>
      <c r="S903" s="95"/>
      <c r="T903" s="95"/>
      <c r="U903" s="95"/>
      <c r="V903" s="134"/>
      <c r="W903" s="95"/>
      <c r="X903" s="95"/>
      <c r="Y903" s="95"/>
      <c r="Z903" s="95"/>
      <c r="AA903" s="95"/>
      <c r="AB903" s="95"/>
      <c r="AC903" s="95"/>
      <c r="AD903" s="95"/>
      <c r="AE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134"/>
      <c r="N904" s="95"/>
      <c r="O904" s="95"/>
      <c r="P904" s="95"/>
      <c r="Q904" s="95"/>
      <c r="R904" s="95"/>
      <c r="S904" s="95"/>
      <c r="T904" s="95"/>
      <c r="U904" s="95"/>
      <c r="V904" s="134"/>
      <c r="W904" s="95"/>
      <c r="X904" s="95"/>
      <c r="Y904" s="95"/>
      <c r="Z904" s="95"/>
      <c r="AA904" s="95"/>
      <c r="AB904" s="95"/>
      <c r="AC904" s="95"/>
      <c r="AD904" s="95"/>
      <c r="AE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134"/>
      <c r="N905" s="95"/>
      <c r="O905" s="95"/>
      <c r="P905" s="95"/>
      <c r="Q905" s="95"/>
      <c r="R905" s="95"/>
      <c r="S905" s="95"/>
      <c r="T905" s="95"/>
      <c r="U905" s="95"/>
      <c r="V905" s="134"/>
      <c r="W905" s="95"/>
      <c r="X905" s="95"/>
      <c r="Y905" s="95"/>
      <c r="Z905" s="95"/>
      <c r="AA905" s="95"/>
      <c r="AB905" s="95"/>
      <c r="AC905" s="95"/>
      <c r="AD905" s="95"/>
      <c r="AE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134"/>
      <c r="N906" s="95"/>
      <c r="O906" s="95"/>
      <c r="P906" s="95"/>
      <c r="Q906" s="95"/>
      <c r="R906" s="95"/>
      <c r="S906" s="95"/>
      <c r="T906" s="95"/>
      <c r="U906" s="95"/>
      <c r="V906" s="134"/>
      <c r="W906" s="95"/>
      <c r="X906" s="95"/>
      <c r="Y906" s="95"/>
      <c r="Z906" s="95"/>
      <c r="AA906" s="95"/>
      <c r="AB906" s="95"/>
      <c r="AC906" s="95"/>
      <c r="AD906" s="95"/>
      <c r="AE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134"/>
      <c r="N907" s="95"/>
      <c r="O907" s="95"/>
      <c r="P907" s="95"/>
      <c r="Q907" s="95"/>
      <c r="R907" s="95"/>
      <c r="S907" s="95"/>
      <c r="T907" s="95"/>
      <c r="U907" s="95"/>
      <c r="V907" s="134"/>
      <c r="W907" s="95"/>
      <c r="X907" s="95"/>
      <c r="Y907" s="95"/>
      <c r="Z907" s="95"/>
      <c r="AA907" s="95"/>
      <c r="AB907" s="95"/>
      <c r="AC907" s="95"/>
      <c r="AD907" s="95"/>
      <c r="AE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134"/>
      <c r="N908" s="95"/>
      <c r="O908" s="95"/>
      <c r="P908" s="95"/>
      <c r="Q908" s="95"/>
      <c r="R908" s="95"/>
      <c r="S908" s="95"/>
      <c r="T908" s="95"/>
      <c r="U908" s="95"/>
      <c r="V908" s="134"/>
      <c r="W908" s="95"/>
      <c r="X908" s="95"/>
      <c r="Y908" s="95"/>
      <c r="Z908" s="95"/>
      <c r="AA908" s="95"/>
      <c r="AB908" s="95"/>
      <c r="AC908" s="95"/>
      <c r="AD908" s="95"/>
      <c r="AE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134"/>
      <c r="N909" s="95"/>
      <c r="O909" s="95"/>
      <c r="P909" s="95"/>
      <c r="Q909" s="95"/>
      <c r="R909" s="95"/>
      <c r="S909" s="95"/>
      <c r="T909" s="95"/>
      <c r="U909" s="95"/>
      <c r="V909" s="134"/>
      <c r="W909" s="95"/>
      <c r="X909" s="95"/>
      <c r="Y909" s="95"/>
      <c r="Z909" s="95"/>
      <c r="AA909" s="95"/>
      <c r="AB909" s="95"/>
      <c r="AC909" s="95"/>
      <c r="AD909" s="95"/>
      <c r="AE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134"/>
      <c r="N910" s="95"/>
      <c r="O910" s="95"/>
      <c r="P910" s="95"/>
      <c r="Q910" s="95"/>
      <c r="R910" s="95"/>
      <c r="S910" s="95"/>
      <c r="T910" s="95"/>
      <c r="U910" s="95"/>
      <c r="V910" s="134"/>
      <c r="W910" s="95"/>
      <c r="X910" s="95"/>
      <c r="Y910" s="95"/>
      <c r="Z910" s="95"/>
      <c r="AA910" s="95"/>
      <c r="AB910" s="95"/>
      <c r="AC910" s="95"/>
      <c r="AD910" s="95"/>
      <c r="AE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134"/>
      <c r="N911" s="95"/>
      <c r="O911" s="95"/>
      <c r="P911" s="95"/>
      <c r="Q911" s="95"/>
      <c r="R911" s="95"/>
      <c r="S911" s="95"/>
      <c r="T911" s="95"/>
      <c r="U911" s="95"/>
      <c r="V911" s="134"/>
      <c r="W911" s="95"/>
      <c r="X911" s="95"/>
      <c r="Y911" s="95"/>
      <c r="Z911" s="95"/>
      <c r="AA911" s="95"/>
      <c r="AB911" s="95"/>
      <c r="AC911" s="95"/>
      <c r="AD911" s="95"/>
      <c r="AE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134"/>
      <c r="N912" s="95"/>
      <c r="O912" s="95"/>
      <c r="P912" s="95"/>
      <c r="Q912" s="95"/>
      <c r="R912" s="95"/>
      <c r="S912" s="95"/>
      <c r="T912" s="95"/>
      <c r="U912" s="95"/>
      <c r="V912" s="134"/>
      <c r="W912" s="95"/>
      <c r="X912" s="95"/>
      <c r="Y912" s="95"/>
      <c r="Z912" s="95"/>
      <c r="AA912" s="95"/>
      <c r="AB912" s="95"/>
      <c r="AC912" s="95"/>
      <c r="AD912" s="95"/>
      <c r="AE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134"/>
      <c r="N913" s="95"/>
      <c r="O913" s="95"/>
      <c r="P913" s="95"/>
      <c r="Q913" s="95"/>
      <c r="R913" s="95"/>
      <c r="S913" s="95"/>
      <c r="T913" s="95"/>
      <c r="U913" s="95"/>
      <c r="V913" s="134"/>
      <c r="W913" s="95"/>
      <c r="X913" s="95"/>
      <c r="Y913" s="95"/>
      <c r="Z913" s="95"/>
      <c r="AA913" s="95"/>
      <c r="AB913" s="95"/>
      <c r="AC913" s="95"/>
      <c r="AD913" s="95"/>
      <c r="AE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134"/>
      <c r="N914" s="95"/>
      <c r="O914" s="95"/>
      <c r="P914" s="95"/>
      <c r="Q914" s="95"/>
      <c r="R914" s="95"/>
      <c r="S914" s="95"/>
      <c r="T914" s="95"/>
      <c r="U914" s="95"/>
      <c r="V914" s="134"/>
      <c r="W914" s="95"/>
      <c r="X914" s="95"/>
      <c r="Y914" s="95"/>
      <c r="Z914" s="95"/>
      <c r="AA914" s="95"/>
      <c r="AB914" s="95"/>
      <c r="AC914" s="95"/>
      <c r="AD914" s="95"/>
      <c r="AE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134"/>
      <c r="N915" s="95"/>
      <c r="O915" s="95"/>
      <c r="P915" s="95"/>
      <c r="Q915" s="95"/>
      <c r="R915" s="95"/>
      <c r="S915" s="95"/>
      <c r="T915" s="95"/>
      <c r="U915" s="95"/>
      <c r="V915" s="134"/>
      <c r="W915" s="95"/>
      <c r="X915" s="95"/>
      <c r="Y915" s="95"/>
      <c r="Z915" s="95"/>
      <c r="AA915" s="95"/>
      <c r="AB915" s="95"/>
      <c r="AC915" s="95"/>
      <c r="AD915" s="95"/>
      <c r="AE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134"/>
      <c r="N916" s="95"/>
      <c r="O916" s="95"/>
      <c r="P916" s="95"/>
      <c r="Q916" s="95"/>
      <c r="R916" s="95"/>
      <c r="S916" s="95"/>
      <c r="T916" s="95"/>
      <c r="U916" s="95"/>
      <c r="V916" s="134"/>
      <c r="W916" s="95"/>
      <c r="X916" s="95"/>
      <c r="Y916" s="95"/>
      <c r="Z916" s="95"/>
      <c r="AA916" s="95"/>
      <c r="AB916" s="95"/>
      <c r="AC916" s="95"/>
      <c r="AD916" s="95"/>
      <c r="AE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134"/>
      <c r="N917" s="95"/>
      <c r="O917" s="95"/>
      <c r="P917" s="95"/>
      <c r="Q917" s="95"/>
      <c r="R917" s="95"/>
      <c r="S917" s="95"/>
      <c r="T917" s="95"/>
      <c r="U917" s="95"/>
      <c r="V917" s="134"/>
      <c r="W917" s="95"/>
      <c r="X917" s="95"/>
      <c r="Y917" s="95"/>
      <c r="Z917" s="95"/>
      <c r="AA917" s="95"/>
      <c r="AB917" s="95"/>
      <c r="AC917" s="95"/>
      <c r="AD917" s="95"/>
      <c r="AE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134"/>
      <c r="N918" s="95"/>
      <c r="O918" s="95"/>
      <c r="P918" s="95"/>
      <c r="Q918" s="95"/>
      <c r="R918" s="95"/>
      <c r="S918" s="95"/>
      <c r="T918" s="95"/>
      <c r="U918" s="95"/>
      <c r="V918" s="134"/>
      <c r="W918" s="95"/>
      <c r="X918" s="95"/>
      <c r="Y918" s="95"/>
      <c r="Z918" s="95"/>
      <c r="AA918" s="95"/>
      <c r="AB918" s="95"/>
      <c r="AC918" s="95"/>
      <c r="AD918" s="95"/>
      <c r="AE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134"/>
      <c r="N919" s="95"/>
      <c r="O919" s="95"/>
      <c r="P919" s="95"/>
      <c r="Q919" s="95"/>
      <c r="R919" s="95"/>
      <c r="S919" s="95"/>
      <c r="T919" s="95"/>
      <c r="U919" s="95"/>
      <c r="V919" s="134"/>
      <c r="W919" s="95"/>
      <c r="X919" s="95"/>
      <c r="Y919" s="95"/>
      <c r="Z919" s="95"/>
      <c r="AA919" s="95"/>
      <c r="AB919" s="95"/>
      <c r="AC919" s="95"/>
      <c r="AD919" s="95"/>
      <c r="AE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134"/>
      <c r="N920" s="95"/>
      <c r="O920" s="95"/>
      <c r="P920" s="95"/>
      <c r="Q920" s="95"/>
      <c r="R920" s="95"/>
      <c r="S920" s="95"/>
      <c r="T920" s="95"/>
      <c r="U920" s="95"/>
      <c r="V920" s="134"/>
      <c r="W920" s="95"/>
      <c r="X920" s="95"/>
      <c r="Y920" s="95"/>
      <c r="Z920" s="95"/>
      <c r="AA920" s="95"/>
      <c r="AB920" s="95"/>
      <c r="AC920" s="95"/>
      <c r="AD920" s="95"/>
      <c r="AE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134"/>
      <c r="N921" s="95"/>
      <c r="O921" s="95"/>
      <c r="P921" s="95"/>
      <c r="Q921" s="95"/>
      <c r="R921" s="95"/>
      <c r="S921" s="95"/>
      <c r="T921" s="95"/>
      <c r="U921" s="95"/>
      <c r="V921" s="134"/>
      <c r="W921" s="95"/>
      <c r="X921" s="95"/>
      <c r="Y921" s="95"/>
      <c r="Z921" s="95"/>
      <c r="AA921" s="95"/>
      <c r="AB921" s="95"/>
      <c r="AC921" s="95"/>
      <c r="AD921" s="95"/>
      <c r="AE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134"/>
      <c r="N922" s="95"/>
      <c r="O922" s="95"/>
      <c r="P922" s="95"/>
      <c r="Q922" s="95"/>
      <c r="R922" s="95"/>
      <c r="S922" s="95"/>
      <c r="T922" s="95"/>
      <c r="U922" s="95"/>
      <c r="V922" s="134"/>
      <c r="W922" s="95"/>
      <c r="X922" s="95"/>
      <c r="Y922" s="95"/>
      <c r="Z922" s="95"/>
      <c r="AA922" s="95"/>
      <c r="AB922" s="95"/>
      <c r="AC922" s="95"/>
      <c r="AD922" s="95"/>
      <c r="AE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134"/>
      <c r="N923" s="95"/>
      <c r="O923" s="95"/>
      <c r="P923" s="95"/>
      <c r="Q923" s="95"/>
      <c r="R923" s="95"/>
      <c r="S923" s="95"/>
      <c r="T923" s="95"/>
      <c r="U923" s="95"/>
      <c r="V923" s="134"/>
      <c r="W923" s="95"/>
      <c r="X923" s="95"/>
      <c r="Y923" s="95"/>
      <c r="Z923" s="95"/>
      <c r="AA923" s="95"/>
      <c r="AB923" s="95"/>
      <c r="AC923" s="95"/>
      <c r="AD923" s="95"/>
      <c r="AE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134"/>
      <c r="N924" s="95"/>
      <c r="O924" s="95"/>
      <c r="P924" s="95"/>
      <c r="Q924" s="95"/>
      <c r="R924" s="95"/>
      <c r="S924" s="95"/>
      <c r="T924" s="95"/>
      <c r="U924" s="95"/>
      <c r="V924" s="134"/>
      <c r="W924" s="95"/>
      <c r="X924" s="95"/>
      <c r="Y924" s="95"/>
      <c r="Z924" s="95"/>
      <c r="AA924" s="95"/>
      <c r="AB924" s="95"/>
      <c r="AC924" s="95"/>
      <c r="AD924" s="95"/>
      <c r="AE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134"/>
      <c r="N925" s="95"/>
      <c r="O925" s="95"/>
      <c r="P925" s="95"/>
      <c r="Q925" s="95"/>
      <c r="R925" s="95"/>
      <c r="S925" s="95"/>
      <c r="T925" s="95"/>
      <c r="U925" s="95"/>
      <c r="V925" s="134"/>
      <c r="W925" s="95"/>
      <c r="X925" s="95"/>
      <c r="Y925" s="95"/>
      <c r="Z925" s="95"/>
      <c r="AA925" s="95"/>
      <c r="AB925" s="95"/>
      <c r="AC925" s="95"/>
      <c r="AD925" s="95"/>
      <c r="AE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134"/>
      <c r="N926" s="95"/>
      <c r="O926" s="95"/>
      <c r="P926" s="95"/>
      <c r="Q926" s="95"/>
      <c r="R926" s="95"/>
      <c r="S926" s="95"/>
      <c r="T926" s="95"/>
      <c r="U926" s="95"/>
      <c r="V926" s="134"/>
      <c r="W926" s="95"/>
      <c r="X926" s="95"/>
      <c r="Y926" s="95"/>
      <c r="Z926" s="95"/>
      <c r="AA926" s="95"/>
      <c r="AB926" s="95"/>
      <c r="AC926" s="95"/>
      <c r="AD926" s="95"/>
      <c r="AE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134"/>
      <c r="N927" s="95"/>
      <c r="O927" s="95"/>
      <c r="P927" s="95"/>
      <c r="Q927" s="95"/>
      <c r="R927" s="95"/>
      <c r="S927" s="95"/>
      <c r="T927" s="95"/>
      <c r="U927" s="95"/>
      <c r="V927" s="134"/>
      <c r="W927" s="95"/>
      <c r="X927" s="95"/>
      <c r="Y927" s="95"/>
      <c r="Z927" s="95"/>
      <c r="AA927" s="95"/>
      <c r="AB927" s="95"/>
      <c r="AC927" s="95"/>
      <c r="AD927" s="95"/>
      <c r="AE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134"/>
      <c r="N928" s="95"/>
      <c r="O928" s="95"/>
      <c r="P928" s="95"/>
      <c r="Q928" s="95"/>
      <c r="R928" s="95"/>
      <c r="S928" s="95"/>
      <c r="T928" s="95"/>
      <c r="U928" s="95"/>
      <c r="V928" s="134"/>
      <c r="W928" s="95"/>
      <c r="X928" s="95"/>
      <c r="Y928" s="95"/>
      <c r="Z928" s="95"/>
      <c r="AA928" s="95"/>
      <c r="AB928" s="95"/>
      <c r="AC928" s="95"/>
      <c r="AD928" s="95"/>
      <c r="AE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134"/>
      <c r="N929" s="95"/>
      <c r="O929" s="95"/>
      <c r="P929" s="95"/>
      <c r="Q929" s="95"/>
      <c r="R929" s="95"/>
      <c r="S929" s="95"/>
      <c r="T929" s="95"/>
      <c r="U929" s="95"/>
      <c r="V929" s="134"/>
      <c r="W929" s="95"/>
      <c r="X929" s="95"/>
      <c r="Y929" s="95"/>
      <c r="Z929" s="95"/>
      <c r="AA929" s="95"/>
      <c r="AB929" s="95"/>
      <c r="AC929" s="95"/>
      <c r="AD929" s="95"/>
      <c r="AE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134"/>
      <c r="N930" s="95"/>
      <c r="O930" s="95"/>
      <c r="P930" s="95"/>
      <c r="Q930" s="95"/>
      <c r="R930" s="95"/>
      <c r="S930" s="95"/>
      <c r="T930" s="95"/>
      <c r="U930" s="95"/>
      <c r="V930" s="134"/>
      <c r="W930" s="95"/>
      <c r="X930" s="95"/>
      <c r="Y930" s="95"/>
      <c r="Z930" s="95"/>
      <c r="AA930" s="95"/>
      <c r="AB930" s="95"/>
      <c r="AC930" s="95"/>
      <c r="AD930" s="95"/>
      <c r="AE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134"/>
      <c r="N931" s="95"/>
      <c r="O931" s="95"/>
      <c r="P931" s="95"/>
      <c r="Q931" s="95"/>
      <c r="R931" s="95"/>
      <c r="S931" s="95"/>
      <c r="T931" s="95"/>
      <c r="U931" s="95"/>
      <c r="V931" s="134"/>
      <c r="W931" s="95"/>
      <c r="X931" s="95"/>
      <c r="Y931" s="95"/>
      <c r="Z931" s="95"/>
      <c r="AA931" s="95"/>
      <c r="AB931" s="95"/>
      <c r="AC931" s="95"/>
      <c r="AD931" s="95"/>
      <c r="AE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134"/>
      <c r="N932" s="95"/>
      <c r="O932" s="95"/>
      <c r="P932" s="95"/>
      <c r="Q932" s="95"/>
      <c r="R932" s="95"/>
      <c r="S932" s="95"/>
      <c r="T932" s="95"/>
      <c r="U932" s="95"/>
      <c r="V932" s="134"/>
      <c r="W932" s="95"/>
      <c r="X932" s="95"/>
      <c r="Y932" s="95"/>
      <c r="Z932" s="95"/>
      <c r="AA932" s="95"/>
      <c r="AB932" s="95"/>
      <c r="AC932" s="95"/>
      <c r="AD932" s="95"/>
      <c r="AE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134"/>
      <c r="N933" s="95"/>
      <c r="O933" s="95"/>
      <c r="P933" s="95"/>
      <c r="Q933" s="95"/>
      <c r="R933" s="95"/>
      <c r="S933" s="95"/>
      <c r="T933" s="95"/>
      <c r="U933" s="95"/>
      <c r="V933" s="134"/>
      <c r="W933" s="95"/>
      <c r="X933" s="95"/>
      <c r="Y933" s="95"/>
      <c r="Z933" s="95"/>
      <c r="AA933" s="95"/>
      <c r="AB933" s="95"/>
      <c r="AC933" s="95"/>
      <c r="AD933" s="95"/>
      <c r="AE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134"/>
      <c r="N934" s="95"/>
      <c r="O934" s="95"/>
      <c r="P934" s="95"/>
      <c r="Q934" s="95"/>
      <c r="R934" s="95"/>
      <c r="S934" s="95"/>
      <c r="T934" s="95"/>
      <c r="U934" s="95"/>
      <c r="V934" s="134"/>
      <c r="W934" s="95"/>
      <c r="X934" s="95"/>
      <c r="Y934" s="95"/>
      <c r="Z934" s="95"/>
      <c r="AA934" s="95"/>
      <c r="AB934" s="95"/>
      <c r="AC934" s="95"/>
      <c r="AD934" s="95"/>
      <c r="AE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134"/>
      <c r="N935" s="95"/>
      <c r="O935" s="95"/>
      <c r="P935" s="95"/>
      <c r="Q935" s="95"/>
      <c r="R935" s="95"/>
      <c r="S935" s="95"/>
      <c r="T935" s="95"/>
      <c r="U935" s="95"/>
      <c r="V935" s="134"/>
      <c r="W935" s="95"/>
      <c r="X935" s="95"/>
      <c r="Y935" s="95"/>
      <c r="Z935" s="95"/>
      <c r="AA935" s="95"/>
      <c r="AB935" s="95"/>
      <c r="AC935" s="95"/>
      <c r="AD935" s="95"/>
      <c r="AE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134"/>
      <c r="N936" s="95"/>
      <c r="O936" s="95"/>
      <c r="P936" s="95"/>
      <c r="Q936" s="95"/>
      <c r="R936" s="95"/>
      <c r="S936" s="95"/>
      <c r="T936" s="95"/>
      <c r="U936" s="95"/>
      <c r="V936" s="134"/>
      <c r="W936" s="95"/>
      <c r="X936" s="95"/>
      <c r="Y936" s="95"/>
      <c r="Z936" s="95"/>
      <c r="AA936" s="95"/>
      <c r="AB936" s="95"/>
      <c r="AC936" s="95"/>
      <c r="AD936" s="95"/>
      <c r="AE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134"/>
      <c r="N937" s="95"/>
      <c r="O937" s="95"/>
      <c r="P937" s="95"/>
      <c r="Q937" s="95"/>
      <c r="R937" s="95"/>
      <c r="S937" s="95"/>
      <c r="T937" s="95"/>
      <c r="U937" s="95"/>
      <c r="V937" s="134"/>
      <c r="W937" s="95"/>
      <c r="X937" s="95"/>
      <c r="Y937" s="95"/>
      <c r="Z937" s="95"/>
      <c r="AA937" s="95"/>
      <c r="AB937" s="95"/>
      <c r="AC937" s="95"/>
      <c r="AD937" s="95"/>
      <c r="AE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134"/>
      <c r="N938" s="95"/>
      <c r="O938" s="95"/>
      <c r="P938" s="95"/>
      <c r="Q938" s="95"/>
      <c r="R938" s="95"/>
      <c r="S938" s="95"/>
      <c r="T938" s="95"/>
      <c r="U938" s="95"/>
      <c r="V938" s="134"/>
      <c r="W938" s="95"/>
      <c r="X938" s="95"/>
      <c r="Y938" s="95"/>
      <c r="Z938" s="95"/>
      <c r="AA938" s="95"/>
      <c r="AB938" s="95"/>
      <c r="AC938" s="95"/>
      <c r="AD938" s="95"/>
      <c r="AE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134"/>
      <c r="N939" s="95"/>
      <c r="O939" s="95"/>
      <c r="P939" s="95"/>
      <c r="Q939" s="95"/>
      <c r="R939" s="95"/>
      <c r="S939" s="95"/>
      <c r="T939" s="95"/>
      <c r="U939" s="95"/>
      <c r="V939" s="134"/>
      <c r="W939" s="95"/>
      <c r="X939" s="95"/>
      <c r="Y939" s="95"/>
      <c r="Z939" s="95"/>
      <c r="AA939" s="95"/>
      <c r="AB939" s="95"/>
      <c r="AC939" s="95"/>
      <c r="AD939" s="95"/>
      <c r="AE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134"/>
      <c r="N940" s="95"/>
      <c r="O940" s="95"/>
      <c r="P940" s="95"/>
      <c r="Q940" s="95"/>
      <c r="R940" s="95"/>
      <c r="S940" s="95"/>
      <c r="T940" s="95"/>
      <c r="U940" s="95"/>
      <c r="V940" s="134"/>
      <c r="W940" s="95"/>
      <c r="X940" s="95"/>
      <c r="Y940" s="95"/>
      <c r="Z940" s="95"/>
      <c r="AA940" s="95"/>
      <c r="AB940" s="95"/>
      <c r="AC940" s="95"/>
      <c r="AD940" s="95"/>
      <c r="AE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134"/>
      <c r="N941" s="95"/>
      <c r="O941" s="95"/>
      <c r="P941" s="95"/>
      <c r="Q941" s="95"/>
      <c r="R941" s="95"/>
      <c r="S941" s="95"/>
      <c r="T941" s="95"/>
      <c r="U941" s="95"/>
      <c r="V941" s="134"/>
      <c r="W941" s="95"/>
      <c r="X941" s="95"/>
      <c r="Y941" s="95"/>
      <c r="Z941" s="95"/>
      <c r="AA941" s="95"/>
      <c r="AB941" s="95"/>
      <c r="AC941" s="95"/>
      <c r="AD941" s="95"/>
      <c r="AE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134"/>
      <c r="N942" s="95"/>
      <c r="O942" s="95"/>
      <c r="P942" s="95"/>
      <c r="Q942" s="95"/>
      <c r="R942" s="95"/>
      <c r="S942" s="95"/>
      <c r="T942" s="95"/>
      <c r="U942" s="95"/>
      <c r="V942" s="134"/>
      <c r="W942" s="95"/>
      <c r="X942" s="95"/>
      <c r="Y942" s="95"/>
      <c r="Z942" s="95"/>
      <c r="AA942" s="95"/>
      <c r="AB942" s="95"/>
      <c r="AC942" s="95"/>
      <c r="AD942" s="95"/>
      <c r="AE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134"/>
      <c r="N943" s="95"/>
      <c r="O943" s="95"/>
      <c r="P943" s="95"/>
      <c r="Q943" s="95"/>
      <c r="R943" s="95"/>
      <c r="S943" s="95"/>
      <c r="T943" s="95"/>
      <c r="U943" s="95"/>
      <c r="V943" s="134"/>
      <c r="W943" s="95"/>
      <c r="X943" s="95"/>
      <c r="Y943" s="95"/>
      <c r="Z943" s="95"/>
      <c r="AA943" s="95"/>
      <c r="AB943" s="95"/>
      <c r="AC943" s="95"/>
      <c r="AD943" s="95"/>
      <c r="AE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134"/>
      <c r="N944" s="95"/>
      <c r="O944" s="95"/>
      <c r="P944" s="95"/>
      <c r="Q944" s="95"/>
      <c r="R944" s="95"/>
      <c r="S944" s="95"/>
      <c r="T944" s="95"/>
      <c r="U944" s="95"/>
      <c r="V944" s="134"/>
      <c r="W944" s="95"/>
      <c r="X944" s="95"/>
      <c r="Y944" s="95"/>
      <c r="Z944" s="95"/>
      <c r="AA944" s="95"/>
      <c r="AB944" s="95"/>
      <c r="AC944" s="95"/>
      <c r="AD944" s="95"/>
      <c r="AE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134"/>
      <c r="N945" s="95"/>
      <c r="O945" s="95"/>
      <c r="P945" s="95"/>
      <c r="Q945" s="95"/>
      <c r="R945" s="95"/>
      <c r="S945" s="95"/>
      <c r="T945" s="95"/>
      <c r="U945" s="95"/>
      <c r="V945" s="134"/>
      <c r="W945" s="95"/>
      <c r="X945" s="95"/>
      <c r="Y945" s="95"/>
      <c r="Z945" s="95"/>
      <c r="AA945" s="95"/>
      <c r="AB945" s="95"/>
      <c r="AC945" s="95"/>
      <c r="AD945" s="95"/>
      <c r="AE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134"/>
      <c r="N946" s="95"/>
      <c r="O946" s="95"/>
      <c r="P946" s="95"/>
      <c r="Q946" s="95"/>
      <c r="R946" s="95"/>
      <c r="S946" s="95"/>
      <c r="T946" s="95"/>
      <c r="U946" s="95"/>
      <c r="V946" s="134"/>
      <c r="W946" s="95"/>
      <c r="X946" s="95"/>
      <c r="Y946" s="95"/>
      <c r="Z946" s="95"/>
      <c r="AA946" s="95"/>
      <c r="AB946" s="95"/>
      <c r="AC946" s="95"/>
      <c r="AD946" s="95"/>
      <c r="AE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134"/>
      <c r="N947" s="95"/>
      <c r="O947" s="95"/>
      <c r="P947" s="95"/>
      <c r="Q947" s="95"/>
      <c r="R947" s="95"/>
      <c r="S947" s="95"/>
      <c r="T947" s="95"/>
      <c r="U947" s="95"/>
      <c r="V947" s="134"/>
      <c r="W947" s="95"/>
      <c r="X947" s="95"/>
      <c r="Y947" s="95"/>
      <c r="Z947" s="95"/>
      <c r="AA947" s="95"/>
      <c r="AB947" s="95"/>
      <c r="AC947" s="95"/>
      <c r="AD947" s="95"/>
      <c r="AE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134"/>
      <c r="N948" s="95"/>
      <c r="O948" s="95"/>
      <c r="P948" s="95"/>
      <c r="Q948" s="95"/>
      <c r="R948" s="95"/>
      <c r="S948" s="95"/>
      <c r="T948" s="95"/>
      <c r="U948" s="95"/>
      <c r="V948" s="134"/>
      <c r="W948" s="95"/>
      <c r="X948" s="95"/>
      <c r="Y948" s="95"/>
      <c r="Z948" s="95"/>
      <c r="AA948" s="95"/>
      <c r="AB948" s="95"/>
      <c r="AC948" s="95"/>
      <c r="AD948" s="95"/>
      <c r="AE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134"/>
      <c r="N949" s="95"/>
      <c r="O949" s="95"/>
      <c r="P949" s="95"/>
      <c r="Q949" s="95"/>
      <c r="R949" s="95"/>
      <c r="S949" s="95"/>
      <c r="T949" s="95"/>
      <c r="U949" s="95"/>
      <c r="V949" s="134"/>
      <c r="W949" s="95"/>
      <c r="X949" s="95"/>
      <c r="Y949" s="95"/>
      <c r="Z949" s="95"/>
      <c r="AA949" s="95"/>
      <c r="AB949" s="95"/>
      <c r="AC949" s="95"/>
      <c r="AD949" s="95"/>
      <c r="AE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134"/>
      <c r="N950" s="95"/>
      <c r="O950" s="95"/>
      <c r="P950" s="95"/>
      <c r="Q950" s="95"/>
      <c r="R950" s="95"/>
      <c r="S950" s="95"/>
      <c r="T950" s="95"/>
      <c r="U950" s="95"/>
      <c r="V950" s="134"/>
      <c r="W950" s="95"/>
      <c r="X950" s="95"/>
      <c r="Y950" s="95"/>
      <c r="Z950" s="95"/>
      <c r="AA950" s="95"/>
      <c r="AB950" s="95"/>
      <c r="AC950" s="95"/>
      <c r="AD950" s="95"/>
      <c r="AE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134"/>
      <c r="N951" s="95"/>
      <c r="O951" s="95"/>
      <c r="P951" s="95"/>
      <c r="Q951" s="95"/>
      <c r="R951" s="95"/>
      <c r="S951" s="95"/>
      <c r="T951" s="95"/>
      <c r="U951" s="95"/>
      <c r="V951" s="134"/>
      <c r="W951" s="95"/>
      <c r="X951" s="95"/>
      <c r="Y951" s="95"/>
      <c r="Z951" s="95"/>
      <c r="AA951" s="95"/>
      <c r="AB951" s="95"/>
      <c r="AC951" s="95"/>
      <c r="AD951" s="95"/>
      <c r="AE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134"/>
      <c r="N952" s="95"/>
      <c r="O952" s="95"/>
      <c r="P952" s="95"/>
      <c r="Q952" s="95"/>
      <c r="R952" s="95"/>
      <c r="S952" s="95"/>
      <c r="T952" s="95"/>
      <c r="U952" s="95"/>
      <c r="V952" s="134"/>
      <c r="W952" s="95"/>
      <c r="X952" s="95"/>
      <c r="Y952" s="95"/>
      <c r="Z952" s="95"/>
      <c r="AA952" s="95"/>
      <c r="AB952" s="95"/>
      <c r="AC952" s="95"/>
      <c r="AD952" s="95"/>
      <c r="AE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134"/>
      <c r="N953" s="95"/>
      <c r="O953" s="95"/>
      <c r="P953" s="95"/>
      <c r="Q953" s="95"/>
      <c r="R953" s="95"/>
      <c r="S953" s="95"/>
      <c r="T953" s="95"/>
      <c r="U953" s="95"/>
      <c r="V953" s="134"/>
      <c r="W953" s="95"/>
      <c r="X953" s="95"/>
      <c r="Y953" s="95"/>
      <c r="Z953" s="95"/>
      <c r="AA953" s="95"/>
      <c r="AB953" s="95"/>
      <c r="AC953" s="95"/>
      <c r="AD953" s="95"/>
      <c r="AE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134"/>
      <c r="N954" s="95"/>
      <c r="O954" s="95"/>
      <c r="P954" s="95"/>
      <c r="Q954" s="95"/>
      <c r="R954" s="95"/>
      <c r="S954" s="95"/>
      <c r="T954" s="95"/>
      <c r="U954" s="95"/>
      <c r="V954" s="134"/>
      <c r="W954" s="95"/>
      <c r="X954" s="95"/>
      <c r="Y954" s="95"/>
      <c r="Z954" s="95"/>
      <c r="AA954" s="95"/>
      <c r="AB954" s="95"/>
      <c r="AC954" s="95"/>
      <c r="AD954" s="95"/>
      <c r="AE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134"/>
      <c r="N955" s="95"/>
      <c r="O955" s="95"/>
      <c r="P955" s="95"/>
      <c r="Q955" s="95"/>
      <c r="R955" s="95"/>
      <c r="S955" s="95"/>
      <c r="T955" s="95"/>
      <c r="U955" s="95"/>
      <c r="V955" s="134"/>
      <c r="W955" s="95"/>
      <c r="X955" s="95"/>
      <c r="Y955" s="95"/>
      <c r="Z955" s="95"/>
      <c r="AA955" s="95"/>
      <c r="AB955" s="95"/>
      <c r="AC955" s="95"/>
      <c r="AD955" s="95"/>
      <c r="AE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134"/>
      <c r="N956" s="95"/>
      <c r="O956" s="95"/>
      <c r="P956" s="95"/>
      <c r="Q956" s="95"/>
      <c r="R956" s="95"/>
      <c r="S956" s="95"/>
      <c r="T956" s="95"/>
      <c r="U956" s="95"/>
      <c r="V956" s="134"/>
      <c r="W956" s="95"/>
      <c r="X956" s="95"/>
      <c r="Y956" s="95"/>
      <c r="Z956" s="95"/>
      <c r="AA956" s="95"/>
      <c r="AB956" s="95"/>
      <c r="AC956" s="95"/>
      <c r="AD956" s="95"/>
      <c r="AE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134"/>
      <c r="N957" s="95"/>
      <c r="O957" s="95"/>
      <c r="P957" s="95"/>
      <c r="Q957" s="95"/>
      <c r="R957" s="95"/>
      <c r="S957" s="95"/>
      <c r="T957" s="95"/>
      <c r="U957" s="95"/>
      <c r="V957" s="134"/>
      <c r="W957" s="95"/>
      <c r="X957" s="95"/>
      <c r="Y957" s="95"/>
      <c r="Z957" s="95"/>
      <c r="AA957" s="95"/>
      <c r="AB957" s="95"/>
      <c r="AC957" s="95"/>
      <c r="AD957" s="95"/>
      <c r="AE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134"/>
      <c r="N958" s="95"/>
      <c r="O958" s="95"/>
      <c r="P958" s="95"/>
      <c r="Q958" s="95"/>
      <c r="R958" s="95"/>
      <c r="S958" s="95"/>
      <c r="T958" s="95"/>
      <c r="U958" s="95"/>
      <c r="V958" s="134"/>
      <c r="W958" s="95"/>
      <c r="X958" s="95"/>
      <c r="Y958" s="95"/>
      <c r="Z958" s="95"/>
      <c r="AA958" s="95"/>
      <c r="AB958" s="95"/>
      <c r="AC958" s="95"/>
      <c r="AD958" s="95"/>
      <c r="AE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134"/>
      <c r="N959" s="95"/>
      <c r="O959" s="95"/>
      <c r="P959" s="95"/>
      <c r="Q959" s="95"/>
      <c r="R959" s="95"/>
      <c r="S959" s="95"/>
      <c r="T959" s="95"/>
      <c r="U959" s="95"/>
      <c r="V959" s="134"/>
      <c r="W959" s="95"/>
      <c r="X959" s="95"/>
      <c r="Y959" s="95"/>
      <c r="Z959" s="95"/>
      <c r="AA959" s="95"/>
      <c r="AB959" s="95"/>
      <c r="AC959" s="95"/>
      <c r="AD959" s="95"/>
      <c r="AE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134"/>
      <c r="N960" s="95"/>
      <c r="O960" s="95"/>
      <c r="P960" s="95"/>
      <c r="Q960" s="95"/>
      <c r="R960" s="95"/>
      <c r="S960" s="95"/>
      <c r="T960" s="95"/>
      <c r="U960" s="95"/>
      <c r="V960" s="134"/>
      <c r="W960" s="95"/>
      <c r="X960" s="95"/>
      <c r="Y960" s="95"/>
      <c r="Z960" s="95"/>
      <c r="AA960" s="95"/>
      <c r="AB960" s="95"/>
      <c r="AC960" s="95"/>
      <c r="AD960" s="95"/>
      <c r="AE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134"/>
      <c r="N961" s="95"/>
      <c r="O961" s="95"/>
      <c r="P961" s="95"/>
      <c r="Q961" s="95"/>
      <c r="R961" s="95"/>
      <c r="S961" s="95"/>
      <c r="T961" s="95"/>
      <c r="U961" s="95"/>
      <c r="V961" s="134"/>
      <c r="W961" s="95"/>
      <c r="X961" s="95"/>
      <c r="Y961" s="95"/>
      <c r="Z961" s="95"/>
      <c r="AA961" s="95"/>
      <c r="AB961" s="95"/>
      <c r="AC961" s="95"/>
      <c r="AD961" s="95"/>
      <c r="AE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134"/>
      <c r="N962" s="95"/>
      <c r="O962" s="95"/>
      <c r="P962" s="95"/>
      <c r="Q962" s="95"/>
      <c r="R962" s="95"/>
      <c r="S962" s="95"/>
      <c r="T962" s="95"/>
      <c r="U962" s="95"/>
      <c r="V962" s="134"/>
      <c r="W962" s="95"/>
      <c r="X962" s="95"/>
      <c r="Y962" s="95"/>
      <c r="Z962" s="95"/>
      <c r="AA962" s="95"/>
      <c r="AB962" s="95"/>
      <c r="AC962" s="95"/>
      <c r="AD962" s="95"/>
      <c r="AE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134"/>
      <c r="N963" s="95"/>
      <c r="O963" s="95"/>
      <c r="P963" s="95"/>
      <c r="Q963" s="95"/>
      <c r="R963" s="95"/>
      <c r="S963" s="95"/>
      <c r="T963" s="95"/>
      <c r="U963" s="95"/>
      <c r="V963" s="134"/>
      <c r="W963" s="95"/>
      <c r="X963" s="95"/>
      <c r="Y963" s="95"/>
      <c r="Z963" s="95"/>
      <c r="AA963" s="95"/>
      <c r="AB963" s="95"/>
      <c r="AC963" s="95"/>
      <c r="AD963" s="95"/>
      <c r="AE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134"/>
      <c r="N964" s="95"/>
      <c r="O964" s="95"/>
      <c r="P964" s="95"/>
      <c r="Q964" s="95"/>
      <c r="R964" s="95"/>
      <c r="S964" s="95"/>
      <c r="T964" s="95"/>
      <c r="U964" s="95"/>
      <c r="V964" s="134"/>
      <c r="W964" s="95"/>
      <c r="X964" s="95"/>
      <c r="Y964" s="95"/>
      <c r="Z964" s="95"/>
      <c r="AA964" s="95"/>
      <c r="AB964" s="95"/>
      <c r="AC964" s="95"/>
      <c r="AD964" s="95"/>
      <c r="AE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134"/>
      <c r="N965" s="95"/>
      <c r="O965" s="95"/>
      <c r="P965" s="95"/>
      <c r="Q965" s="95"/>
      <c r="R965" s="95"/>
      <c r="S965" s="95"/>
      <c r="T965" s="95"/>
      <c r="U965" s="95"/>
      <c r="V965" s="134"/>
      <c r="W965" s="95"/>
      <c r="X965" s="95"/>
      <c r="Y965" s="95"/>
      <c r="Z965" s="95"/>
      <c r="AA965" s="95"/>
      <c r="AB965" s="95"/>
      <c r="AC965" s="95"/>
      <c r="AD965" s="95"/>
      <c r="AE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134"/>
      <c r="N966" s="95"/>
      <c r="O966" s="95"/>
      <c r="P966" s="95"/>
      <c r="Q966" s="95"/>
      <c r="R966" s="95"/>
      <c r="S966" s="95"/>
      <c r="T966" s="95"/>
      <c r="U966" s="95"/>
      <c r="V966" s="134"/>
      <c r="W966" s="95"/>
      <c r="X966" s="95"/>
      <c r="Y966" s="95"/>
      <c r="Z966" s="95"/>
      <c r="AA966" s="95"/>
      <c r="AB966" s="95"/>
      <c r="AC966" s="95"/>
      <c r="AD966" s="95"/>
      <c r="AE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134"/>
      <c r="N967" s="95"/>
      <c r="O967" s="95"/>
      <c r="P967" s="95"/>
      <c r="Q967" s="95"/>
      <c r="R967" s="95"/>
      <c r="S967" s="95"/>
      <c r="T967" s="95"/>
      <c r="U967" s="95"/>
      <c r="V967" s="134"/>
      <c r="W967" s="95"/>
      <c r="X967" s="95"/>
      <c r="Y967" s="95"/>
      <c r="Z967" s="95"/>
      <c r="AA967" s="95"/>
      <c r="AB967" s="95"/>
      <c r="AC967" s="95"/>
      <c r="AD967" s="95"/>
      <c r="AE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134"/>
      <c r="N968" s="95"/>
      <c r="O968" s="95"/>
      <c r="P968" s="95"/>
      <c r="Q968" s="95"/>
      <c r="R968" s="95"/>
      <c r="S968" s="95"/>
      <c r="T968" s="95"/>
      <c r="U968" s="95"/>
      <c r="V968" s="134"/>
      <c r="W968" s="95"/>
      <c r="X968" s="95"/>
      <c r="Y968" s="95"/>
      <c r="Z968" s="95"/>
      <c r="AA968" s="95"/>
      <c r="AB968" s="95"/>
      <c r="AC968" s="95"/>
      <c r="AD968" s="95"/>
      <c r="AE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134"/>
      <c r="N969" s="95"/>
      <c r="O969" s="95"/>
      <c r="P969" s="95"/>
      <c r="Q969" s="95"/>
      <c r="R969" s="95"/>
      <c r="S969" s="95"/>
      <c r="T969" s="95"/>
      <c r="U969" s="95"/>
      <c r="V969" s="134"/>
      <c r="W969" s="95"/>
      <c r="X969" s="95"/>
      <c r="Y969" s="95"/>
      <c r="Z969" s="95"/>
      <c r="AA969" s="95"/>
      <c r="AB969" s="95"/>
      <c r="AC969" s="95"/>
      <c r="AD969" s="95"/>
      <c r="AE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134"/>
      <c r="N970" s="95"/>
      <c r="O970" s="95"/>
      <c r="P970" s="95"/>
      <c r="Q970" s="95"/>
      <c r="R970" s="95"/>
      <c r="S970" s="95"/>
      <c r="T970" s="95"/>
      <c r="U970" s="95"/>
      <c r="V970" s="134"/>
      <c r="W970" s="95"/>
      <c r="X970" s="95"/>
      <c r="Y970" s="95"/>
      <c r="Z970" s="95"/>
      <c r="AA970" s="95"/>
      <c r="AB970" s="95"/>
      <c r="AC970" s="95"/>
      <c r="AD970" s="95"/>
      <c r="AE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134"/>
      <c r="N971" s="95"/>
      <c r="O971" s="95"/>
      <c r="P971" s="95"/>
      <c r="Q971" s="95"/>
      <c r="R971" s="95"/>
      <c r="S971" s="95"/>
      <c r="T971" s="95"/>
      <c r="U971" s="95"/>
      <c r="V971" s="134"/>
      <c r="W971" s="95"/>
      <c r="X971" s="95"/>
      <c r="Y971" s="95"/>
      <c r="Z971" s="95"/>
      <c r="AA971" s="95"/>
      <c r="AB971" s="95"/>
      <c r="AC971" s="95"/>
      <c r="AD971" s="95"/>
      <c r="AE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134"/>
      <c r="N972" s="95"/>
      <c r="O972" s="95"/>
      <c r="P972" s="95"/>
      <c r="Q972" s="95"/>
      <c r="R972" s="95"/>
      <c r="S972" s="95"/>
      <c r="T972" s="95"/>
      <c r="U972" s="95"/>
      <c r="V972" s="134"/>
      <c r="W972" s="95"/>
      <c r="X972" s="95"/>
      <c r="Y972" s="95"/>
      <c r="Z972" s="95"/>
      <c r="AA972" s="95"/>
      <c r="AB972" s="95"/>
      <c r="AC972" s="95"/>
      <c r="AD972" s="95"/>
      <c r="AE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134"/>
      <c r="N973" s="95"/>
      <c r="O973" s="95"/>
      <c r="P973" s="95"/>
      <c r="Q973" s="95"/>
      <c r="R973" s="95"/>
      <c r="S973" s="95"/>
      <c r="T973" s="95"/>
      <c r="U973" s="95"/>
      <c r="V973" s="134"/>
      <c r="W973" s="95"/>
      <c r="X973" s="95"/>
      <c r="Y973" s="95"/>
      <c r="Z973" s="95"/>
      <c r="AA973" s="95"/>
      <c r="AB973" s="95"/>
      <c r="AC973" s="95"/>
      <c r="AD973" s="95"/>
      <c r="AE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134"/>
      <c r="N974" s="95"/>
      <c r="O974" s="95"/>
      <c r="P974" s="95"/>
      <c r="Q974" s="95"/>
      <c r="R974" s="95"/>
      <c r="S974" s="95"/>
      <c r="T974" s="95"/>
      <c r="U974" s="95"/>
      <c r="V974" s="134"/>
      <c r="W974" s="95"/>
      <c r="X974" s="95"/>
      <c r="Y974" s="95"/>
      <c r="Z974" s="95"/>
      <c r="AA974" s="95"/>
      <c r="AB974" s="95"/>
      <c r="AC974" s="95"/>
      <c r="AD974" s="95"/>
      <c r="AE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134"/>
      <c r="N975" s="95"/>
      <c r="O975" s="95"/>
      <c r="P975" s="95"/>
      <c r="Q975" s="95"/>
      <c r="R975" s="95"/>
      <c r="S975" s="95"/>
      <c r="T975" s="95"/>
      <c r="U975" s="95"/>
      <c r="V975" s="134"/>
      <c r="W975" s="95"/>
      <c r="X975" s="95"/>
      <c r="Y975" s="95"/>
      <c r="Z975" s="95"/>
      <c r="AA975" s="95"/>
      <c r="AB975" s="95"/>
      <c r="AC975" s="95"/>
      <c r="AD975" s="95"/>
      <c r="AE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134"/>
      <c r="N976" s="95"/>
      <c r="O976" s="95"/>
      <c r="P976" s="95"/>
      <c r="Q976" s="95"/>
      <c r="R976" s="95"/>
      <c r="S976" s="95"/>
      <c r="T976" s="95"/>
      <c r="U976" s="95"/>
      <c r="V976" s="134"/>
      <c r="W976" s="95"/>
      <c r="X976" s="95"/>
      <c r="Y976" s="95"/>
      <c r="Z976" s="95"/>
      <c r="AA976" s="95"/>
      <c r="AB976" s="95"/>
      <c r="AC976" s="95"/>
      <c r="AD976" s="95"/>
      <c r="AE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134"/>
      <c r="N977" s="95"/>
      <c r="O977" s="95"/>
      <c r="P977" s="95"/>
      <c r="Q977" s="95"/>
      <c r="R977" s="95"/>
      <c r="S977" s="95"/>
      <c r="T977" s="95"/>
      <c r="U977" s="95"/>
      <c r="V977" s="134"/>
      <c r="W977" s="95"/>
      <c r="X977" s="95"/>
      <c r="Y977" s="95"/>
      <c r="Z977" s="95"/>
      <c r="AA977" s="95"/>
      <c r="AB977" s="95"/>
      <c r="AC977" s="95"/>
      <c r="AD977" s="95"/>
      <c r="AE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134"/>
      <c r="N978" s="95"/>
      <c r="O978" s="95"/>
      <c r="P978" s="95"/>
      <c r="Q978" s="95"/>
      <c r="R978" s="95"/>
      <c r="S978" s="95"/>
      <c r="T978" s="95"/>
      <c r="U978" s="95"/>
      <c r="V978" s="134"/>
      <c r="W978" s="95"/>
      <c r="X978" s="95"/>
      <c r="Y978" s="95"/>
      <c r="Z978" s="95"/>
      <c r="AA978" s="95"/>
      <c r="AB978" s="95"/>
      <c r="AC978" s="95"/>
      <c r="AD978" s="95"/>
      <c r="AE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134"/>
      <c r="N979" s="95"/>
      <c r="O979" s="95"/>
      <c r="P979" s="95"/>
      <c r="Q979" s="95"/>
      <c r="R979" s="95"/>
      <c r="S979" s="95"/>
      <c r="T979" s="95"/>
      <c r="U979" s="95"/>
      <c r="V979" s="134"/>
      <c r="W979" s="95"/>
      <c r="X979" s="95"/>
      <c r="Y979" s="95"/>
      <c r="Z979" s="95"/>
      <c r="AA979" s="95"/>
      <c r="AB979" s="95"/>
      <c r="AC979" s="95"/>
      <c r="AD979" s="95"/>
      <c r="AE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134"/>
      <c r="N980" s="95"/>
      <c r="O980" s="95"/>
      <c r="P980" s="95"/>
      <c r="Q980" s="95"/>
      <c r="R980" s="95"/>
      <c r="S980" s="95"/>
      <c r="T980" s="95"/>
      <c r="U980" s="95"/>
      <c r="V980" s="134"/>
      <c r="W980" s="95"/>
      <c r="X980" s="95"/>
      <c r="Y980" s="95"/>
      <c r="Z980" s="95"/>
      <c r="AA980" s="95"/>
      <c r="AB980" s="95"/>
      <c r="AC980" s="95"/>
      <c r="AD980" s="95"/>
      <c r="AE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134"/>
      <c r="N981" s="95"/>
      <c r="O981" s="95"/>
      <c r="P981" s="95"/>
      <c r="Q981" s="95"/>
      <c r="R981" s="95"/>
      <c r="S981" s="95"/>
      <c r="T981" s="95"/>
      <c r="U981" s="95"/>
      <c r="V981" s="134"/>
      <c r="W981" s="95"/>
      <c r="X981" s="95"/>
      <c r="Y981" s="95"/>
      <c r="Z981" s="95"/>
      <c r="AA981" s="95"/>
      <c r="AB981" s="95"/>
      <c r="AC981" s="95"/>
      <c r="AD981" s="95"/>
      <c r="AE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134"/>
      <c r="N982" s="95"/>
      <c r="O982" s="95"/>
      <c r="P982" s="95"/>
      <c r="Q982" s="95"/>
      <c r="R982" s="95"/>
      <c r="S982" s="95"/>
      <c r="T982" s="95"/>
      <c r="U982" s="95"/>
      <c r="V982" s="134"/>
      <c r="W982" s="95"/>
      <c r="X982" s="95"/>
      <c r="Y982" s="95"/>
      <c r="Z982" s="95"/>
      <c r="AA982" s="95"/>
      <c r="AB982" s="95"/>
      <c r="AC982" s="95"/>
      <c r="AD982" s="95"/>
      <c r="AE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134"/>
      <c r="N983" s="95"/>
      <c r="O983" s="95"/>
      <c r="P983" s="95"/>
      <c r="Q983" s="95"/>
      <c r="R983" s="95"/>
      <c r="S983" s="95"/>
      <c r="T983" s="95"/>
      <c r="U983" s="95"/>
      <c r="V983" s="134"/>
      <c r="W983" s="95"/>
      <c r="X983" s="95"/>
      <c r="Y983" s="95"/>
      <c r="Z983" s="95"/>
      <c r="AA983" s="95"/>
      <c r="AB983" s="95"/>
      <c r="AC983" s="95"/>
      <c r="AD983" s="95"/>
      <c r="AE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134"/>
      <c r="N984" s="95"/>
      <c r="O984" s="95"/>
      <c r="P984" s="95"/>
      <c r="Q984" s="95"/>
      <c r="R984" s="95"/>
      <c r="S984" s="95"/>
      <c r="T984" s="95"/>
      <c r="U984" s="95"/>
      <c r="V984" s="134"/>
      <c r="W984" s="95"/>
      <c r="X984" s="95"/>
      <c r="Y984" s="95"/>
      <c r="Z984" s="95"/>
      <c r="AA984" s="95"/>
      <c r="AB984" s="95"/>
      <c r="AC984" s="95"/>
      <c r="AD984" s="95"/>
      <c r="AE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134"/>
      <c r="N985" s="95"/>
      <c r="O985" s="95"/>
      <c r="P985" s="95"/>
      <c r="Q985" s="95"/>
      <c r="R985" s="95"/>
      <c r="S985" s="95"/>
      <c r="T985" s="95"/>
      <c r="U985" s="95"/>
      <c r="V985" s="134"/>
      <c r="W985" s="95"/>
      <c r="X985" s="95"/>
      <c r="Y985" s="95"/>
      <c r="Z985" s="95"/>
      <c r="AA985" s="95"/>
      <c r="AB985" s="95"/>
      <c r="AC985" s="95"/>
      <c r="AD985" s="95"/>
      <c r="AE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134"/>
      <c r="N986" s="95"/>
      <c r="O986" s="95"/>
      <c r="P986" s="95"/>
      <c r="Q986" s="95"/>
      <c r="R986" s="95"/>
      <c r="S986" s="95"/>
      <c r="T986" s="95"/>
      <c r="U986" s="95"/>
      <c r="V986" s="134"/>
      <c r="W986" s="95"/>
      <c r="X986" s="95"/>
      <c r="Y986" s="95"/>
      <c r="Z986" s="95"/>
      <c r="AA986" s="95"/>
      <c r="AB986" s="95"/>
      <c r="AC986" s="95"/>
      <c r="AD986" s="95"/>
      <c r="AE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134"/>
      <c r="N987" s="95"/>
      <c r="O987" s="95"/>
      <c r="P987" s="95"/>
      <c r="Q987" s="95"/>
      <c r="R987" s="95"/>
      <c r="S987" s="95"/>
      <c r="T987" s="95"/>
      <c r="U987" s="95"/>
      <c r="V987" s="134"/>
      <c r="W987" s="95"/>
      <c r="X987" s="95"/>
      <c r="Y987" s="95"/>
      <c r="Z987" s="95"/>
      <c r="AA987" s="95"/>
      <c r="AB987" s="95"/>
      <c r="AC987" s="95"/>
      <c r="AD987" s="95"/>
      <c r="AE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134"/>
      <c r="N988" s="95"/>
      <c r="O988" s="95"/>
      <c r="P988" s="95"/>
      <c r="Q988" s="95"/>
      <c r="R988" s="95"/>
      <c r="S988" s="95"/>
      <c r="T988" s="95"/>
      <c r="U988" s="95"/>
      <c r="V988" s="134"/>
      <c r="W988" s="95"/>
      <c r="X988" s="95"/>
      <c r="Y988" s="95"/>
      <c r="Z988" s="95"/>
      <c r="AA988" s="95"/>
      <c r="AB988" s="95"/>
      <c r="AC988" s="95"/>
      <c r="AD988" s="95"/>
      <c r="AE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134"/>
      <c r="N989" s="95"/>
      <c r="O989" s="95"/>
      <c r="P989" s="95"/>
      <c r="Q989" s="95"/>
      <c r="R989" s="95"/>
      <c r="S989" s="95"/>
      <c r="T989" s="95"/>
      <c r="U989" s="95"/>
      <c r="V989" s="134"/>
      <c r="W989" s="95"/>
      <c r="X989" s="95"/>
      <c r="Y989" s="95"/>
      <c r="Z989" s="95"/>
      <c r="AA989" s="95"/>
      <c r="AB989" s="95"/>
      <c r="AC989" s="95"/>
      <c r="AD989" s="95"/>
      <c r="AE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134"/>
      <c r="N990" s="95"/>
      <c r="O990" s="95"/>
      <c r="P990" s="95"/>
      <c r="Q990" s="95"/>
      <c r="R990" s="95"/>
      <c r="S990" s="95"/>
      <c r="T990" s="95"/>
      <c r="U990" s="95"/>
      <c r="V990" s="134"/>
      <c r="W990" s="95"/>
      <c r="X990" s="95"/>
      <c r="Y990" s="95"/>
      <c r="Z990" s="95"/>
      <c r="AA990" s="95"/>
      <c r="AB990" s="95"/>
      <c r="AC990" s="95"/>
      <c r="AD990" s="95"/>
      <c r="AE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134"/>
      <c r="N991" s="95"/>
      <c r="O991" s="95"/>
      <c r="P991" s="95"/>
      <c r="Q991" s="95"/>
      <c r="R991" s="95"/>
      <c r="S991" s="95"/>
      <c r="T991" s="95"/>
      <c r="U991" s="95"/>
      <c r="V991" s="134"/>
      <c r="W991" s="95"/>
      <c r="X991" s="95"/>
      <c r="Y991" s="95"/>
      <c r="Z991" s="95"/>
      <c r="AA991" s="95"/>
      <c r="AB991" s="95"/>
      <c r="AC991" s="95"/>
      <c r="AD991" s="95"/>
      <c r="AE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134"/>
      <c r="N992" s="95"/>
      <c r="O992" s="95"/>
      <c r="P992" s="95"/>
      <c r="Q992" s="95"/>
      <c r="R992" s="95"/>
      <c r="S992" s="95"/>
      <c r="T992" s="95"/>
      <c r="U992" s="95"/>
      <c r="V992" s="134"/>
      <c r="W992" s="95"/>
      <c r="X992" s="95"/>
      <c r="Y992" s="95"/>
      <c r="Z992" s="95"/>
      <c r="AA992" s="95"/>
      <c r="AB992" s="95"/>
      <c r="AC992" s="95"/>
      <c r="AD992" s="95"/>
      <c r="AE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134"/>
      <c r="N993" s="95"/>
      <c r="O993" s="95"/>
      <c r="P993" s="95"/>
      <c r="Q993" s="95"/>
      <c r="R993" s="95"/>
      <c r="S993" s="95"/>
      <c r="T993" s="95"/>
      <c r="U993" s="95"/>
      <c r="V993" s="134"/>
      <c r="W993" s="95"/>
      <c r="X993" s="95"/>
      <c r="Y993" s="95"/>
      <c r="Z993" s="95"/>
      <c r="AA993" s="95"/>
      <c r="AB993" s="95"/>
      <c r="AC993" s="95"/>
      <c r="AD993" s="95"/>
      <c r="AE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134"/>
      <c r="N994" s="95"/>
      <c r="O994" s="95"/>
      <c r="P994" s="95"/>
      <c r="Q994" s="95"/>
      <c r="R994" s="95"/>
      <c r="S994" s="95"/>
      <c r="T994" s="95"/>
      <c r="U994" s="95"/>
      <c r="V994" s="134"/>
      <c r="W994" s="95"/>
      <c r="X994" s="95"/>
      <c r="Y994" s="95"/>
      <c r="Z994" s="95"/>
      <c r="AA994" s="95"/>
      <c r="AB994" s="95"/>
      <c r="AC994" s="95"/>
      <c r="AD994" s="95"/>
      <c r="AE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134"/>
      <c r="N995" s="95"/>
      <c r="O995" s="95"/>
      <c r="P995" s="95"/>
      <c r="Q995" s="95"/>
      <c r="R995" s="95"/>
      <c r="S995" s="95"/>
      <c r="T995" s="95"/>
      <c r="U995" s="95"/>
      <c r="V995" s="134"/>
      <c r="W995" s="95"/>
      <c r="X995" s="95"/>
      <c r="Y995" s="95"/>
      <c r="Z995" s="95"/>
      <c r="AA995" s="95"/>
      <c r="AB995" s="95"/>
      <c r="AC995" s="95"/>
      <c r="AD995" s="95"/>
      <c r="AE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134"/>
      <c r="N996" s="95"/>
      <c r="O996" s="95"/>
      <c r="P996" s="95"/>
      <c r="Q996" s="95"/>
      <c r="R996" s="95"/>
      <c r="S996" s="95"/>
      <c r="T996" s="95"/>
      <c r="U996" s="95"/>
      <c r="V996" s="134"/>
      <c r="W996" s="95"/>
      <c r="X996" s="95"/>
      <c r="Y996" s="95"/>
      <c r="Z996" s="95"/>
      <c r="AA996" s="95"/>
      <c r="AB996" s="95"/>
      <c r="AC996" s="95"/>
      <c r="AD996" s="95"/>
      <c r="AE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134"/>
      <c r="N997" s="95"/>
      <c r="O997" s="95"/>
      <c r="P997" s="95"/>
      <c r="Q997" s="95"/>
      <c r="R997" s="95"/>
      <c r="S997" s="95"/>
      <c r="T997" s="95"/>
      <c r="U997" s="95"/>
      <c r="V997" s="134"/>
      <c r="W997" s="95"/>
      <c r="X997" s="95"/>
      <c r="Y997" s="95"/>
      <c r="Z997" s="95"/>
      <c r="AA997" s="95"/>
      <c r="AB997" s="95"/>
      <c r="AC997" s="95"/>
      <c r="AD997" s="95"/>
      <c r="AE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134"/>
      <c r="N998" s="95"/>
      <c r="O998" s="95"/>
      <c r="P998" s="95"/>
      <c r="Q998" s="95"/>
      <c r="R998" s="95"/>
      <c r="S998" s="95"/>
      <c r="T998" s="95"/>
      <c r="U998" s="95"/>
      <c r="V998" s="134"/>
      <c r="W998" s="95"/>
      <c r="X998" s="95"/>
      <c r="Y998" s="95"/>
      <c r="Z998" s="95"/>
      <c r="AA998" s="95"/>
      <c r="AB998" s="95"/>
      <c r="AC998" s="95"/>
      <c r="AD998" s="95"/>
      <c r="AE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134"/>
      <c r="N999" s="95"/>
      <c r="O999" s="95"/>
      <c r="P999" s="95"/>
      <c r="Q999" s="95"/>
      <c r="R999" s="95"/>
      <c r="S999" s="95"/>
      <c r="T999" s="95"/>
      <c r="U999" s="95"/>
      <c r="V999" s="134"/>
      <c r="W999" s="95"/>
      <c r="X999" s="95"/>
      <c r="Y999" s="95"/>
      <c r="Z999" s="95"/>
      <c r="AA999" s="95"/>
      <c r="AB999" s="95"/>
      <c r="AC999" s="95"/>
      <c r="AD999" s="95"/>
      <c r="AE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134"/>
      <c r="N1000" s="95"/>
      <c r="O1000" s="95"/>
      <c r="P1000" s="95"/>
      <c r="Q1000" s="95"/>
      <c r="R1000" s="95"/>
      <c r="S1000" s="95"/>
      <c r="T1000" s="95"/>
      <c r="U1000" s="95"/>
      <c r="V1000" s="134"/>
      <c r="W1000" s="95"/>
      <c r="X1000" s="95"/>
      <c r="Y1000" s="95"/>
      <c r="Z1000" s="95"/>
      <c r="AA1000" s="95"/>
      <c r="AB1000" s="95"/>
      <c r="AC1000" s="95"/>
      <c r="AD1000" s="95"/>
      <c r="AE1000" s="95"/>
    </row>
  </sheetData>
  <mergeCells count="24">
    <mergeCell ref="B9:L9"/>
    <mergeCell ref="N9:U9"/>
    <mergeCell ref="B10:L10"/>
    <mergeCell ref="N10:U10"/>
    <mergeCell ref="B11:L11"/>
    <mergeCell ref="N11:U11"/>
    <mergeCell ref="N12:U12"/>
    <mergeCell ref="F27:H27"/>
    <mergeCell ref="J27:L27"/>
    <mergeCell ref="B41:L41"/>
    <mergeCell ref="B42:L42"/>
    <mergeCell ref="B43:L43"/>
    <mergeCell ref="O27:Q27"/>
    <mergeCell ref="S27:U27"/>
    <mergeCell ref="O41:U41"/>
    <mergeCell ref="O42:U42"/>
    <mergeCell ref="O43:U43"/>
    <mergeCell ref="B12:L12"/>
    <mergeCell ref="B14:D14"/>
    <mergeCell ref="F14:H14"/>
    <mergeCell ref="J14:L14"/>
    <mergeCell ref="O14:Q14"/>
    <mergeCell ref="S14:U14"/>
    <mergeCell ref="B27:D27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workbookViewId="0"/>
  </sheetViews>
  <sheetFormatPr customHeight="1" defaultColWidth="14.43" defaultRowHeight="15.0"/>
  <cols>
    <col customWidth="1" min="1" max="1" width="16.14"/>
    <col customWidth="1" min="2" max="3" width="10.71"/>
    <col customWidth="1" min="4" max="4" width="2.14"/>
    <col customWidth="1" min="5" max="6" width="10.71"/>
    <col customWidth="1" min="7" max="7" width="1.71"/>
    <col customWidth="1" min="8" max="9" width="10.71"/>
    <col customWidth="1" min="10" max="10" width="23.71"/>
    <col customWidth="1" min="11" max="11" width="8.71"/>
    <col customWidth="1" min="12" max="13" width="10.71"/>
    <col customWidth="1" min="14" max="14" width="12.14"/>
    <col customWidth="1" min="15" max="16" width="10.71"/>
    <col customWidth="1" min="17" max="17" width="11.57"/>
    <col customWidth="1" min="18" max="26" width="11.43"/>
  </cols>
  <sheetData>
    <row r="1" ht="15.75" customHeight="1">
      <c r="A1" s="95"/>
      <c r="B1" s="95"/>
      <c r="C1" s="95"/>
      <c r="D1" s="95"/>
      <c r="E1" s="95"/>
      <c r="F1" s="95"/>
      <c r="G1" s="95"/>
      <c r="H1" s="95"/>
      <c r="I1" s="95"/>
      <c r="J1" s="134"/>
      <c r="K1" s="95"/>
      <c r="L1" s="95"/>
      <c r="M1" s="95"/>
      <c r="N1" s="95"/>
      <c r="O1" s="95"/>
      <c r="P1" s="95"/>
      <c r="Q1" s="134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134"/>
      <c r="K2" s="95"/>
      <c r="L2" s="95"/>
      <c r="M2" s="95"/>
      <c r="N2" s="95"/>
      <c r="O2" s="95"/>
      <c r="P2" s="95"/>
      <c r="Q2" s="134"/>
      <c r="R2" s="95"/>
      <c r="S2" s="95"/>
      <c r="T2" s="95"/>
      <c r="U2" s="95"/>
      <c r="V2" s="95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134"/>
      <c r="K3" s="95"/>
      <c r="L3" s="95"/>
      <c r="M3" s="95"/>
      <c r="N3" s="95"/>
      <c r="O3" s="95"/>
      <c r="P3" s="95"/>
      <c r="Q3" s="134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134"/>
      <c r="K4" s="95"/>
      <c r="L4" s="95"/>
      <c r="M4" s="95"/>
      <c r="N4" s="95"/>
      <c r="O4" s="95"/>
      <c r="P4" s="95"/>
      <c r="Q4" s="134"/>
      <c r="R4" s="95"/>
      <c r="S4" s="95"/>
      <c r="T4" s="95"/>
      <c r="U4" s="95"/>
      <c r="V4" s="95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134"/>
      <c r="K5" s="95"/>
      <c r="L5" s="95"/>
      <c r="M5" s="95"/>
      <c r="N5" s="95"/>
      <c r="O5" s="95"/>
      <c r="P5" s="95"/>
      <c r="Q5" s="134"/>
      <c r="R5" s="95"/>
      <c r="S5" s="95"/>
      <c r="T5" s="95"/>
      <c r="U5" s="95"/>
      <c r="V5" s="95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134"/>
      <c r="K6" s="95"/>
      <c r="L6" s="95"/>
      <c r="M6" s="95"/>
      <c r="N6" s="95"/>
      <c r="O6" s="95"/>
      <c r="P6" s="95"/>
      <c r="Q6" s="134"/>
      <c r="R6" s="95"/>
      <c r="S6" s="95"/>
      <c r="T6" s="95"/>
      <c r="U6" s="95"/>
      <c r="V6" s="95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134"/>
      <c r="K7" s="95"/>
      <c r="L7" s="95"/>
      <c r="M7" s="95"/>
      <c r="N7" s="95"/>
      <c r="O7" s="95"/>
      <c r="P7" s="95"/>
      <c r="Q7" s="134"/>
      <c r="R7" s="95"/>
      <c r="S7" s="95"/>
      <c r="T7" s="95"/>
      <c r="U7" s="95"/>
      <c r="V7" s="95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134"/>
      <c r="K8" s="95"/>
      <c r="L8" s="95"/>
      <c r="M8" s="95"/>
      <c r="N8" s="95"/>
      <c r="O8" s="95"/>
      <c r="P8" s="95"/>
      <c r="Q8" s="134"/>
      <c r="R8" s="95"/>
      <c r="S8" s="95"/>
      <c r="T8" s="95"/>
      <c r="U8" s="95"/>
      <c r="V8" s="95"/>
      <c r="W8" s="95"/>
      <c r="X8" s="95"/>
      <c r="Y8" s="95"/>
      <c r="Z8" s="95"/>
    </row>
    <row r="9" ht="15.75" customHeight="1">
      <c r="A9" s="113"/>
      <c r="B9" s="97" t="s">
        <v>71</v>
      </c>
      <c r="J9" s="134"/>
      <c r="K9" s="95"/>
      <c r="L9" s="97" t="s">
        <v>71</v>
      </c>
      <c r="Q9" s="134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95"/>
      <c r="B10" s="95" t="s">
        <v>72</v>
      </c>
      <c r="J10" s="134"/>
      <c r="K10" s="95"/>
      <c r="L10" s="95" t="s">
        <v>72</v>
      </c>
      <c r="Q10" s="134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113"/>
      <c r="B11" s="98"/>
      <c r="J11" s="134"/>
      <c r="K11" s="95"/>
      <c r="L11" s="98" t="s">
        <v>122</v>
      </c>
      <c r="Q11" s="134"/>
      <c r="R11" s="95"/>
      <c r="S11" s="176" t="s">
        <v>123</v>
      </c>
      <c r="T11" s="95"/>
      <c r="U11" s="95"/>
      <c r="V11" s="95"/>
      <c r="W11" s="95"/>
      <c r="X11" s="95"/>
      <c r="Y11" s="95"/>
      <c r="Z11" s="95"/>
    </row>
    <row r="12" ht="15.75" customHeight="1">
      <c r="A12" s="135"/>
      <c r="B12" s="177" t="s">
        <v>124</v>
      </c>
      <c r="J12" s="134"/>
      <c r="K12" s="95"/>
      <c r="L12" s="136" t="s">
        <v>125</v>
      </c>
      <c r="Q12" s="134"/>
      <c r="R12" s="95"/>
      <c r="S12" s="176" t="s">
        <v>126</v>
      </c>
      <c r="T12" s="95"/>
      <c r="U12" s="95"/>
      <c r="V12" s="95"/>
      <c r="W12" s="95"/>
      <c r="X12" s="95"/>
      <c r="Y12" s="95"/>
      <c r="Z12" s="95"/>
    </row>
    <row r="13" ht="15.75" customHeight="1">
      <c r="A13" s="100"/>
      <c r="B13" s="100"/>
      <c r="C13" s="100"/>
      <c r="D13" s="100"/>
      <c r="E13" s="100"/>
      <c r="F13" s="100"/>
      <c r="G13" s="95"/>
      <c r="H13" s="95"/>
      <c r="I13" s="95"/>
      <c r="J13" s="134"/>
      <c r="K13" s="95"/>
      <c r="L13" s="100"/>
      <c r="M13" s="100"/>
      <c r="N13" s="95"/>
      <c r="O13" s="95"/>
      <c r="P13" s="95"/>
      <c r="Q13" s="134"/>
      <c r="R13" s="95"/>
      <c r="S13" s="178" t="s">
        <v>127</v>
      </c>
      <c r="T13" s="179">
        <f t="shared" ref="T13:T15" si="1">I16</f>
        <v>5.921639846</v>
      </c>
      <c r="U13" s="95"/>
      <c r="V13" s="95"/>
      <c r="W13" s="95"/>
      <c r="X13" s="95"/>
      <c r="Y13" s="95"/>
      <c r="Z13" s="95"/>
    </row>
    <row r="14" ht="18.75" customHeight="1">
      <c r="A14" s="101"/>
      <c r="B14" s="102" t="s">
        <v>75</v>
      </c>
      <c r="C14" s="103"/>
      <c r="D14" s="101"/>
      <c r="E14" s="102" t="s">
        <v>78</v>
      </c>
      <c r="F14" s="103"/>
      <c r="G14" s="104"/>
      <c r="H14" s="102" t="s">
        <v>128</v>
      </c>
      <c r="I14" s="103"/>
      <c r="J14" s="134"/>
      <c r="K14" s="104"/>
      <c r="L14" s="102" t="s">
        <v>113</v>
      </c>
      <c r="M14" s="103"/>
      <c r="N14" s="104"/>
      <c r="O14" s="102" t="s">
        <v>114</v>
      </c>
      <c r="P14" s="103"/>
      <c r="Q14" s="138"/>
      <c r="R14" s="104"/>
      <c r="S14" s="180" t="s">
        <v>129</v>
      </c>
      <c r="T14" s="181">
        <f t="shared" si="1"/>
        <v>5.33426622</v>
      </c>
      <c r="U14" s="104"/>
      <c r="V14" s="104"/>
      <c r="W14" s="104"/>
      <c r="X14" s="104"/>
      <c r="Y14" s="104"/>
      <c r="Z14" s="104"/>
    </row>
    <row r="15" ht="17.25" customHeight="1">
      <c r="A15" s="106"/>
      <c r="B15" s="107" t="s">
        <v>76</v>
      </c>
      <c r="C15" s="108" t="s">
        <v>116</v>
      </c>
      <c r="D15" s="106"/>
      <c r="E15" s="107" t="s">
        <v>76</v>
      </c>
      <c r="F15" s="108" t="s">
        <v>116</v>
      </c>
      <c r="G15" s="104"/>
      <c r="H15" s="107" t="s">
        <v>76</v>
      </c>
      <c r="I15" s="108" t="s">
        <v>116</v>
      </c>
      <c r="J15" s="138"/>
      <c r="K15" s="138"/>
      <c r="L15" s="107" t="s">
        <v>76</v>
      </c>
      <c r="M15" s="108" t="s">
        <v>116</v>
      </c>
      <c r="N15" s="104"/>
      <c r="O15" s="107" t="s">
        <v>76</v>
      </c>
      <c r="P15" s="108" t="s">
        <v>116</v>
      </c>
      <c r="Q15" s="138"/>
      <c r="R15" s="104"/>
      <c r="S15" s="180" t="s">
        <v>130</v>
      </c>
      <c r="T15" s="181">
        <f t="shared" si="1"/>
        <v>5.138475011</v>
      </c>
      <c r="U15" s="104"/>
      <c r="V15" s="104"/>
      <c r="W15" s="104"/>
      <c r="X15" s="104"/>
      <c r="Y15" s="104"/>
      <c r="Z15" s="104"/>
    </row>
    <row r="16" ht="15.75" customHeight="1">
      <c r="A16" s="106"/>
      <c r="B16" s="78" t="s">
        <v>6</v>
      </c>
      <c r="C16" s="140">
        <f>+PRECIOS!E5</f>
        <v>3.638640982</v>
      </c>
      <c r="D16" s="106"/>
      <c r="E16" s="141" t="s">
        <v>45</v>
      </c>
      <c r="F16" s="182">
        <v>4.81</v>
      </c>
      <c r="G16" s="95"/>
      <c r="H16" s="78" t="s">
        <v>44</v>
      </c>
      <c r="I16" s="140">
        <f>+PRECIOS!E28</f>
        <v>5.921639846</v>
      </c>
      <c r="J16" s="134"/>
      <c r="K16" s="134"/>
      <c r="L16" s="141" t="s">
        <v>44</v>
      </c>
      <c r="M16" s="140">
        <f>+PRECIOS!E42</f>
        <v>5.64205</v>
      </c>
      <c r="N16" s="95"/>
      <c r="O16" s="78" t="s">
        <v>44</v>
      </c>
      <c r="P16" s="140">
        <f>+PRECIOS!E81</f>
        <v>6.345459366</v>
      </c>
      <c r="Q16" s="134"/>
      <c r="R16" s="95"/>
      <c r="S16" s="178" t="s">
        <v>131</v>
      </c>
      <c r="T16" s="179">
        <f>I21</f>
        <v>4.81215633</v>
      </c>
      <c r="U16" s="95"/>
      <c r="V16" s="95"/>
      <c r="W16" s="95"/>
      <c r="X16" s="95"/>
      <c r="Y16" s="95"/>
      <c r="Z16" s="95"/>
    </row>
    <row r="17" ht="15.75" customHeight="1">
      <c r="A17" s="106"/>
      <c r="B17" s="78" t="s">
        <v>11</v>
      </c>
      <c r="C17" s="140">
        <f>+PRECIOS!E6</f>
        <v>3.165614691</v>
      </c>
      <c r="D17" s="106"/>
      <c r="E17" s="141" t="s">
        <v>44</v>
      </c>
      <c r="F17" s="182">
        <f>+PRECIOS!E15</f>
        <v>4.81059</v>
      </c>
      <c r="G17" s="95"/>
      <c r="H17" s="78" t="s">
        <v>47</v>
      </c>
      <c r="I17" s="140">
        <f>+PRECIOS!E29</f>
        <v>5.33426622</v>
      </c>
      <c r="J17" s="134"/>
      <c r="K17" s="134"/>
      <c r="L17" s="78" t="s">
        <v>47</v>
      </c>
      <c r="M17" s="140">
        <f>+PRECIOS!E43</f>
        <v>5.07342234</v>
      </c>
      <c r="N17" s="95"/>
      <c r="O17" s="78" t="s">
        <v>47</v>
      </c>
      <c r="P17" s="140">
        <f>+PRECIOS!E82</f>
        <v>5.693617902</v>
      </c>
      <c r="Q17" s="134"/>
      <c r="R17" s="95"/>
      <c r="S17" s="176" t="s">
        <v>132</v>
      </c>
      <c r="T17" s="95"/>
      <c r="U17" s="95"/>
      <c r="V17" s="95"/>
      <c r="W17" s="95"/>
      <c r="X17" s="95"/>
      <c r="Y17" s="95"/>
      <c r="Z17" s="95"/>
    </row>
    <row r="18" ht="15.75" customHeight="1">
      <c r="A18" s="106"/>
      <c r="B18" s="78" t="s">
        <v>13</v>
      </c>
      <c r="C18" s="140">
        <f>+PRECIOS!E7</f>
        <v>2.938223673</v>
      </c>
      <c r="D18" s="106"/>
      <c r="E18" s="78" t="s">
        <v>47</v>
      </c>
      <c r="F18" s="140">
        <f>+PRECIOS!E16</f>
        <v>4.27608</v>
      </c>
      <c r="G18" s="95"/>
      <c r="H18" s="78" t="s">
        <v>48</v>
      </c>
      <c r="I18" s="140">
        <f>+PRECIOS!E30</f>
        <v>5.138475011</v>
      </c>
      <c r="J18" s="134"/>
      <c r="K18" s="134"/>
      <c r="L18" s="78" t="s">
        <v>48</v>
      </c>
      <c r="M18" s="140">
        <f>+PRECIOS!E44</f>
        <v>4.883879787</v>
      </c>
      <c r="N18" s="95"/>
      <c r="O18" s="78" t="s">
        <v>48</v>
      </c>
      <c r="P18" s="140">
        <f>+PRECIOS!E83</f>
        <v>5.476337415</v>
      </c>
      <c r="Q18" s="134"/>
      <c r="R18" s="95"/>
      <c r="S18" s="178" t="s">
        <v>133</v>
      </c>
      <c r="T18" s="179">
        <f t="shared" ref="T18:T23" si="2">F17</f>
        <v>4.81059</v>
      </c>
      <c r="U18" s="95"/>
      <c r="V18" s="95"/>
      <c r="W18" s="95"/>
      <c r="X18" s="95"/>
      <c r="Y18" s="95"/>
      <c r="Z18" s="95"/>
    </row>
    <row r="19" ht="15.75" customHeight="1">
      <c r="A19" s="106"/>
      <c r="B19" s="78" t="s">
        <v>15</v>
      </c>
      <c r="C19" s="140">
        <f>+PRECIOS!E8</f>
        <v>2.77658891</v>
      </c>
      <c r="D19" s="106"/>
      <c r="E19" s="78" t="s">
        <v>48</v>
      </c>
      <c r="F19" s="140">
        <f>+PRECIOS!E17</f>
        <v>4.09791</v>
      </c>
      <c r="G19" s="95"/>
      <c r="H19" s="78" t="s">
        <v>50</v>
      </c>
      <c r="I19" s="140">
        <f>+PRECIOS!E31</f>
        <v>5.067337538</v>
      </c>
      <c r="J19" s="134"/>
      <c r="K19" s="134"/>
      <c r="L19" s="78" t="s">
        <v>50</v>
      </c>
      <c r="M19" s="140">
        <f>+PRECIOS!E45</f>
        <v>4.757518085</v>
      </c>
      <c r="N19" s="95"/>
      <c r="O19" s="78" t="s">
        <v>50</v>
      </c>
      <c r="P19" s="140">
        <f>+PRECIOS!E84</f>
        <v>5.331483756</v>
      </c>
      <c r="Q19" s="134"/>
      <c r="R19" s="95"/>
      <c r="S19" s="178" t="s">
        <v>134</v>
      </c>
      <c r="T19" s="179">
        <f t="shared" si="2"/>
        <v>4.27608</v>
      </c>
      <c r="U19" s="95"/>
      <c r="V19" s="95"/>
      <c r="W19" s="95"/>
      <c r="X19" s="95"/>
      <c r="Y19" s="95"/>
      <c r="Z19" s="95"/>
    </row>
    <row r="20" ht="15.75" customHeight="1">
      <c r="A20" s="106"/>
      <c r="B20" s="78" t="s">
        <v>17</v>
      </c>
      <c r="C20" s="140">
        <f>+PRECIOS!E9</f>
        <v>2.6688324</v>
      </c>
      <c r="D20" s="106"/>
      <c r="E20" s="78" t="s">
        <v>50</v>
      </c>
      <c r="F20" s="140">
        <f>+PRECIOS!E18</f>
        <v>3.97913</v>
      </c>
      <c r="G20" s="95"/>
      <c r="H20" s="78" t="s">
        <v>52</v>
      </c>
      <c r="I20" s="140">
        <f>+PRECIOS!E32</f>
        <v>4.942683802</v>
      </c>
      <c r="J20" s="134"/>
      <c r="K20" s="134"/>
      <c r="L20" s="78" t="s">
        <v>52</v>
      </c>
      <c r="M20" s="140">
        <f>+PRECIOS!E46</f>
        <v>4.694337234</v>
      </c>
      <c r="N20" s="95"/>
      <c r="O20" s="78" t="s">
        <v>52</v>
      </c>
      <c r="P20" s="140">
        <f>+PRECIOS!E85</f>
        <v>5.259056927</v>
      </c>
      <c r="Q20" s="134"/>
      <c r="R20" s="95"/>
      <c r="S20" s="178" t="s">
        <v>135</v>
      </c>
      <c r="T20" s="179">
        <f t="shared" si="2"/>
        <v>4.09791</v>
      </c>
      <c r="U20" s="95"/>
      <c r="V20" s="95"/>
      <c r="W20" s="95"/>
      <c r="X20" s="95"/>
      <c r="Y20" s="95"/>
      <c r="Z20" s="95"/>
    </row>
    <row r="21" ht="15.75" customHeight="1">
      <c r="A21" s="106"/>
      <c r="B21" s="78" t="s">
        <v>19</v>
      </c>
      <c r="C21" s="140">
        <f>+PRECIOS!E10</f>
        <v>2.561075891</v>
      </c>
      <c r="D21" s="106"/>
      <c r="E21" s="78" t="s">
        <v>52</v>
      </c>
      <c r="F21" s="140">
        <f>+PRECIOS!E19</f>
        <v>3.91974</v>
      </c>
      <c r="G21" s="95"/>
      <c r="H21" s="78" t="s">
        <v>53</v>
      </c>
      <c r="I21" s="140">
        <f>+PRECIOS!E33</f>
        <v>4.81215633</v>
      </c>
      <c r="J21" s="134"/>
      <c r="K21" s="134"/>
      <c r="L21" s="78" t="s">
        <v>53</v>
      </c>
      <c r="M21" s="140">
        <f>+PRECIOS!E47</f>
        <v>4.579853532</v>
      </c>
      <c r="N21" s="95"/>
      <c r="O21" s="78" t="s">
        <v>53</v>
      </c>
      <c r="P21" s="140">
        <f>+PRECIOS!E86</f>
        <v>5.114203268</v>
      </c>
      <c r="Q21" s="134"/>
      <c r="R21" s="95"/>
      <c r="S21" s="178" t="s">
        <v>136</v>
      </c>
      <c r="T21" s="179">
        <f t="shared" si="2"/>
        <v>3.97913</v>
      </c>
      <c r="U21" s="95"/>
      <c r="V21" s="95"/>
      <c r="W21" s="95"/>
      <c r="X21" s="95"/>
      <c r="Y21" s="95"/>
      <c r="Z21" s="95"/>
    </row>
    <row r="22" ht="15.75" customHeight="1">
      <c r="A22" s="106"/>
      <c r="B22" s="78" t="s">
        <v>21</v>
      </c>
      <c r="C22" s="140">
        <v>2.18</v>
      </c>
      <c r="D22" s="106"/>
      <c r="E22" s="78" t="s">
        <v>53</v>
      </c>
      <c r="F22" s="140">
        <f>+PRECIOS!E20</f>
        <v>3.80096</v>
      </c>
      <c r="G22" s="95"/>
      <c r="H22" s="18"/>
      <c r="I22" s="179"/>
      <c r="J22" s="134"/>
      <c r="K22" s="95"/>
      <c r="L22" s="18"/>
      <c r="M22" s="179"/>
      <c r="N22" s="95"/>
      <c r="O22" s="18"/>
      <c r="P22" s="179"/>
      <c r="Q22" s="134"/>
      <c r="R22" s="95"/>
      <c r="S22" s="178" t="s">
        <v>137</v>
      </c>
      <c r="T22" s="179">
        <f t="shared" si="2"/>
        <v>3.91974</v>
      </c>
      <c r="U22" s="95"/>
      <c r="V22" s="95"/>
      <c r="W22" s="95"/>
      <c r="X22" s="95"/>
      <c r="Y22" s="95"/>
      <c r="Z22" s="95"/>
    </row>
    <row r="23" ht="15.75" customHeight="1">
      <c r="A23" s="106"/>
      <c r="B23" s="95"/>
      <c r="C23" s="95"/>
      <c r="D23" s="106"/>
      <c r="E23" s="78" t="s">
        <v>55</v>
      </c>
      <c r="F23" s="140">
        <f>+PRECIOS!E21</f>
        <v>3.50401</v>
      </c>
      <c r="G23" s="95"/>
      <c r="H23" s="18"/>
      <c r="I23" s="179"/>
      <c r="J23" s="134"/>
      <c r="K23" s="95"/>
      <c r="L23" s="18"/>
      <c r="M23" s="179"/>
      <c r="N23" s="95"/>
      <c r="O23" s="18"/>
      <c r="P23" s="179"/>
      <c r="Q23" s="134"/>
      <c r="R23" s="95"/>
      <c r="S23" s="178" t="s">
        <v>138</v>
      </c>
      <c r="T23" s="179">
        <f t="shared" si="2"/>
        <v>3.80096</v>
      </c>
      <c r="U23" s="95"/>
      <c r="V23" s="95"/>
      <c r="W23" s="95"/>
      <c r="X23" s="95"/>
      <c r="Y23" s="95"/>
      <c r="Z23" s="95"/>
    </row>
    <row r="24" ht="15.75" customHeight="1">
      <c r="A24" s="106"/>
      <c r="B24" s="113"/>
      <c r="C24" s="111"/>
      <c r="D24" s="106"/>
      <c r="E24" s="78" t="s">
        <v>56</v>
      </c>
      <c r="F24" s="140">
        <f>+PRECIOS!E22</f>
        <v>3.2035</v>
      </c>
      <c r="G24" s="95"/>
      <c r="H24" s="95"/>
      <c r="I24" s="95"/>
      <c r="J24" s="134"/>
      <c r="K24" s="95"/>
      <c r="L24" s="106"/>
      <c r="M24" s="95"/>
      <c r="N24" s="95"/>
      <c r="O24" s="95"/>
      <c r="P24" s="95"/>
      <c r="Q24" s="134"/>
      <c r="R24" s="95"/>
      <c r="S24" s="176" t="s">
        <v>139</v>
      </c>
      <c r="T24" s="95"/>
      <c r="U24" s="95"/>
      <c r="V24" s="95"/>
      <c r="W24" s="95"/>
      <c r="X24" s="95"/>
      <c r="Y24" s="95"/>
      <c r="Z24" s="95"/>
    </row>
    <row r="25" ht="15.75" customHeight="1">
      <c r="A25" s="106"/>
      <c r="B25" s="113"/>
      <c r="C25" s="111"/>
      <c r="D25" s="106"/>
      <c r="E25" s="78" t="s">
        <v>57</v>
      </c>
      <c r="F25" s="140">
        <f>+PRECIOS!E23</f>
        <v>3.076402</v>
      </c>
      <c r="G25" s="95"/>
      <c r="H25" s="95"/>
      <c r="I25" s="95"/>
      <c r="J25" s="134"/>
      <c r="K25" s="95"/>
      <c r="L25" s="106"/>
      <c r="M25" s="95"/>
      <c r="N25" s="95"/>
      <c r="O25" s="95"/>
      <c r="P25" s="95"/>
      <c r="Q25" s="134"/>
      <c r="R25" s="95"/>
      <c r="S25" s="178" t="s">
        <v>140</v>
      </c>
      <c r="T25" s="179">
        <f t="shared" ref="T25:T28" si="3">C16</f>
        <v>3.638640982</v>
      </c>
      <c r="U25" s="95"/>
      <c r="V25" s="95"/>
      <c r="W25" s="95"/>
      <c r="X25" s="95"/>
      <c r="Y25" s="95"/>
      <c r="Z25" s="95"/>
    </row>
    <row r="26" ht="12.75" customHeight="1">
      <c r="A26" s="106"/>
      <c r="B26" s="95"/>
      <c r="C26" s="111"/>
      <c r="D26" s="106"/>
      <c r="E26" s="106"/>
      <c r="F26" s="95"/>
      <c r="G26" s="95"/>
      <c r="H26" s="95"/>
      <c r="I26" s="95"/>
      <c r="J26" s="134"/>
      <c r="K26" s="95"/>
      <c r="L26" s="106"/>
      <c r="M26" s="95"/>
      <c r="N26" s="95"/>
      <c r="O26" s="95"/>
      <c r="P26" s="95"/>
      <c r="Q26" s="134"/>
      <c r="R26" s="95"/>
      <c r="S26" s="178" t="s">
        <v>141</v>
      </c>
      <c r="T26" s="179">
        <f t="shared" si="3"/>
        <v>3.165614691</v>
      </c>
      <c r="U26" s="95"/>
      <c r="V26" s="95"/>
      <c r="W26" s="95"/>
      <c r="X26" s="95"/>
      <c r="Y26" s="95"/>
      <c r="Z26" s="95"/>
    </row>
    <row r="27" ht="15.75" customHeight="1">
      <c r="A27" s="106"/>
      <c r="B27" s="102" t="s">
        <v>142</v>
      </c>
      <c r="C27" s="103"/>
      <c r="D27" s="106"/>
      <c r="E27" s="102" t="s">
        <v>143</v>
      </c>
      <c r="F27" s="103"/>
      <c r="G27" s="104"/>
      <c r="H27" s="95"/>
      <c r="I27" s="95"/>
      <c r="J27" s="138"/>
      <c r="K27" s="104"/>
      <c r="L27" s="102" t="s">
        <v>106</v>
      </c>
      <c r="M27" s="103"/>
      <c r="N27" s="104"/>
      <c r="O27" s="102" t="s">
        <v>119</v>
      </c>
      <c r="P27" s="103"/>
      <c r="Q27" s="138"/>
      <c r="R27" s="104"/>
      <c r="S27" s="180" t="s">
        <v>144</v>
      </c>
      <c r="T27" s="181">
        <f t="shared" si="3"/>
        <v>2.938223673</v>
      </c>
      <c r="U27" s="104"/>
      <c r="V27" s="104"/>
      <c r="W27" s="104"/>
      <c r="X27" s="104"/>
      <c r="Y27" s="104"/>
      <c r="Z27" s="104"/>
    </row>
    <row r="28" ht="15.75" customHeight="1">
      <c r="A28" s="106"/>
      <c r="B28" s="107" t="s">
        <v>76</v>
      </c>
      <c r="C28" s="108" t="s">
        <v>116</v>
      </c>
      <c r="D28" s="106"/>
      <c r="E28" s="107" t="s">
        <v>76</v>
      </c>
      <c r="F28" s="108" t="s">
        <v>116</v>
      </c>
      <c r="G28" s="104"/>
      <c r="H28" s="95"/>
      <c r="I28" s="95"/>
      <c r="J28" s="138"/>
      <c r="K28" s="138"/>
      <c r="L28" s="107" t="s">
        <v>76</v>
      </c>
      <c r="M28" s="108" t="s">
        <v>116</v>
      </c>
      <c r="N28" s="104"/>
      <c r="O28" s="107" t="s">
        <v>76</v>
      </c>
      <c r="P28" s="108" t="s">
        <v>116</v>
      </c>
      <c r="Q28" s="138"/>
      <c r="R28" s="104"/>
      <c r="S28" s="180" t="s">
        <v>145</v>
      </c>
      <c r="T28" s="181">
        <f t="shared" si="3"/>
        <v>2.77658891</v>
      </c>
      <c r="U28" s="104"/>
      <c r="V28" s="104"/>
      <c r="W28" s="104"/>
      <c r="X28" s="104"/>
      <c r="Y28" s="104"/>
      <c r="Z28" s="104"/>
    </row>
    <row r="29" ht="15.75" customHeight="1">
      <c r="A29" s="106"/>
      <c r="B29" s="78" t="str">
        <f t="shared" ref="B29:B32" si="4">+H16</f>
        <v>16/20</v>
      </c>
      <c r="C29" s="140">
        <f t="shared" ref="C29:C32" si="5">+I16-0.05</f>
        <v>5.871639846</v>
      </c>
      <c r="D29" s="112"/>
      <c r="E29" s="78" t="str">
        <f t="shared" ref="E29:E34" si="6">+H16</f>
        <v>16/20</v>
      </c>
      <c r="F29" s="140">
        <f t="shared" ref="F29:F34" si="7">+I16+0.05</f>
        <v>5.971639846</v>
      </c>
      <c r="G29" s="95"/>
      <c r="H29" s="95"/>
      <c r="I29" s="95"/>
      <c r="J29" s="134"/>
      <c r="K29" s="134"/>
      <c r="L29" s="78" t="s">
        <v>67</v>
      </c>
      <c r="M29" s="140">
        <v>0.0</v>
      </c>
      <c r="N29" s="95"/>
      <c r="O29" s="78" t="s">
        <v>67</v>
      </c>
      <c r="P29" s="140">
        <v>0.0</v>
      </c>
      <c r="Q29" s="134"/>
      <c r="R29" s="95"/>
      <c r="S29" s="95"/>
      <c r="T29" s="95"/>
      <c r="U29" s="95"/>
      <c r="V29" s="95"/>
      <c r="W29" s="95"/>
      <c r="X29" s="95"/>
      <c r="Y29" s="95"/>
      <c r="Z29" s="95"/>
    </row>
    <row r="30" ht="15.75" customHeight="1">
      <c r="A30" s="106"/>
      <c r="B30" s="78" t="str">
        <f t="shared" si="4"/>
        <v>21/25</v>
      </c>
      <c r="C30" s="140">
        <f t="shared" si="5"/>
        <v>5.28426622</v>
      </c>
      <c r="D30" s="106"/>
      <c r="E30" s="78" t="str">
        <f t="shared" si="6"/>
        <v>21/25</v>
      </c>
      <c r="F30" s="140">
        <f t="shared" si="7"/>
        <v>5.38426622</v>
      </c>
      <c r="G30" s="95"/>
      <c r="H30" s="95"/>
      <c r="I30" s="95"/>
      <c r="J30" s="134"/>
      <c r="K30" s="134"/>
      <c r="L30" s="78" t="s">
        <v>44</v>
      </c>
      <c r="M30" s="140">
        <f>+PRECIOS!E107</f>
        <v>6.567664878</v>
      </c>
      <c r="N30" s="95"/>
      <c r="O30" s="78" t="s">
        <v>44</v>
      </c>
      <c r="P30" s="140">
        <f>+PRECIOS!E120</f>
        <v>8.396126273</v>
      </c>
      <c r="Q30" s="134"/>
      <c r="R30" s="95"/>
      <c r="S30" s="95"/>
      <c r="T30" s="95"/>
      <c r="U30" s="95"/>
      <c r="V30" s="95"/>
      <c r="W30" s="95"/>
      <c r="X30" s="95"/>
      <c r="Y30" s="95"/>
      <c r="Z30" s="95"/>
    </row>
    <row r="31" ht="15.75" customHeight="1">
      <c r="A31" s="106"/>
      <c r="B31" s="78" t="str">
        <f t="shared" si="4"/>
        <v>26/30</v>
      </c>
      <c r="C31" s="140">
        <f t="shared" si="5"/>
        <v>5.088475011</v>
      </c>
      <c r="D31" s="106"/>
      <c r="E31" s="78" t="str">
        <f t="shared" si="6"/>
        <v>26/30</v>
      </c>
      <c r="F31" s="140">
        <f t="shared" si="7"/>
        <v>5.188475011</v>
      </c>
      <c r="G31" s="95"/>
      <c r="H31" s="95"/>
      <c r="I31" s="95"/>
      <c r="J31" s="134"/>
      <c r="K31" s="134"/>
      <c r="L31" s="78" t="s">
        <v>47</v>
      </c>
      <c r="M31" s="140">
        <f>+PRECIOS!E108</f>
        <v>6.133103902</v>
      </c>
      <c r="N31" s="95"/>
      <c r="O31" s="78" t="s">
        <v>47</v>
      </c>
      <c r="P31" s="140">
        <f>+PRECIOS!E121</f>
        <v>7.136338394</v>
      </c>
      <c r="Q31" s="134"/>
      <c r="R31" s="95"/>
      <c r="S31" s="95"/>
      <c r="T31" s="95"/>
      <c r="U31" s="95"/>
      <c r="V31" s="95"/>
      <c r="W31" s="95"/>
      <c r="X31" s="95"/>
      <c r="Y31" s="95"/>
      <c r="Z31" s="95"/>
    </row>
    <row r="32" ht="15.75" customHeight="1">
      <c r="A32" s="106"/>
      <c r="B32" s="78" t="str">
        <f t="shared" si="4"/>
        <v>31/35</v>
      </c>
      <c r="C32" s="140">
        <f t="shared" si="5"/>
        <v>5.017337538</v>
      </c>
      <c r="D32" s="106"/>
      <c r="E32" s="78" t="str">
        <f t="shared" si="6"/>
        <v>31/35</v>
      </c>
      <c r="F32" s="140">
        <f t="shared" si="7"/>
        <v>5.117337538</v>
      </c>
      <c r="G32" s="95"/>
      <c r="H32" s="95"/>
      <c r="I32" s="95"/>
      <c r="J32" s="134"/>
      <c r="K32" s="134"/>
      <c r="L32" s="78" t="s">
        <v>48</v>
      </c>
      <c r="M32" s="140">
        <f>+PRECIOS!E109</f>
        <v>5.915823415</v>
      </c>
      <c r="N32" s="95"/>
      <c r="O32" s="78" t="s">
        <v>48</v>
      </c>
      <c r="P32" s="140">
        <f>+PRECIOS!E122</f>
        <v>6.866383848</v>
      </c>
      <c r="Q32" s="134"/>
      <c r="R32" s="95"/>
      <c r="S32" s="95"/>
      <c r="T32" s="95"/>
      <c r="U32" s="95"/>
      <c r="V32" s="95"/>
      <c r="W32" s="95"/>
      <c r="X32" s="95"/>
      <c r="Y32" s="95"/>
      <c r="Z32" s="95"/>
    </row>
    <row r="33" ht="15.75" customHeight="1">
      <c r="A33" s="106"/>
      <c r="B33" s="113"/>
      <c r="C33" s="113"/>
      <c r="D33" s="106"/>
      <c r="E33" s="78" t="str">
        <f t="shared" si="6"/>
        <v>36/40</v>
      </c>
      <c r="F33" s="140">
        <f t="shared" si="7"/>
        <v>4.992683802</v>
      </c>
      <c r="G33" s="95"/>
      <c r="H33" s="95"/>
      <c r="I33" s="95"/>
      <c r="J33" s="134"/>
      <c r="K33" s="134"/>
      <c r="L33" s="78" t="s">
        <v>50</v>
      </c>
      <c r="M33" s="140">
        <f>+PRECIOS!E110</f>
        <v>5.770969756</v>
      </c>
      <c r="N33" s="95"/>
      <c r="O33" s="78" t="s">
        <v>50</v>
      </c>
      <c r="P33" s="140">
        <f>+PRECIOS!E123</f>
        <v>6.686414152</v>
      </c>
      <c r="Q33" s="134"/>
      <c r="R33" s="95"/>
      <c r="S33" s="95"/>
      <c r="T33" s="95"/>
      <c r="U33" s="95"/>
      <c r="V33" s="95"/>
      <c r="W33" s="95"/>
      <c r="X33" s="95"/>
      <c r="Y33" s="95"/>
      <c r="Z33" s="95"/>
    </row>
    <row r="34" ht="15.75" customHeight="1">
      <c r="A34" s="106"/>
      <c r="B34" s="113"/>
      <c r="C34" s="113"/>
      <c r="D34" s="106"/>
      <c r="E34" s="78" t="str">
        <f t="shared" si="6"/>
        <v>41/50</v>
      </c>
      <c r="F34" s="140">
        <f t="shared" si="7"/>
        <v>4.86215633</v>
      </c>
      <c r="G34" s="95"/>
      <c r="H34" s="95"/>
      <c r="I34" s="95"/>
      <c r="J34" s="134"/>
      <c r="K34" s="134"/>
      <c r="L34" s="78" t="s">
        <v>52</v>
      </c>
      <c r="M34" s="140">
        <f>+PRECIOS!E111</f>
        <v>5.698542927</v>
      </c>
      <c r="N34" s="95"/>
      <c r="O34" s="78" t="s">
        <v>52</v>
      </c>
      <c r="P34" s="140">
        <f>+PRECIOS!E124</f>
        <v>6.596429303</v>
      </c>
      <c r="Q34" s="134"/>
      <c r="R34" s="95"/>
      <c r="S34" s="95"/>
      <c r="T34" s="95"/>
      <c r="U34" s="95"/>
      <c r="V34" s="95"/>
      <c r="W34" s="95"/>
      <c r="X34" s="95"/>
      <c r="Y34" s="95"/>
      <c r="Z34" s="95"/>
    </row>
    <row r="35" ht="15.75" customHeight="1">
      <c r="A35" s="113"/>
      <c r="B35" s="113"/>
      <c r="C35" s="113"/>
      <c r="D35" s="113"/>
      <c r="E35" s="18"/>
      <c r="F35" s="179"/>
      <c r="G35" s="95"/>
      <c r="H35" s="18"/>
      <c r="I35" s="179"/>
      <c r="J35" s="134"/>
      <c r="K35" s="95"/>
      <c r="L35" s="18"/>
      <c r="M35" s="179"/>
      <c r="N35" s="95"/>
      <c r="O35" s="18"/>
      <c r="P35" s="179"/>
      <c r="Q35" s="134"/>
      <c r="R35" s="95"/>
      <c r="S35" s="95"/>
      <c r="T35" s="95"/>
      <c r="U35" s="95"/>
      <c r="V35" s="95"/>
      <c r="W35" s="95"/>
      <c r="X35" s="95"/>
      <c r="Y35" s="95"/>
      <c r="Z35" s="95"/>
    </row>
    <row r="36" ht="15.75" customHeight="1">
      <c r="A36" s="95"/>
      <c r="B36" s="95"/>
      <c r="C36" s="95"/>
      <c r="D36" s="95"/>
      <c r="E36" s="95"/>
      <c r="F36" s="95"/>
      <c r="G36" s="95"/>
      <c r="H36" s="95"/>
      <c r="I36" s="95"/>
      <c r="J36" s="134"/>
      <c r="K36" s="95"/>
      <c r="L36" s="95"/>
      <c r="M36" s="95"/>
      <c r="N36" s="95"/>
      <c r="O36" s="95"/>
      <c r="P36" s="95"/>
      <c r="Q36" s="134"/>
      <c r="R36" s="95"/>
      <c r="S36" s="95"/>
      <c r="T36" s="95"/>
      <c r="U36" s="95"/>
      <c r="V36" s="95"/>
      <c r="W36" s="95"/>
      <c r="X36" s="95"/>
      <c r="Y36" s="95"/>
      <c r="Z36" s="95"/>
    </row>
    <row r="37" ht="15.75" customHeight="1">
      <c r="A37" s="113"/>
      <c r="B37" s="113" t="s">
        <v>83</v>
      </c>
      <c r="J37" s="134"/>
      <c r="K37" s="95"/>
      <c r="L37" s="113" t="s">
        <v>83</v>
      </c>
      <c r="Q37" s="134"/>
      <c r="R37" s="95"/>
      <c r="S37" s="95"/>
      <c r="T37" s="95"/>
      <c r="U37" s="95"/>
      <c r="V37" s="95"/>
      <c r="W37" s="95"/>
      <c r="X37" s="95"/>
      <c r="Y37" s="95"/>
      <c r="Z37" s="95"/>
    </row>
    <row r="38" ht="15.75" customHeight="1">
      <c r="A38" s="113"/>
      <c r="B38" s="114" t="s">
        <v>84</v>
      </c>
      <c r="J38" s="134"/>
      <c r="K38" s="95"/>
      <c r="L38" s="113" t="s">
        <v>84</v>
      </c>
      <c r="Q38" s="134"/>
      <c r="R38" s="95"/>
      <c r="S38" s="95"/>
      <c r="T38" s="95"/>
      <c r="U38" s="95"/>
      <c r="V38" s="95"/>
      <c r="W38" s="95"/>
      <c r="X38" s="95"/>
      <c r="Y38" s="95"/>
      <c r="Z38" s="95"/>
    </row>
    <row r="39" ht="15.0" customHeight="1">
      <c r="A39" s="106"/>
      <c r="B39" s="113" t="s">
        <v>85</v>
      </c>
      <c r="J39" s="134"/>
      <c r="K39" s="95"/>
      <c r="L39" s="113" t="s">
        <v>85</v>
      </c>
      <c r="Q39" s="134"/>
      <c r="R39" s="95"/>
      <c r="S39" s="95"/>
      <c r="T39" s="95"/>
      <c r="U39" s="95"/>
      <c r="V39" s="95"/>
      <c r="W39" s="95"/>
      <c r="X39" s="95"/>
      <c r="Y39" s="95"/>
      <c r="Z39" s="95"/>
    </row>
    <row r="40" ht="15.0" customHeight="1">
      <c r="A40" s="106"/>
      <c r="B40" s="106"/>
      <c r="C40" s="106"/>
      <c r="D40" s="106"/>
      <c r="E40" s="106"/>
      <c r="F40" s="106"/>
      <c r="G40" s="95"/>
      <c r="H40" s="95"/>
      <c r="I40" s="95"/>
      <c r="J40" s="134"/>
      <c r="K40" s="95"/>
      <c r="L40" s="106"/>
      <c r="M40" s="106"/>
      <c r="N40" s="95"/>
      <c r="O40" s="95"/>
      <c r="P40" s="95"/>
      <c r="Q40" s="134"/>
      <c r="R40" s="95"/>
      <c r="S40" s="95"/>
      <c r="T40" s="95"/>
      <c r="U40" s="95"/>
      <c r="V40" s="95"/>
      <c r="W40" s="95"/>
      <c r="X40" s="95"/>
      <c r="Y40" s="95"/>
      <c r="Z40" s="95"/>
    </row>
    <row r="41" ht="15.0" customHeight="1">
      <c r="A41" s="106"/>
      <c r="B41" s="106"/>
      <c r="C41" s="106"/>
      <c r="D41" s="106"/>
      <c r="E41" s="106"/>
      <c r="F41" s="106"/>
      <c r="G41" s="95"/>
      <c r="H41" s="95"/>
      <c r="I41" s="95"/>
      <c r="J41" s="134"/>
      <c r="K41" s="95"/>
      <c r="L41" s="106"/>
      <c r="M41" s="106"/>
      <c r="N41" s="95"/>
      <c r="O41" s="95"/>
      <c r="P41" s="95"/>
      <c r="Q41" s="134"/>
      <c r="R41" s="95"/>
      <c r="S41" s="95"/>
      <c r="T41" s="95"/>
      <c r="U41" s="95"/>
      <c r="V41" s="95"/>
      <c r="W41" s="95"/>
      <c r="X41" s="95"/>
      <c r="Y41" s="95"/>
      <c r="Z41" s="95"/>
    </row>
    <row r="42" ht="15.0" customHeight="1">
      <c r="A42" s="106"/>
      <c r="B42" s="106"/>
      <c r="C42" s="106"/>
      <c r="D42" s="106"/>
      <c r="E42" s="106"/>
      <c r="F42" s="106"/>
      <c r="G42" s="95"/>
      <c r="H42" s="95"/>
      <c r="I42" s="95"/>
      <c r="J42" s="134"/>
      <c r="K42" s="95"/>
      <c r="L42" s="106"/>
      <c r="M42" s="106"/>
      <c r="N42" s="95"/>
      <c r="O42" s="95"/>
      <c r="P42" s="95"/>
      <c r="Q42" s="134"/>
      <c r="R42" s="95"/>
      <c r="S42" s="95"/>
      <c r="T42" s="95"/>
      <c r="U42" s="95"/>
      <c r="V42" s="95"/>
      <c r="W42" s="95"/>
      <c r="X42" s="95"/>
      <c r="Y42" s="95"/>
      <c r="Z42" s="95"/>
    </row>
    <row r="43" ht="15.0" customHeight="1">
      <c r="A43" s="106"/>
      <c r="B43" s="106"/>
      <c r="C43" s="106"/>
      <c r="D43" s="106"/>
      <c r="E43" s="106"/>
      <c r="F43" s="106"/>
      <c r="G43" s="95"/>
      <c r="H43" s="95"/>
      <c r="I43" s="95"/>
      <c r="J43" s="134"/>
      <c r="K43" s="95"/>
      <c r="L43" s="106"/>
      <c r="M43" s="106"/>
      <c r="N43" s="95"/>
      <c r="O43" s="95"/>
      <c r="P43" s="95"/>
      <c r="Q43" s="134"/>
      <c r="R43" s="95"/>
      <c r="S43" s="95"/>
      <c r="T43" s="95"/>
      <c r="U43" s="95"/>
      <c r="V43" s="95"/>
      <c r="W43" s="95"/>
      <c r="X43" s="95"/>
      <c r="Y43" s="95"/>
      <c r="Z43" s="95"/>
    </row>
    <row r="44" ht="15.0" customHeight="1">
      <c r="A44" s="106"/>
      <c r="B44" s="106"/>
      <c r="C44" s="106"/>
      <c r="D44" s="106"/>
      <c r="E44" s="106"/>
      <c r="F44" s="106"/>
      <c r="G44" s="95"/>
      <c r="H44" s="95"/>
      <c r="I44" s="95"/>
      <c r="J44" s="134"/>
      <c r="K44" s="95"/>
      <c r="L44" s="106"/>
      <c r="M44" s="106"/>
      <c r="N44" s="95"/>
      <c r="O44" s="95"/>
      <c r="P44" s="95"/>
      <c r="Q44" s="134"/>
      <c r="R44" s="95"/>
      <c r="S44" s="95"/>
      <c r="T44" s="95"/>
      <c r="U44" s="95"/>
      <c r="V44" s="95"/>
      <c r="W44" s="95"/>
      <c r="X44" s="95"/>
      <c r="Y44" s="95"/>
      <c r="Z44" s="95"/>
    </row>
    <row r="45" ht="15.0" customHeight="1">
      <c r="A45" s="106"/>
      <c r="B45" s="106"/>
      <c r="C45" s="106"/>
      <c r="D45" s="106"/>
      <c r="E45" s="106"/>
      <c r="F45" s="106"/>
      <c r="G45" s="95"/>
      <c r="H45" s="95"/>
      <c r="I45" s="95"/>
      <c r="J45" s="134"/>
      <c r="K45" s="95"/>
      <c r="L45" s="106"/>
      <c r="M45" s="106"/>
      <c r="N45" s="95"/>
      <c r="O45" s="95"/>
      <c r="P45" s="95"/>
      <c r="Q45" s="134"/>
      <c r="R45" s="95"/>
      <c r="S45" s="95"/>
      <c r="T45" s="95"/>
      <c r="U45" s="95"/>
      <c r="V45" s="95"/>
      <c r="W45" s="95"/>
      <c r="X45" s="95"/>
      <c r="Y45" s="95"/>
      <c r="Z45" s="95"/>
    </row>
    <row r="46" ht="15.0" customHeight="1">
      <c r="A46" s="106"/>
      <c r="B46" s="106"/>
      <c r="C46" s="106"/>
      <c r="D46" s="106"/>
      <c r="E46" s="106"/>
      <c r="F46" s="106"/>
      <c r="G46" s="95"/>
      <c r="H46" s="95"/>
      <c r="I46" s="95"/>
      <c r="J46" s="134"/>
      <c r="K46" s="95"/>
      <c r="L46" s="106"/>
      <c r="M46" s="106"/>
      <c r="N46" s="95"/>
      <c r="O46" s="95"/>
      <c r="P46" s="95"/>
      <c r="Q46" s="134"/>
      <c r="R46" s="95"/>
      <c r="S46" s="95"/>
      <c r="T46" s="95"/>
      <c r="U46" s="95"/>
      <c r="V46" s="95"/>
      <c r="W46" s="95"/>
      <c r="X46" s="95"/>
      <c r="Y46" s="95"/>
      <c r="Z46" s="95"/>
    </row>
    <row r="47" ht="15.75" customHeight="1">
      <c r="A47" s="95"/>
      <c r="B47" s="95"/>
      <c r="C47" s="95"/>
      <c r="D47" s="95"/>
      <c r="E47" s="95"/>
      <c r="F47" s="95"/>
      <c r="G47" s="95"/>
      <c r="H47" s="95"/>
      <c r="I47" s="95"/>
      <c r="J47" s="134"/>
      <c r="K47" s="95"/>
      <c r="L47" s="95"/>
      <c r="M47" s="95"/>
      <c r="N47" s="95"/>
      <c r="O47" s="95"/>
      <c r="P47" s="95"/>
      <c r="Q47" s="134"/>
      <c r="R47" s="95"/>
      <c r="S47" s="95"/>
      <c r="T47" s="95"/>
      <c r="U47" s="95"/>
      <c r="V47" s="95"/>
      <c r="W47" s="95"/>
      <c r="X47" s="95"/>
      <c r="Y47" s="95"/>
      <c r="Z47" s="95"/>
    </row>
    <row r="48" ht="15.75" customHeight="1">
      <c r="A48" s="95"/>
      <c r="B48" s="95"/>
      <c r="C48" s="95"/>
      <c r="D48" s="95"/>
      <c r="E48" s="95"/>
      <c r="F48" s="95"/>
      <c r="G48" s="95"/>
      <c r="H48" s="95"/>
      <c r="I48" s="95"/>
      <c r="J48" s="134"/>
      <c r="K48" s="95"/>
      <c r="L48" s="95"/>
      <c r="M48" s="95"/>
      <c r="N48" s="95"/>
      <c r="O48" s="95"/>
      <c r="P48" s="95"/>
      <c r="Q48" s="134"/>
      <c r="R48" s="95"/>
      <c r="S48" s="95"/>
      <c r="T48" s="95"/>
      <c r="U48" s="95"/>
      <c r="V48" s="95"/>
      <c r="W48" s="95"/>
      <c r="X48" s="95"/>
      <c r="Y48" s="95"/>
      <c r="Z48" s="95"/>
    </row>
    <row r="49" ht="15.75" customHeight="1">
      <c r="A49" s="95"/>
      <c r="B49" s="95"/>
      <c r="C49" s="95"/>
      <c r="D49" s="95"/>
      <c r="E49" s="95"/>
      <c r="F49" s="95"/>
      <c r="G49" s="95"/>
      <c r="H49" s="95"/>
      <c r="I49" s="95"/>
      <c r="J49" s="134"/>
      <c r="K49" s="95"/>
      <c r="L49" s="95"/>
      <c r="M49" s="95"/>
      <c r="N49" s="95"/>
      <c r="O49" s="95"/>
      <c r="P49" s="95"/>
      <c r="Q49" s="134"/>
      <c r="R49" s="95"/>
      <c r="S49" s="95"/>
      <c r="T49" s="95"/>
      <c r="U49" s="95"/>
      <c r="V49" s="95"/>
      <c r="W49" s="95"/>
      <c r="X49" s="95"/>
      <c r="Y49" s="95"/>
      <c r="Z49" s="95"/>
    </row>
    <row r="50" ht="15.75" customHeight="1">
      <c r="A50" s="95"/>
      <c r="B50" s="95"/>
      <c r="C50" s="95"/>
      <c r="D50" s="95"/>
      <c r="E50" s="95"/>
      <c r="F50" s="95"/>
      <c r="G50" s="95"/>
      <c r="H50" s="95"/>
      <c r="I50" s="95"/>
      <c r="J50" s="134"/>
      <c r="K50" s="95"/>
      <c r="L50" s="95"/>
      <c r="M50" s="95"/>
      <c r="N50" s="95"/>
      <c r="O50" s="95"/>
      <c r="P50" s="95"/>
      <c r="Q50" s="134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134"/>
      <c r="K51" s="95"/>
      <c r="L51" s="95"/>
      <c r="M51" s="95"/>
      <c r="N51" s="95"/>
      <c r="O51" s="95"/>
      <c r="P51" s="95"/>
      <c r="Q51" s="134"/>
      <c r="R51" s="95"/>
      <c r="S51" s="95"/>
      <c r="T51" s="95"/>
      <c r="U51" s="95"/>
      <c r="V51" s="95"/>
      <c r="W51" s="95"/>
      <c r="X51" s="95"/>
      <c r="Y51" s="95"/>
      <c r="Z51" s="95"/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134"/>
      <c r="K52" s="95"/>
      <c r="L52" s="95"/>
      <c r="M52" s="95"/>
      <c r="N52" s="95"/>
      <c r="O52" s="95"/>
      <c r="P52" s="95"/>
      <c r="Q52" s="134"/>
      <c r="R52" s="95"/>
      <c r="S52" s="95"/>
      <c r="T52" s="95"/>
      <c r="U52" s="95"/>
      <c r="V52" s="95"/>
      <c r="W52" s="95"/>
      <c r="X52" s="95"/>
      <c r="Y52" s="95"/>
      <c r="Z52" s="95"/>
    </row>
    <row r="53" ht="15.75" customHeight="1">
      <c r="A53" s="95"/>
      <c r="B53" s="95"/>
      <c r="C53" s="95"/>
      <c r="D53" s="95"/>
      <c r="E53" s="95"/>
      <c r="F53" s="95"/>
      <c r="G53" s="95"/>
      <c r="H53" s="95"/>
      <c r="I53" s="95"/>
      <c r="J53" s="134"/>
      <c r="K53" s="95"/>
      <c r="L53" s="95"/>
      <c r="M53" s="95"/>
      <c r="N53" s="95"/>
      <c r="O53" s="95"/>
      <c r="P53" s="95"/>
      <c r="Q53" s="134"/>
      <c r="R53" s="95"/>
      <c r="S53" s="95"/>
      <c r="T53" s="95"/>
      <c r="U53" s="95"/>
      <c r="V53" s="95"/>
      <c r="W53" s="95"/>
      <c r="X53" s="95"/>
      <c r="Y53" s="95"/>
      <c r="Z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134"/>
      <c r="K54" s="95"/>
      <c r="L54" s="95"/>
      <c r="M54" s="95"/>
      <c r="N54" s="95"/>
      <c r="O54" s="95"/>
      <c r="P54" s="95"/>
      <c r="Q54" s="134"/>
      <c r="R54" s="95"/>
      <c r="S54" s="95"/>
      <c r="T54" s="95"/>
      <c r="U54" s="95"/>
      <c r="V54" s="95"/>
      <c r="W54" s="95"/>
      <c r="X54" s="95"/>
      <c r="Y54" s="95"/>
      <c r="Z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134"/>
      <c r="K55" s="95"/>
      <c r="L55" s="95"/>
      <c r="M55" s="95"/>
      <c r="N55" s="95"/>
      <c r="O55" s="95"/>
      <c r="P55" s="95"/>
      <c r="Q55" s="134"/>
      <c r="R55" s="95"/>
      <c r="S55" s="95"/>
      <c r="T55" s="95"/>
      <c r="U55" s="95"/>
      <c r="V55" s="95"/>
      <c r="W55" s="95"/>
      <c r="X55" s="95"/>
      <c r="Y55" s="95"/>
      <c r="Z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134"/>
      <c r="K56" s="95"/>
      <c r="L56" s="95"/>
      <c r="M56" s="95"/>
      <c r="N56" s="95"/>
      <c r="O56" s="95"/>
      <c r="P56" s="95"/>
      <c r="Q56" s="134"/>
      <c r="R56" s="95"/>
      <c r="S56" s="95"/>
      <c r="T56" s="95"/>
      <c r="U56" s="95"/>
      <c r="V56" s="95"/>
      <c r="W56" s="95"/>
      <c r="X56" s="95"/>
      <c r="Y56" s="95"/>
      <c r="Z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134"/>
      <c r="K57" s="95"/>
      <c r="L57" s="95"/>
      <c r="M57" s="95"/>
      <c r="N57" s="95"/>
      <c r="O57" s="95"/>
      <c r="P57" s="95"/>
      <c r="Q57" s="134"/>
      <c r="R57" s="95"/>
      <c r="S57" s="95"/>
      <c r="T57" s="95"/>
      <c r="U57" s="95"/>
      <c r="V57" s="95"/>
      <c r="W57" s="95"/>
      <c r="X57" s="95"/>
      <c r="Y57" s="95"/>
      <c r="Z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134"/>
      <c r="K58" s="95"/>
      <c r="L58" s="95"/>
      <c r="M58" s="95"/>
      <c r="N58" s="95"/>
      <c r="O58" s="95"/>
      <c r="P58" s="95"/>
      <c r="Q58" s="134"/>
      <c r="R58" s="95"/>
      <c r="S58" s="95"/>
      <c r="T58" s="95"/>
      <c r="U58" s="95"/>
      <c r="V58" s="95"/>
      <c r="W58" s="95"/>
      <c r="X58" s="95"/>
      <c r="Y58" s="95"/>
      <c r="Z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134"/>
      <c r="K59" s="95"/>
      <c r="L59" s="95"/>
      <c r="M59" s="95"/>
      <c r="N59" s="95"/>
      <c r="O59" s="95"/>
      <c r="P59" s="95"/>
      <c r="Q59" s="134"/>
      <c r="R59" s="95"/>
      <c r="S59" s="95"/>
      <c r="T59" s="95"/>
      <c r="U59" s="95"/>
      <c r="V59" s="95"/>
      <c r="W59" s="95"/>
      <c r="X59" s="95"/>
      <c r="Y59" s="95"/>
      <c r="Z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134"/>
      <c r="K60" s="95"/>
      <c r="L60" s="95"/>
      <c r="M60" s="95"/>
      <c r="N60" s="95"/>
      <c r="O60" s="95"/>
      <c r="P60" s="95"/>
      <c r="Q60" s="134"/>
      <c r="R60" s="95"/>
      <c r="S60" s="95"/>
      <c r="T60" s="95"/>
      <c r="U60" s="95"/>
      <c r="V60" s="95"/>
      <c r="W60" s="95"/>
      <c r="X60" s="95"/>
      <c r="Y60" s="95"/>
      <c r="Z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134"/>
      <c r="K61" s="95"/>
      <c r="L61" s="95"/>
      <c r="M61" s="95"/>
      <c r="N61" s="95"/>
      <c r="O61" s="95"/>
      <c r="P61" s="95"/>
      <c r="Q61" s="134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134"/>
      <c r="K62" s="95"/>
      <c r="L62" s="95"/>
      <c r="M62" s="95"/>
      <c r="N62" s="95"/>
      <c r="O62" s="95"/>
      <c r="P62" s="95"/>
      <c r="Q62" s="134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134"/>
      <c r="K63" s="95"/>
      <c r="L63" s="95"/>
      <c r="M63" s="95"/>
      <c r="N63" s="95"/>
      <c r="O63" s="95"/>
      <c r="P63" s="95"/>
      <c r="Q63" s="134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134"/>
      <c r="K64" s="95"/>
      <c r="L64" s="95"/>
      <c r="M64" s="95"/>
      <c r="N64" s="95"/>
      <c r="O64" s="95"/>
      <c r="P64" s="95"/>
      <c r="Q64" s="134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134"/>
      <c r="K65" s="95"/>
      <c r="L65" s="95"/>
      <c r="M65" s="95"/>
      <c r="N65" s="95"/>
      <c r="O65" s="95"/>
      <c r="P65" s="95"/>
      <c r="Q65" s="134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134"/>
      <c r="K66" s="95"/>
      <c r="L66" s="95"/>
      <c r="M66" s="95"/>
      <c r="N66" s="95"/>
      <c r="O66" s="95"/>
      <c r="P66" s="95"/>
      <c r="Q66" s="134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134"/>
      <c r="K67" s="95"/>
      <c r="L67" s="95"/>
      <c r="M67" s="95"/>
      <c r="N67" s="95"/>
      <c r="O67" s="95"/>
      <c r="P67" s="95"/>
      <c r="Q67" s="134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134"/>
      <c r="K68" s="95"/>
      <c r="L68" s="95"/>
      <c r="M68" s="95"/>
      <c r="N68" s="95"/>
      <c r="O68" s="95"/>
      <c r="P68" s="95"/>
      <c r="Q68" s="134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134"/>
      <c r="K69" s="95"/>
      <c r="L69" s="95"/>
      <c r="M69" s="95"/>
      <c r="N69" s="95"/>
      <c r="O69" s="95"/>
      <c r="P69" s="95"/>
      <c r="Q69" s="134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134"/>
      <c r="K70" s="95"/>
      <c r="L70" s="95"/>
      <c r="M70" s="95"/>
      <c r="N70" s="95"/>
      <c r="O70" s="95"/>
      <c r="P70" s="95"/>
      <c r="Q70" s="134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134"/>
      <c r="K71" s="95"/>
      <c r="L71" s="95"/>
      <c r="M71" s="95"/>
      <c r="N71" s="95"/>
      <c r="O71" s="95"/>
      <c r="P71" s="95"/>
      <c r="Q71" s="134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134"/>
      <c r="K72" s="95"/>
      <c r="L72" s="95"/>
      <c r="M72" s="95"/>
      <c r="N72" s="95"/>
      <c r="O72" s="95"/>
      <c r="P72" s="95"/>
      <c r="Q72" s="134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134"/>
      <c r="K73" s="95"/>
      <c r="L73" s="95"/>
      <c r="M73" s="95"/>
      <c r="N73" s="95"/>
      <c r="O73" s="95"/>
      <c r="P73" s="95"/>
      <c r="Q73" s="134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134"/>
      <c r="K74" s="95"/>
      <c r="L74" s="95"/>
      <c r="M74" s="95"/>
      <c r="N74" s="95"/>
      <c r="O74" s="95"/>
      <c r="P74" s="95"/>
      <c r="Q74" s="134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134"/>
      <c r="K75" s="95"/>
      <c r="L75" s="95"/>
      <c r="M75" s="95"/>
      <c r="N75" s="95"/>
      <c r="O75" s="95"/>
      <c r="P75" s="95"/>
      <c r="Q75" s="134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134"/>
      <c r="K76" s="95"/>
      <c r="L76" s="95"/>
      <c r="M76" s="95"/>
      <c r="N76" s="95"/>
      <c r="O76" s="95"/>
      <c r="P76" s="95"/>
      <c r="Q76" s="134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134"/>
      <c r="K77" s="95"/>
      <c r="L77" s="95"/>
      <c r="M77" s="95"/>
      <c r="N77" s="95"/>
      <c r="O77" s="95"/>
      <c r="P77" s="95"/>
      <c r="Q77" s="134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134"/>
      <c r="K78" s="95"/>
      <c r="L78" s="95"/>
      <c r="M78" s="95"/>
      <c r="N78" s="95"/>
      <c r="O78" s="95"/>
      <c r="P78" s="95"/>
      <c r="Q78" s="134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134"/>
      <c r="K79" s="95"/>
      <c r="L79" s="95"/>
      <c r="M79" s="95"/>
      <c r="N79" s="95"/>
      <c r="O79" s="95"/>
      <c r="P79" s="95"/>
      <c r="Q79" s="134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134"/>
      <c r="K80" s="95"/>
      <c r="L80" s="95"/>
      <c r="M80" s="95"/>
      <c r="N80" s="95"/>
      <c r="O80" s="95"/>
      <c r="P80" s="95"/>
      <c r="Q80" s="134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134"/>
      <c r="K81" s="95"/>
      <c r="L81" s="95"/>
      <c r="M81" s="95"/>
      <c r="N81" s="95"/>
      <c r="O81" s="95"/>
      <c r="P81" s="95"/>
      <c r="Q81" s="134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134"/>
      <c r="K82" s="95"/>
      <c r="L82" s="95"/>
      <c r="M82" s="95"/>
      <c r="N82" s="95"/>
      <c r="O82" s="95"/>
      <c r="P82" s="95"/>
      <c r="Q82" s="134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134"/>
      <c r="K83" s="95"/>
      <c r="L83" s="95"/>
      <c r="M83" s="95"/>
      <c r="N83" s="95"/>
      <c r="O83" s="95"/>
      <c r="P83" s="95"/>
      <c r="Q83" s="134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134"/>
      <c r="K84" s="95"/>
      <c r="L84" s="95"/>
      <c r="M84" s="95"/>
      <c r="N84" s="95"/>
      <c r="O84" s="95"/>
      <c r="P84" s="95"/>
      <c r="Q84" s="134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134"/>
      <c r="K85" s="95"/>
      <c r="L85" s="95"/>
      <c r="M85" s="95"/>
      <c r="N85" s="95"/>
      <c r="O85" s="95"/>
      <c r="P85" s="95"/>
      <c r="Q85" s="134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134"/>
      <c r="K86" s="95"/>
      <c r="L86" s="95"/>
      <c r="M86" s="95"/>
      <c r="N86" s="95"/>
      <c r="O86" s="95"/>
      <c r="P86" s="95"/>
      <c r="Q86" s="134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134"/>
      <c r="K87" s="95"/>
      <c r="L87" s="95"/>
      <c r="M87" s="95"/>
      <c r="N87" s="95"/>
      <c r="O87" s="95"/>
      <c r="P87" s="95"/>
      <c r="Q87" s="134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134"/>
      <c r="K88" s="95"/>
      <c r="L88" s="95"/>
      <c r="M88" s="95"/>
      <c r="N88" s="95"/>
      <c r="O88" s="95"/>
      <c r="P88" s="95"/>
      <c r="Q88" s="134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134"/>
      <c r="K89" s="95"/>
      <c r="L89" s="95"/>
      <c r="M89" s="95"/>
      <c r="N89" s="95"/>
      <c r="O89" s="95"/>
      <c r="P89" s="95"/>
      <c r="Q89" s="134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134"/>
      <c r="K90" s="95"/>
      <c r="L90" s="95"/>
      <c r="M90" s="95"/>
      <c r="N90" s="95"/>
      <c r="O90" s="95"/>
      <c r="P90" s="95"/>
      <c r="Q90" s="134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134"/>
      <c r="K91" s="95"/>
      <c r="L91" s="95"/>
      <c r="M91" s="95"/>
      <c r="N91" s="95"/>
      <c r="O91" s="95"/>
      <c r="P91" s="95"/>
      <c r="Q91" s="134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134"/>
      <c r="K92" s="95"/>
      <c r="L92" s="95"/>
      <c r="M92" s="95"/>
      <c r="N92" s="95"/>
      <c r="O92" s="95"/>
      <c r="P92" s="95"/>
      <c r="Q92" s="134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134"/>
      <c r="K93" s="95"/>
      <c r="L93" s="95"/>
      <c r="M93" s="95"/>
      <c r="N93" s="95"/>
      <c r="O93" s="95"/>
      <c r="P93" s="95"/>
      <c r="Q93" s="134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134"/>
      <c r="K94" s="95"/>
      <c r="L94" s="95"/>
      <c r="M94" s="95"/>
      <c r="N94" s="95"/>
      <c r="O94" s="95"/>
      <c r="P94" s="95"/>
      <c r="Q94" s="134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134"/>
      <c r="K95" s="95"/>
      <c r="L95" s="95"/>
      <c r="M95" s="95"/>
      <c r="N95" s="95"/>
      <c r="O95" s="95"/>
      <c r="P95" s="95"/>
      <c r="Q95" s="134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134"/>
      <c r="K96" s="95"/>
      <c r="L96" s="95"/>
      <c r="M96" s="95"/>
      <c r="N96" s="95"/>
      <c r="O96" s="95"/>
      <c r="P96" s="95"/>
      <c r="Q96" s="134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134"/>
      <c r="K97" s="95"/>
      <c r="L97" s="95"/>
      <c r="M97" s="95"/>
      <c r="N97" s="95"/>
      <c r="O97" s="95"/>
      <c r="P97" s="95"/>
      <c r="Q97" s="134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134"/>
      <c r="K98" s="95"/>
      <c r="L98" s="95"/>
      <c r="M98" s="95"/>
      <c r="N98" s="95"/>
      <c r="O98" s="95"/>
      <c r="P98" s="95"/>
      <c r="Q98" s="134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134"/>
      <c r="K99" s="95"/>
      <c r="L99" s="95"/>
      <c r="M99" s="95"/>
      <c r="N99" s="95"/>
      <c r="O99" s="95"/>
      <c r="P99" s="95"/>
      <c r="Q99" s="134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134"/>
      <c r="K100" s="95"/>
      <c r="L100" s="95"/>
      <c r="M100" s="95"/>
      <c r="N100" s="95"/>
      <c r="O100" s="95"/>
      <c r="P100" s="95"/>
      <c r="Q100" s="134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134"/>
      <c r="K101" s="95"/>
      <c r="L101" s="95"/>
      <c r="M101" s="95"/>
      <c r="N101" s="95"/>
      <c r="O101" s="95"/>
      <c r="P101" s="95"/>
      <c r="Q101" s="134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134"/>
      <c r="K102" s="95"/>
      <c r="L102" s="95"/>
      <c r="M102" s="95"/>
      <c r="N102" s="95"/>
      <c r="O102" s="95"/>
      <c r="P102" s="95"/>
      <c r="Q102" s="134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134"/>
      <c r="K103" s="95"/>
      <c r="L103" s="95"/>
      <c r="M103" s="95"/>
      <c r="N103" s="95"/>
      <c r="O103" s="95"/>
      <c r="P103" s="95"/>
      <c r="Q103" s="134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134"/>
      <c r="K104" s="95"/>
      <c r="L104" s="95"/>
      <c r="M104" s="95"/>
      <c r="N104" s="95"/>
      <c r="O104" s="95"/>
      <c r="P104" s="95"/>
      <c r="Q104" s="134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134"/>
      <c r="K105" s="95"/>
      <c r="L105" s="95"/>
      <c r="M105" s="95"/>
      <c r="N105" s="95"/>
      <c r="O105" s="95"/>
      <c r="P105" s="95"/>
      <c r="Q105" s="134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134"/>
      <c r="K106" s="95"/>
      <c r="L106" s="95"/>
      <c r="M106" s="95"/>
      <c r="N106" s="95"/>
      <c r="O106" s="95"/>
      <c r="P106" s="95"/>
      <c r="Q106" s="134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134"/>
      <c r="K107" s="95"/>
      <c r="L107" s="95"/>
      <c r="M107" s="95"/>
      <c r="N107" s="95"/>
      <c r="O107" s="95"/>
      <c r="P107" s="95"/>
      <c r="Q107" s="134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134"/>
      <c r="K108" s="95"/>
      <c r="L108" s="95"/>
      <c r="M108" s="95"/>
      <c r="N108" s="95"/>
      <c r="O108" s="95"/>
      <c r="P108" s="95"/>
      <c r="Q108" s="134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134"/>
      <c r="K109" s="95"/>
      <c r="L109" s="95"/>
      <c r="M109" s="95"/>
      <c r="N109" s="95"/>
      <c r="O109" s="95"/>
      <c r="P109" s="95"/>
      <c r="Q109" s="134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134"/>
      <c r="K110" s="95"/>
      <c r="L110" s="95"/>
      <c r="M110" s="95"/>
      <c r="N110" s="95"/>
      <c r="O110" s="95"/>
      <c r="P110" s="95"/>
      <c r="Q110" s="134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134"/>
      <c r="K111" s="95"/>
      <c r="L111" s="95"/>
      <c r="M111" s="95"/>
      <c r="N111" s="95"/>
      <c r="O111" s="95"/>
      <c r="P111" s="95"/>
      <c r="Q111" s="134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134"/>
      <c r="K112" s="95"/>
      <c r="L112" s="95"/>
      <c r="M112" s="95"/>
      <c r="N112" s="95"/>
      <c r="O112" s="95"/>
      <c r="P112" s="95"/>
      <c r="Q112" s="134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134"/>
      <c r="K113" s="95"/>
      <c r="L113" s="95"/>
      <c r="M113" s="95"/>
      <c r="N113" s="95"/>
      <c r="O113" s="95"/>
      <c r="P113" s="95"/>
      <c r="Q113" s="134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134"/>
      <c r="K114" s="95"/>
      <c r="L114" s="95"/>
      <c r="M114" s="95"/>
      <c r="N114" s="95"/>
      <c r="O114" s="95"/>
      <c r="P114" s="95"/>
      <c r="Q114" s="134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134"/>
      <c r="K115" s="95"/>
      <c r="L115" s="95"/>
      <c r="M115" s="95"/>
      <c r="N115" s="95"/>
      <c r="O115" s="95"/>
      <c r="P115" s="95"/>
      <c r="Q115" s="134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134"/>
      <c r="K116" s="95"/>
      <c r="L116" s="95"/>
      <c r="M116" s="95"/>
      <c r="N116" s="95"/>
      <c r="O116" s="95"/>
      <c r="P116" s="95"/>
      <c r="Q116" s="134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134"/>
      <c r="K117" s="95"/>
      <c r="L117" s="95"/>
      <c r="M117" s="95"/>
      <c r="N117" s="95"/>
      <c r="O117" s="95"/>
      <c r="P117" s="95"/>
      <c r="Q117" s="134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134"/>
      <c r="K118" s="95"/>
      <c r="L118" s="95"/>
      <c r="M118" s="95"/>
      <c r="N118" s="95"/>
      <c r="O118" s="95"/>
      <c r="P118" s="95"/>
      <c r="Q118" s="134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134"/>
      <c r="K119" s="95"/>
      <c r="L119" s="95"/>
      <c r="M119" s="95"/>
      <c r="N119" s="95"/>
      <c r="O119" s="95"/>
      <c r="P119" s="95"/>
      <c r="Q119" s="134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134"/>
      <c r="K120" s="95"/>
      <c r="L120" s="95"/>
      <c r="M120" s="95"/>
      <c r="N120" s="95"/>
      <c r="O120" s="95"/>
      <c r="P120" s="95"/>
      <c r="Q120" s="134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134"/>
      <c r="K121" s="95"/>
      <c r="L121" s="95"/>
      <c r="M121" s="95"/>
      <c r="N121" s="95"/>
      <c r="O121" s="95"/>
      <c r="P121" s="95"/>
      <c r="Q121" s="134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134"/>
      <c r="K122" s="95"/>
      <c r="L122" s="95"/>
      <c r="M122" s="95"/>
      <c r="N122" s="95"/>
      <c r="O122" s="95"/>
      <c r="P122" s="95"/>
      <c r="Q122" s="134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134"/>
      <c r="K123" s="95"/>
      <c r="L123" s="95"/>
      <c r="M123" s="95"/>
      <c r="N123" s="95"/>
      <c r="O123" s="95"/>
      <c r="P123" s="95"/>
      <c r="Q123" s="134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134"/>
      <c r="K124" s="95"/>
      <c r="L124" s="95"/>
      <c r="M124" s="95"/>
      <c r="N124" s="95"/>
      <c r="O124" s="95"/>
      <c r="P124" s="95"/>
      <c r="Q124" s="134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134"/>
      <c r="K125" s="95"/>
      <c r="L125" s="95"/>
      <c r="M125" s="95"/>
      <c r="N125" s="95"/>
      <c r="O125" s="95"/>
      <c r="P125" s="95"/>
      <c r="Q125" s="134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134"/>
      <c r="K126" s="95"/>
      <c r="L126" s="95"/>
      <c r="M126" s="95"/>
      <c r="N126" s="95"/>
      <c r="O126" s="95"/>
      <c r="P126" s="95"/>
      <c r="Q126" s="134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134"/>
      <c r="K127" s="95"/>
      <c r="L127" s="95"/>
      <c r="M127" s="95"/>
      <c r="N127" s="95"/>
      <c r="O127" s="95"/>
      <c r="P127" s="95"/>
      <c r="Q127" s="134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134"/>
      <c r="K128" s="95"/>
      <c r="L128" s="95"/>
      <c r="M128" s="95"/>
      <c r="N128" s="95"/>
      <c r="O128" s="95"/>
      <c r="P128" s="95"/>
      <c r="Q128" s="134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134"/>
      <c r="K129" s="95"/>
      <c r="L129" s="95"/>
      <c r="M129" s="95"/>
      <c r="N129" s="95"/>
      <c r="O129" s="95"/>
      <c r="P129" s="95"/>
      <c r="Q129" s="134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134"/>
      <c r="K130" s="95"/>
      <c r="L130" s="95"/>
      <c r="M130" s="95"/>
      <c r="N130" s="95"/>
      <c r="O130" s="95"/>
      <c r="P130" s="95"/>
      <c r="Q130" s="134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134"/>
      <c r="K131" s="95"/>
      <c r="L131" s="95"/>
      <c r="M131" s="95"/>
      <c r="N131" s="95"/>
      <c r="O131" s="95"/>
      <c r="P131" s="95"/>
      <c r="Q131" s="134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134"/>
      <c r="K132" s="95"/>
      <c r="L132" s="95"/>
      <c r="M132" s="95"/>
      <c r="N132" s="95"/>
      <c r="O132" s="95"/>
      <c r="P132" s="95"/>
      <c r="Q132" s="134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134"/>
      <c r="K133" s="95"/>
      <c r="L133" s="95"/>
      <c r="M133" s="95"/>
      <c r="N133" s="95"/>
      <c r="O133" s="95"/>
      <c r="P133" s="95"/>
      <c r="Q133" s="134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134"/>
      <c r="K134" s="95"/>
      <c r="L134" s="95"/>
      <c r="M134" s="95"/>
      <c r="N134" s="95"/>
      <c r="O134" s="95"/>
      <c r="P134" s="95"/>
      <c r="Q134" s="134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134"/>
      <c r="K135" s="95"/>
      <c r="L135" s="95"/>
      <c r="M135" s="95"/>
      <c r="N135" s="95"/>
      <c r="O135" s="95"/>
      <c r="P135" s="95"/>
      <c r="Q135" s="134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134"/>
      <c r="K136" s="95"/>
      <c r="L136" s="95"/>
      <c r="M136" s="95"/>
      <c r="N136" s="95"/>
      <c r="O136" s="95"/>
      <c r="P136" s="95"/>
      <c r="Q136" s="134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134"/>
      <c r="K137" s="95"/>
      <c r="L137" s="95"/>
      <c r="M137" s="95"/>
      <c r="N137" s="95"/>
      <c r="O137" s="95"/>
      <c r="P137" s="95"/>
      <c r="Q137" s="134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134"/>
      <c r="K138" s="95"/>
      <c r="L138" s="95"/>
      <c r="M138" s="95"/>
      <c r="N138" s="95"/>
      <c r="O138" s="95"/>
      <c r="P138" s="95"/>
      <c r="Q138" s="134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134"/>
      <c r="K139" s="95"/>
      <c r="L139" s="95"/>
      <c r="M139" s="95"/>
      <c r="N139" s="95"/>
      <c r="O139" s="95"/>
      <c r="P139" s="95"/>
      <c r="Q139" s="134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134"/>
      <c r="K140" s="95"/>
      <c r="L140" s="95"/>
      <c r="M140" s="95"/>
      <c r="N140" s="95"/>
      <c r="O140" s="95"/>
      <c r="P140" s="95"/>
      <c r="Q140" s="134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134"/>
      <c r="K141" s="95"/>
      <c r="L141" s="95"/>
      <c r="M141" s="95"/>
      <c r="N141" s="95"/>
      <c r="O141" s="95"/>
      <c r="P141" s="95"/>
      <c r="Q141" s="134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134"/>
      <c r="K142" s="95"/>
      <c r="L142" s="95"/>
      <c r="M142" s="95"/>
      <c r="N142" s="95"/>
      <c r="O142" s="95"/>
      <c r="P142" s="95"/>
      <c r="Q142" s="134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134"/>
      <c r="K143" s="95"/>
      <c r="L143" s="95"/>
      <c r="M143" s="95"/>
      <c r="N143" s="95"/>
      <c r="O143" s="95"/>
      <c r="P143" s="95"/>
      <c r="Q143" s="134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134"/>
      <c r="K144" s="95"/>
      <c r="L144" s="95"/>
      <c r="M144" s="95"/>
      <c r="N144" s="95"/>
      <c r="O144" s="95"/>
      <c r="P144" s="95"/>
      <c r="Q144" s="134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134"/>
      <c r="K145" s="95"/>
      <c r="L145" s="95"/>
      <c r="M145" s="95"/>
      <c r="N145" s="95"/>
      <c r="O145" s="95"/>
      <c r="P145" s="95"/>
      <c r="Q145" s="134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134"/>
      <c r="K146" s="95"/>
      <c r="L146" s="95"/>
      <c r="M146" s="95"/>
      <c r="N146" s="95"/>
      <c r="O146" s="95"/>
      <c r="P146" s="95"/>
      <c r="Q146" s="134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134"/>
      <c r="K147" s="95"/>
      <c r="L147" s="95"/>
      <c r="M147" s="95"/>
      <c r="N147" s="95"/>
      <c r="O147" s="95"/>
      <c r="P147" s="95"/>
      <c r="Q147" s="134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134"/>
      <c r="K148" s="95"/>
      <c r="L148" s="95"/>
      <c r="M148" s="95"/>
      <c r="N148" s="95"/>
      <c r="O148" s="95"/>
      <c r="P148" s="95"/>
      <c r="Q148" s="134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134"/>
      <c r="K149" s="95"/>
      <c r="L149" s="95"/>
      <c r="M149" s="95"/>
      <c r="N149" s="95"/>
      <c r="O149" s="95"/>
      <c r="P149" s="95"/>
      <c r="Q149" s="134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134"/>
      <c r="K150" s="95"/>
      <c r="L150" s="95"/>
      <c r="M150" s="95"/>
      <c r="N150" s="95"/>
      <c r="O150" s="95"/>
      <c r="P150" s="95"/>
      <c r="Q150" s="134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134"/>
      <c r="K151" s="95"/>
      <c r="L151" s="95"/>
      <c r="M151" s="95"/>
      <c r="N151" s="95"/>
      <c r="O151" s="95"/>
      <c r="P151" s="95"/>
      <c r="Q151" s="134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134"/>
      <c r="K152" s="95"/>
      <c r="L152" s="95"/>
      <c r="M152" s="95"/>
      <c r="N152" s="95"/>
      <c r="O152" s="95"/>
      <c r="P152" s="95"/>
      <c r="Q152" s="134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134"/>
      <c r="K153" s="95"/>
      <c r="L153" s="95"/>
      <c r="M153" s="95"/>
      <c r="N153" s="95"/>
      <c r="O153" s="95"/>
      <c r="P153" s="95"/>
      <c r="Q153" s="134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134"/>
      <c r="K154" s="95"/>
      <c r="L154" s="95"/>
      <c r="M154" s="95"/>
      <c r="N154" s="95"/>
      <c r="O154" s="95"/>
      <c r="P154" s="95"/>
      <c r="Q154" s="134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134"/>
      <c r="K155" s="95"/>
      <c r="L155" s="95"/>
      <c r="M155" s="95"/>
      <c r="N155" s="95"/>
      <c r="O155" s="95"/>
      <c r="P155" s="95"/>
      <c r="Q155" s="134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134"/>
      <c r="K156" s="95"/>
      <c r="L156" s="95"/>
      <c r="M156" s="95"/>
      <c r="N156" s="95"/>
      <c r="O156" s="95"/>
      <c r="P156" s="95"/>
      <c r="Q156" s="134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134"/>
      <c r="K157" s="95"/>
      <c r="L157" s="95"/>
      <c r="M157" s="95"/>
      <c r="N157" s="95"/>
      <c r="O157" s="95"/>
      <c r="P157" s="95"/>
      <c r="Q157" s="134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134"/>
      <c r="K158" s="95"/>
      <c r="L158" s="95"/>
      <c r="M158" s="95"/>
      <c r="N158" s="95"/>
      <c r="O158" s="95"/>
      <c r="P158" s="95"/>
      <c r="Q158" s="134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134"/>
      <c r="K159" s="95"/>
      <c r="L159" s="95"/>
      <c r="M159" s="95"/>
      <c r="N159" s="95"/>
      <c r="O159" s="95"/>
      <c r="P159" s="95"/>
      <c r="Q159" s="134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134"/>
      <c r="K160" s="95"/>
      <c r="L160" s="95"/>
      <c r="M160" s="95"/>
      <c r="N160" s="95"/>
      <c r="O160" s="95"/>
      <c r="P160" s="95"/>
      <c r="Q160" s="134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134"/>
      <c r="K161" s="95"/>
      <c r="L161" s="95"/>
      <c r="M161" s="95"/>
      <c r="N161" s="95"/>
      <c r="O161" s="95"/>
      <c r="P161" s="95"/>
      <c r="Q161" s="134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134"/>
      <c r="K162" s="95"/>
      <c r="L162" s="95"/>
      <c r="M162" s="95"/>
      <c r="N162" s="95"/>
      <c r="O162" s="95"/>
      <c r="P162" s="95"/>
      <c r="Q162" s="134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134"/>
      <c r="K163" s="95"/>
      <c r="L163" s="95"/>
      <c r="M163" s="95"/>
      <c r="N163" s="95"/>
      <c r="O163" s="95"/>
      <c r="P163" s="95"/>
      <c r="Q163" s="134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134"/>
      <c r="K164" s="95"/>
      <c r="L164" s="95"/>
      <c r="M164" s="95"/>
      <c r="N164" s="95"/>
      <c r="O164" s="95"/>
      <c r="P164" s="95"/>
      <c r="Q164" s="134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134"/>
      <c r="K165" s="95"/>
      <c r="L165" s="95"/>
      <c r="M165" s="95"/>
      <c r="N165" s="95"/>
      <c r="O165" s="95"/>
      <c r="P165" s="95"/>
      <c r="Q165" s="134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134"/>
      <c r="K166" s="95"/>
      <c r="L166" s="95"/>
      <c r="M166" s="95"/>
      <c r="N166" s="95"/>
      <c r="O166" s="95"/>
      <c r="P166" s="95"/>
      <c r="Q166" s="134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134"/>
      <c r="K167" s="95"/>
      <c r="L167" s="95"/>
      <c r="M167" s="95"/>
      <c r="N167" s="95"/>
      <c r="O167" s="95"/>
      <c r="P167" s="95"/>
      <c r="Q167" s="134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134"/>
      <c r="K168" s="95"/>
      <c r="L168" s="95"/>
      <c r="M168" s="95"/>
      <c r="N168" s="95"/>
      <c r="O168" s="95"/>
      <c r="P168" s="95"/>
      <c r="Q168" s="134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134"/>
      <c r="K169" s="95"/>
      <c r="L169" s="95"/>
      <c r="M169" s="95"/>
      <c r="N169" s="95"/>
      <c r="O169" s="95"/>
      <c r="P169" s="95"/>
      <c r="Q169" s="134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134"/>
      <c r="K170" s="95"/>
      <c r="L170" s="95"/>
      <c r="M170" s="95"/>
      <c r="N170" s="95"/>
      <c r="O170" s="95"/>
      <c r="P170" s="95"/>
      <c r="Q170" s="134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134"/>
      <c r="K171" s="95"/>
      <c r="L171" s="95"/>
      <c r="M171" s="95"/>
      <c r="N171" s="95"/>
      <c r="O171" s="95"/>
      <c r="P171" s="95"/>
      <c r="Q171" s="134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134"/>
      <c r="K172" s="95"/>
      <c r="L172" s="95"/>
      <c r="M172" s="95"/>
      <c r="N172" s="95"/>
      <c r="O172" s="95"/>
      <c r="P172" s="95"/>
      <c r="Q172" s="134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134"/>
      <c r="K173" s="95"/>
      <c r="L173" s="95"/>
      <c r="M173" s="95"/>
      <c r="N173" s="95"/>
      <c r="O173" s="95"/>
      <c r="P173" s="95"/>
      <c r="Q173" s="134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134"/>
      <c r="K174" s="95"/>
      <c r="L174" s="95"/>
      <c r="M174" s="95"/>
      <c r="N174" s="95"/>
      <c r="O174" s="95"/>
      <c r="P174" s="95"/>
      <c r="Q174" s="134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134"/>
      <c r="K175" s="95"/>
      <c r="L175" s="95"/>
      <c r="M175" s="95"/>
      <c r="N175" s="95"/>
      <c r="O175" s="95"/>
      <c r="P175" s="95"/>
      <c r="Q175" s="134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134"/>
      <c r="K176" s="95"/>
      <c r="L176" s="95"/>
      <c r="M176" s="95"/>
      <c r="N176" s="95"/>
      <c r="O176" s="95"/>
      <c r="P176" s="95"/>
      <c r="Q176" s="134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134"/>
      <c r="K177" s="95"/>
      <c r="L177" s="95"/>
      <c r="M177" s="95"/>
      <c r="N177" s="95"/>
      <c r="O177" s="95"/>
      <c r="P177" s="95"/>
      <c r="Q177" s="134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134"/>
      <c r="K178" s="95"/>
      <c r="L178" s="95"/>
      <c r="M178" s="95"/>
      <c r="N178" s="95"/>
      <c r="O178" s="95"/>
      <c r="P178" s="95"/>
      <c r="Q178" s="134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134"/>
      <c r="K179" s="95"/>
      <c r="L179" s="95"/>
      <c r="M179" s="95"/>
      <c r="N179" s="95"/>
      <c r="O179" s="95"/>
      <c r="P179" s="95"/>
      <c r="Q179" s="134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134"/>
      <c r="K180" s="95"/>
      <c r="L180" s="95"/>
      <c r="M180" s="95"/>
      <c r="N180" s="95"/>
      <c r="O180" s="95"/>
      <c r="P180" s="95"/>
      <c r="Q180" s="134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134"/>
      <c r="K181" s="95"/>
      <c r="L181" s="95"/>
      <c r="M181" s="95"/>
      <c r="N181" s="95"/>
      <c r="O181" s="95"/>
      <c r="P181" s="95"/>
      <c r="Q181" s="134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134"/>
      <c r="K182" s="95"/>
      <c r="L182" s="95"/>
      <c r="M182" s="95"/>
      <c r="N182" s="95"/>
      <c r="O182" s="95"/>
      <c r="P182" s="95"/>
      <c r="Q182" s="134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134"/>
      <c r="K183" s="95"/>
      <c r="L183" s="95"/>
      <c r="M183" s="95"/>
      <c r="N183" s="95"/>
      <c r="O183" s="95"/>
      <c r="P183" s="95"/>
      <c r="Q183" s="134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134"/>
      <c r="K184" s="95"/>
      <c r="L184" s="95"/>
      <c r="M184" s="95"/>
      <c r="N184" s="95"/>
      <c r="O184" s="95"/>
      <c r="P184" s="95"/>
      <c r="Q184" s="134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134"/>
      <c r="K185" s="95"/>
      <c r="L185" s="95"/>
      <c r="M185" s="95"/>
      <c r="N185" s="95"/>
      <c r="O185" s="95"/>
      <c r="P185" s="95"/>
      <c r="Q185" s="134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134"/>
      <c r="K186" s="95"/>
      <c r="L186" s="95"/>
      <c r="M186" s="95"/>
      <c r="N186" s="95"/>
      <c r="O186" s="95"/>
      <c r="P186" s="95"/>
      <c r="Q186" s="134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134"/>
      <c r="K187" s="95"/>
      <c r="L187" s="95"/>
      <c r="M187" s="95"/>
      <c r="N187" s="95"/>
      <c r="O187" s="95"/>
      <c r="P187" s="95"/>
      <c r="Q187" s="134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134"/>
      <c r="K188" s="95"/>
      <c r="L188" s="95"/>
      <c r="M188" s="95"/>
      <c r="N188" s="95"/>
      <c r="O188" s="95"/>
      <c r="P188" s="95"/>
      <c r="Q188" s="134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134"/>
      <c r="K189" s="95"/>
      <c r="L189" s="95"/>
      <c r="M189" s="95"/>
      <c r="N189" s="95"/>
      <c r="O189" s="95"/>
      <c r="P189" s="95"/>
      <c r="Q189" s="134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134"/>
      <c r="K190" s="95"/>
      <c r="L190" s="95"/>
      <c r="M190" s="95"/>
      <c r="N190" s="95"/>
      <c r="O190" s="95"/>
      <c r="P190" s="95"/>
      <c r="Q190" s="134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134"/>
      <c r="K191" s="95"/>
      <c r="L191" s="95"/>
      <c r="M191" s="95"/>
      <c r="N191" s="95"/>
      <c r="O191" s="95"/>
      <c r="P191" s="95"/>
      <c r="Q191" s="134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134"/>
      <c r="K192" s="95"/>
      <c r="L192" s="95"/>
      <c r="M192" s="95"/>
      <c r="N192" s="95"/>
      <c r="O192" s="95"/>
      <c r="P192" s="95"/>
      <c r="Q192" s="134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134"/>
      <c r="K193" s="95"/>
      <c r="L193" s="95"/>
      <c r="M193" s="95"/>
      <c r="N193" s="95"/>
      <c r="O193" s="95"/>
      <c r="P193" s="95"/>
      <c r="Q193" s="134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134"/>
      <c r="K194" s="95"/>
      <c r="L194" s="95"/>
      <c r="M194" s="95"/>
      <c r="N194" s="95"/>
      <c r="O194" s="95"/>
      <c r="P194" s="95"/>
      <c r="Q194" s="134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134"/>
      <c r="K195" s="95"/>
      <c r="L195" s="95"/>
      <c r="M195" s="95"/>
      <c r="N195" s="95"/>
      <c r="O195" s="95"/>
      <c r="P195" s="95"/>
      <c r="Q195" s="134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134"/>
      <c r="K196" s="95"/>
      <c r="L196" s="95"/>
      <c r="M196" s="95"/>
      <c r="N196" s="95"/>
      <c r="O196" s="95"/>
      <c r="P196" s="95"/>
      <c r="Q196" s="134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134"/>
      <c r="K197" s="95"/>
      <c r="L197" s="95"/>
      <c r="M197" s="95"/>
      <c r="N197" s="95"/>
      <c r="O197" s="95"/>
      <c r="P197" s="95"/>
      <c r="Q197" s="134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134"/>
      <c r="K198" s="95"/>
      <c r="L198" s="95"/>
      <c r="M198" s="95"/>
      <c r="N198" s="95"/>
      <c r="O198" s="95"/>
      <c r="P198" s="95"/>
      <c r="Q198" s="134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134"/>
      <c r="K199" s="95"/>
      <c r="L199" s="95"/>
      <c r="M199" s="95"/>
      <c r="N199" s="95"/>
      <c r="O199" s="95"/>
      <c r="P199" s="95"/>
      <c r="Q199" s="134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134"/>
      <c r="K200" s="95"/>
      <c r="L200" s="95"/>
      <c r="M200" s="95"/>
      <c r="N200" s="95"/>
      <c r="O200" s="95"/>
      <c r="P200" s="95"/>
      <c r="Q200" s="134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134"/>
      <c r="K201" s="95"/>
      <c r="L201" s="95"/>
      <c r="M201" s="95"/>
      <c r="N201" s="95"/>
      <c r="O201" s="95"/>
      <c r="P201" s="95"/>
      <c r="Q201" s="134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134"/>
      <c r="K202" s="95"/>
      <c r="L202" s="95"/>
      <c r="M202" s="95"/>
      <c r="N202" s="95"/>
      <c r="O202" s="95"/>
      <c r="P202" s="95"/>
      <c r="Q202" s="134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134"/>
      <c r="K203" s="95"/>
      <c r="L203" s="95"/>
      <c r="M203" s="95"/>
      <c r="N203" s="95"/>
      <c r="O203" s="95"/>
      <c r="P203" s="95"/>
      <c r="Q203" s="134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134"/>
      <c r="K204" s="95"/>
      <c r="L204" s="95"/>
      <c r="M204" s="95"/>
      <c r="N204" s="95"/>
      <c r="O204" s="95"/>
      <c r="P204" s="95"/>
      <c r="Q204" s="134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134"/>
      <c r="K205" s="95"/>
      <c r="L205" s="95"/>
      <c r="M205" s="95"/>
      <c r="N205" s="95"/>
      <c r="O205" s="95"/>
      <c r="P205" s="95"/>
      <c r="Q205" s="134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134"/>
      <c r="K206" s="95"/>
      <c r="L206" s="95"/>
      <c r="M206" s="95"/>
      <c r="N206" s="95"/>
      <c r="O206" s="95"/>
      <c r="P206" s="95"/>
      <c r="Q206" s="134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134"/>
      <c r="K207" s="95"/>
      <c r="L207" s="95"/>
      <c r="M207" s="95"/>
      <c r="N207" s="95"/>
      <c r="O207" s="95"/>
      <c r="P207" s="95"/>
      <c r="Q207" s="134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134"/>
      <c r="K208" s="95"/>
      <c r="L208" s="95"/>
      <c r="M208" s="95"/>
      <c r="N208" s="95"/>
      <c r="O208" s="95"/>
      <c r="P208" s="95"/>
      <c r="Q208" s="134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134"/>
      <c r="K209" s="95"/>
      <c r="L209" s="95"/>
      <c r="M209" s="95"/>
      <c r="N209" s="95"/>
      <c r="O209" s="95"/>
      <c r="P209" s="95"/>
      <c r="Q209" s="134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134"/>
      <c r="K210" s="95"/>
      <c r="L210" s="95"/>
      <c r="M210" s="95"/>
      <c r="N210" s="95"/>
      <c r="O210" s="95"/>
      <c r="P210" s="95"/>
      <c r="Q210" s="134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134"/>
      <c r="K211" s="95"/>
      <c r="L211" s="95"/>
      <c r="M211" s="95"/>
      <c r="N211" s="95"/>
      <c r="O211" s="95"/>
      <c r="P211" s="95"/>
      <c r="Q211" s="134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134"/>
      <c r="K212" s="95"/>
      <c r="L212" s="95"/>
      <c r="M212" s="95"/>
      <c r="N212" s="95"/>
      <c r="O212" s="95"/>
      <c r="P212" s="95"/>
      <c r="Q212" s="134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134"/>
      <c r="K213" s="95"/>
      <c r="L213" s="95"/>
      <c r="M213" s="95"/>
      <c r="N213" s="95"/>
      <c r="O213" s="95"/>
      <c r="P213" s="95"/>
      <c r="Q213" s="134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134"/>
      <c r="K214" s="95"/>
      <c r="L214" s="95"/>
      <c r="M214" s="95"/>
      <c r="N214" s="95"/>
      <c r="O214" s="95"/>
      <c r="P214" s="95"/>
      <c r="Q214" s="134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134"/>
      <c r="K215" s="95"/>
      <c r="L215" s="95"/>
      <c r="M215" s="95"/>
      <c r="N215" s="95"/>
      <c r="O215" s="95"/>
      <c r="P215" s="95"/>
      <c r="Q215" s="134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134"/>
      <c r="K216" s="95"/>
      <c r="L216" s="95"/>
      <c r="M216" s="95"/>
      <c r="N216" s="95"/>
      <c r="O216" s="95"/>
      <c r="P216" s="95"/>
      <c r="Q216" s="134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134"/>
      <c r="K217" s="95"/>
      <c r="L217" s="95"/>
      <c r="M217" s="95"/>
      <c r="N217" s="95"/>
      <c r="O217" s="95"/>
      <c r="P217" s="95"/>
      <c r="Q217" s="134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134"/>
      <c r="K218" s="95"/>
      <c r="L218" s="95"/>
      <c r="M218" s="95"/>
      <c r="N218" s="95"/>
      <c r="O218" s="95"/>
      <c r="P218" s="95"/>
      <c r="Q218" s="134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134"/>
      <c r="K219" s="95"/>
      <c r="L219" s="95"/>
      <c r="M219" s="95"/>
      <c r="N219" s="95"/>
      <c r="O219" s="95"/>
      <c r="P219" s="95"/>
      <c r="Q219" s="134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134"/>
      <c r="K220" s="95"/>
      <c r="L220" s="95"/>
      <c r="M220" s="95"/>
      <c r="N220" s="95"/>
      <c r="O220" s="95"/>
      <c r="P220" s="95"/>
      <c r="Q220" s="134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134"/>
      <c r="K221" s="95"/>
      <c r="L221" s="95"/>
      <c r="M221" s="95"/>
      <c r="N221" s="95"/>
      <c r="O221" s="95"/>
      <c r="P221" s="95"/>
      <c r="Q221" s="134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134"/>
      <c r="K222" s="95"/>
      <c r="L222" s="95"/>
      <c r="M222" s="95"/>
      <c r="N222" s="95"/>
      <c r="O222" s="95"/>
      <c r="P222" s="95"/>
      <c r="Q222" s="134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134"/>
      <c r="K223" s="95"/>
      <c r="L223" s="95"/>
      <c r="M223" s="95"/>
      <c r="N223" s="95"/>
      <c r="O223" s="95"/>
      <c r="P223" s="95"/>
      <c r="Q223" s="134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134"/>
      <c r="K224" s="95"/>
      <c r="L224" s="95"/>
      <c r="M224" s="95"/>
      <c r="N224" s="95"/>
      <c r="O224" s="95"/>
      <c r="P224" s="95"/>
      <c r="Q224" s="134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134"/>
      <c r="K225" s="95"/>
      <c r="L225" s="95"/>
      <c r="M225" s="95"/>
      <c r="N225" s="95"/>
      <c r="O225" s="95"/>
      <c r="P225" s="95"/>
      <c r="Q225" s="134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134"/>
      <c r="K226" s="95"/>
      <c r="L226" s="95"/>
      <c r="M226" s="95"/>
      <c r="N226" s="95"/>
      <c r="O226" s="95"/>
      <c r="P226" s="95"/>
      <c r="Q226" s="134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134"/>
      <c r="K227" s="95"/>
      <c r="L227" s="95"/>
      <c r="M227" s="95"/>
      <c r="N227" s="95"/>
      <c r="O227" s="95"/>
      <c r="P227" s="95"/>
      <c r="Q227" s="134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134"/>
      <c r="K228" s="95"/>
      <c r="L228" s="95"/>
      <c r="M228" s="95"/>
      <c r="N228" s="95"/>
      <c r="O228" s="95"/>
      <c r="P228" s="95"/>
      <c r="Q228" s="134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134"/>
      <c r="K229" s="95"/>
      <c r="L229" s="95"/>
      <c r="M229" s="95"/>
      <c r="N229" s="95"/>
      <c r="O229" s="95"/>
      <c r="P229" s="95"/>
      <c r="Q229" s="134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134"/>
      <c r="K230" s="95"/>
      <c r="L230" s="95"/>
      <c r="M230" s="95"/>
      <c r="N230" s="95"/>
      <c r="O230" s="95"/>
      <c r="P230" s="95"/>
      <c r="Q230" s="134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134"/>
      <c r="K231" s="95"/>
      <c r="L231" s="95"/>
      <c r="M231" s="95"/>
      <c r="N231" s="95"/>
      <c r="O231" s="95"/>
      <c r="P231" s="95"/>
      <c r="Q231" s="134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134"/>
      <c r="K232" s="95"/>
      <c r="L232" s="95"/>
      <c r="M232" s="95"/>
      <c r="N232" s="95"/>
      <c r="O232" s="95"/>
      <c r="P232" s="95"/>
      <c r="Q232" s="134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134"/>
      <c r="K233" s="95"/>
      <c r="L233" s="95"/>
      <c r="M233" s="95"/>
      <c r="N233" s="95"/>
      <c r="O233" s="95"/>
      <c r="P233" s="95"/>
      <c r="Q233" s="134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134"/>
      <c r="K234" s="95"/>
      <c r="L234" s="95"/>
      <c r="M234" s="95"/>
      <c r="N234" s="95"/>
      <c r="O234" s="95"/>
      <c r="P234" s="95"/>
      <c r="Q234" s="134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134"/>
      <c r="K235" s="95"/>
      <c r="L235" s="95"/>
      <c r="M235" s="95"/>
      <c r="N235" s="95"/>
      <c r="O235" s="95"/>
      <c r="P235" s="95"/>
      <c r="Q235" s="134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134"/>
      <c r="K236" s="95"/>
      <c r="L236" s="95"/>
      <c r="M236" s="95"/>
      <c r="N236" s="95"/>
      <c r="O236" s="95"/>
      <c r="P236" s="95"/>
      <c r="Q236" s="134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134"/>
      <c r="K237" s="95"/>
      <c r="L237" s="95"/>
      <c r="M237" s="95"/>
      <c r="N237" s="95"/>
      <c r="O237" s="95"/>
      <c r="P237" s="95"/>
      <c r="Q237" s="134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134"/>
      <c r="K238" s="95"/>
      <c r="L238" s="95"/>
      <c r="M238" s="95"/>
      <c r="N238" s="95"/>
      <c r="O238" s="95"/>
      <c r="P238" s="95"/>
      <c r="Q238" s="134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134"/>
      <c r="K239" s="95"/>
      <c r="L239" s="95"/>
      <c r="M239" s="95"/>
      <c r="N239" s="95"/>
      <c r="O239" s="95"/>
      <c r="P239" s="95"/>
      <c r="Q239" s="134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134"/>
      <c r="K240" s="95"/>
      <c r="L240" s="95"/>
      <c r="M240" s="95"/>
      <c r="N240" s="95"/>
      <c r="O240" s="95"/>
      <c r="P240" s="95"/>
      <c r="Q240" s="134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134"/>
      <c r="K241" s="95"/>
      <c r="L241" s="95"/>
      <c r="M241" s="95"/>
      <c r="N241" s="95"/>
      <c r="O241" s="95"/>
      <c r="P241" s="95"/>
      <c r="Q241" s="134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134"/>
      <c r="K242" s="95"/>
      <c r="L242" s="95"/>
      <c r="M242" s="95"/>
      <c r="N242" s="95"/>
      <c r="O242" s="95"/>
      <c r="P242" s="95"/>
      <c r="Q242" s="134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134"/>
      <c r="K243" s="95"/>
      <c r="L243" s="95"/>
      <c r="M243" s="95"/>
      <c r="N243" s="95"/>
      <c r="O243" s="95"/>
      <c r="P243" s="95"/>
      <c r="Q243" s="134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134"/>
      <c r="K244" s="95"/>
      <c r="L244" s="95"/>
      <c r="M244" s="95"/>
      <c r="N244" s="95"/>
      <c r="O244" s="95"/>
      <c r="P244" s="95"/>
      <c r="Q244" s="134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134"/>
      <c r="K245" s="95"/>
      <c r="L245" s="95"/>
      <c r="M245" s="95"/>
      <c r="N245" s="95"/>
      <c r="O245" s="95"/>
      <c r="P245" s="95"/>
      <c r="Q245" s="134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134"/>
      <c r="K246" s="95"/>
      <c r="L246" s="95"/>
      <c r="M246" s="95"/>
      <c r="N246" s="95"/>
      <c r="O246" s="95"/>
      <c r="P246" s="95"/>
      <c r="Q246" s="134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134"/>
      <c r="K247" s="95"/>
      <c r="L247" s="95"/>
      <c r="M247" s="95"/>
      <c r="N247" s="95"/>
      <c r="O247" s="95"/>
      <c r="P247" s="95"/>
      <c r="Q247" s="134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134"/>
      <c r="K248" s="95"/>
      <c r="L248" s="95"/>
      <c r="M248" s="95"/>
      <c r="N248" s="95"/>
      <c r="O248" s="95"/>
      <c r="P248" s="95"/>
      <c r="Q248" s="134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134"/>
      <c r="K249" s="95"/>
      <c r="L249" s="95"/>
      <c r="M249" s="95"/>
      <c r="N249" s="95"/>
      <c r="O249" s="95"/>
      <c r="P249" s="95"/>
      <c r="Q249" s="134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134"/>
      <c r="K250" s="95"/>
      <c r="L250" s="95"/>
      <c r="M250" s="95"/>
      <c r="N250" s="95"/>
      <c r="O250" s="95"/>
      <c r="P250" s="95"/>
      <c r="Q250" s="134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134"/>
      <c r="K251" s="95"/>
      <c r="L251" s="95"/>
      <c r="M251" s="95"/>
      <c r="N251" s="95"/>
      <c r="O251" s="95"/>
      <c r="P251" s="95"/>
      <c r="Q251" s="134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134"/>
      <c r="K252" s="95"/>
      <c r="L252" s="95"/>
      <c r="M252" s="95"/>
      <c r="N252" s="95"/>
      <c r="O252" s="95"/>
      <c r="P252" s="95"/>
      <c r="Q252" s="134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134"/>
      <c r="K253" s="95"/>
      <c r="L253" s="95"/>
      <c r="M253" s="95"/>
      <c r="N253" s="95"/>
      <c r="O253" s="95"/>
      <c r="P253" s="95"/>
      <c r="Q253" s="134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134"/>
      <c r="K254" s="95"/>
      <c r="L254" s="95"/>
      <c r="M254" s="95"/>
      <c r="N254" s="95"/>
      <c r="O254" s="95"/>
      <c r="P254" s="95"/>
      <c r="Q254" s="134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134"/>
      <c r="K255" s="95"/>
      <c r="L255" s="95"/>
      <c r="M255" s="95"/>
      <c r="N255" s="95"/>
      <c r="O255" s="95"/>
      <c r="P255" s="95"/>
      <c r="Q255" s="134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134"/>
      <c r="K256" s="95"/>
      <c r="L256" s="95"/>
      <c r="M256" s="95"/>
      <c r="N256" s="95"/>
      <c r="O256" s="95"/>
      <c r="P256" s="95"/>
      <c r="Q256" s="134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134"/>
      <c r="K257" s="95"/>
      <c r="L257" s="95"/>
      <c r="M257" s="95"/>
      <c r="N257" s="95"/>
      <c r="O257" s="95"/>
      <c r="P257" s="95"/>
      <c r="Q257" s="134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134"/>
      <c r="K258" s="95"/>
      <c r="L258" s="95"/>
      <c r="M258" s="95"/>
      <c r="N258" s="95"/>
      <c r="O258" s="95"/>
      <c r="P258" s="95"/>
      <c r="Q258" s="134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134"/>
      <c r="K259" s="95"/>
      <c r="L259" s="95"/>
      <c r="M259" s="95"/>
      <c r="N259" s="95"/>
      <c r="O259" s="95"/>
      <c r="P259" s="95"/>
      <c r="Q259" s="134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134"/>
      <c r="K260" s="95"/>
      <c r="L260" s="95"/>
      <c r="M260" s="95"/>
      <c r="N260" s="95"/>
      <c r="O260" s="95"/>
      <c r="P260" s="95"/>
      <c r="Q260" s="134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134"/>
      <c r="K261" s="95"/>
      <c r="L261" s="95"/>
      <c r="M261" s="95"/>
      <c r="N261" s="95"/>
      <c r="O261" s="95"/>
      <c r="P261" s="95"/>
      <c r="Q261" s="134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134"/>
      <c r="K262" s="95"/>
      <c r="L262" s="95"/>
      <c r="M262" s="95"/>
      <c r="N262" s="95"/>
      <c r="O262" s="95"/>
      <c r="P262" s="95"/>
      <c r="Q262" s="134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134"/>
      <c r="K263" s="95"/>
      <c r="L263" s="95"/>
      <c r="M263" s="95"/>
      <c r="N263" s="95"/>
      <c r="O263" s="95"/>
      <c r="P263" s="95"/>
      <c r="Q263" s="134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134"/>
      <c r="K264" s="95"/>
      <c r="L264" s="95"/>
      <c r="M264" s="95"/>
      <c r="N264" s="95"/>
      <c r="O264" s="95"/>
      <c r="P264" s="95"/>
      <c r="Q264" s="134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134"/>
      <c r="K265" s="95"/>
      <c r="L265" s="95"/>
      <c r="M265" s="95"/>
      <c r="N265" s="95"/>
      <c r="O265" s="95"/>
      <c r="P265" s="95"/>
      <c r="Q265" s="134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134"/>
      <c r="K266" s="95"/>
      <c r="L266" s="95"/>
      <c r="M266" s="95"/>
      <c r="N266" s="95"/>
      <c r="O266" s="95"/>
      <c r="P266" s="95"/>
      <c r="Q266" s="134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134"/>
      <c r="K267" s="95"/>
      <c r="L267" s="95"/>
      <c r="M267" s="95"/>
      <c r="N267" s="95"/>
      <c r="O267" s="95"/>
      <c r="P267" s="95"/>
      <c r="Q267" s="134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134"/>
      <c r="K268" s="95"/>
      <c r="L268" s="95"/>
      <c r="M268" s="95"/>
      <c r="N268" s="95"/>
      <c r="O268" s="95"/>
      <c r="P268" s="95"/>
      <c r="Q268" s="134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134"/>
      <c r="K269" s="95"/>
      <c r="L269" s="95"/>
      <c r="M269" s="95"/>
      <c r="N269" s="95"/>
      <c r="O269" s="95"/>
      <c r="P269" s="95"/>
      <c r="Q269" s="134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134"/>
      <c r="K270" s="95"/>
      <c r="L270" s="95"/>
      <c r="M270" s="95"/>
      <c r="N270" s="95"/>
      <c r="O270" s="95"/>
      <c r="P270" s="95"/>
      <c r="Q270" s="134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134"/>
      <c r="K271" s="95"/>
      <c r="L271" s="95"/>
      <c r="M271" s="95"/>
      <c r="N271" s="95"/>
      <c r="O271" s="95"/>
      <c r="P271" s="95"/>
      <c r="Q271" s="134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134"/>
      <c r="K272" s="95"/>
      <c r="L272" s="95"/>
      <c r="M272" s="95"/>
      <c r="N272" s="95"/>
      <c r="O272" s="95"/>
      <c r="P272" s="95"/>
      <c r="Q272" s="134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134"/>
      <c r="K273" s="95"/>
      <c r="L273" s="95"/>
      <c r="M273" s="95"/>
      <c r="N273" s="95"/>
      <c r="O273" s="95"/>
      <c r="P273" s="95"/>
      <c r="Q273" s="134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134"/>
      <c r="K274" s="95"/>
      <c r="L274" s="95"/>
      <c r="M274" s="95"/>
      <c r="N274" s="95"/>
      <c r="O274" s="95"/>
      <c r="P274" s="95"/>
      <c r="Q274" s="134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134"/>
      <c r="K275" s="95"/>
      <c r="L275" s="95"/>
      <c r="M275" s="95"/>
      <c r="N275" s="95"/>
      <c r="O275" s="95"/>
      <c r="P275" s="95"/>
      <c r="Q275" s="134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134"/>
      <c r="K276" s="95"/>
      <c r="L276" s="95"/>
      <c r="M276" s="95"/>
      <c r="N276" s="95"/>
      <c r="O276" s="95"/>
      <c r="P276" s="95"/>
      <c r="Q276" s="134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134"/>
      <c r="K277" s="95"/>
      <c r="L277" s="95"/>
      <c r="M277" s="95"/>
      <c r="N277" s="95"/>
      <c r="O277" s="95"/>
      <c r="P277" s="95"/>
      <c r="Q277" s="134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134"/>
      <c r="K278" s="95"/>
      <c r="L278" s="95"/>
      <c r="M278" s="95"/>
      <c r="N278" s="95"/>
      <c r="O278" s="95"/>
      <c r="P278" s="95"/>
      <c r="Q278" s="134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134"/>
      <c r="K279" s="95"/>
      <c r="L279" s="95"/>
      <c r="M279" s="95"/>
      <c r="N279" s="95"/>
      <c r="O279" s="95"/>
      <c r="P279" s="95"/>
      <c r="Q279" s="134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134"/>
      <c r="K280" s="95"/>
      <c r="L280" s="95"/>
      <c r="M280" s="95"/>
      <c r="N280" s="95"/>
      <c r="O280" s="95"/>
      <c r="P280" s="95"/>
      <c r="Q280" s="134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134"/>
      <c r="K281" s="95"/>
      <c r="L281" s="95"/>
      <c r="M281" s="95"/>
      <c r="N281" s="95"/>
      <c r="O281" s="95"/>
      <c r="P281" s="95"/>
      <c r="Q281" s="134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134"/>
      <c r="K282" s="95"/>
      <c r="L282" s="95"/>
      <c r="M282" s="95"/>
      <c r="N282" s="95"/>
      <c r="O282" s="95"/>
      <c r="P282" s="95"/>
      <c r="Q282" s="134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134"/>
      <c r="K283" s="95"/>
      <c r="L283" s="95"/>
      <c r="M283" s="95"/>
      <c r="N283" s="95"/>
      <c r="O283" s="95"/>
      <c r="P283" s="95"/>
      <c r="Q283" s="134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134"/>
      <c r="K284" s="95"/>
      <c r="L284" s="95"/>
      <c r="M284" s="95"/>
      <c r="N284" s="95"/>
      <c r="O284" s="95"/>
      <c r="P284" s="95"/>
      <c r="Q284" s="134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134"/>
      <c r="K285" s="95"/>
      <c r="L285" s="95"/>
      <c r="M285" s="95"/>
      <c r="N285" s="95"/>
      <c r="O285" s="95"/>
      <c r="P285" s="95"/>
      <c r="Q285" s="134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134"/>
      <c r="K286" s="95"/>
      <c r="L286" s="95"/>
      <c r="M286" s="95"/>
      <c r="N286" s="95"/>
      <c r="O286" s="95"/>
      <c r="P286" s="95"/>
      <c r="Q286" s="134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134"/>
      <c r="K287" s="95"/>
      <c r="L287" s="95"/>
      <c r="M287" s="95"/>
      <c r="N287" s="95"/>
      <c r="O287" s="95"/>
      <c r="P287" s="95"/>
      <c r="Q287" s="134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134"/>
      <c r="K288" s="95"/>
      <c r="L288" s="95"/>
      <c r="M288" s="95"/>
      <c r="N288" s="95"/>
      <c r="O288" s="95"/>
      <c r="P288" s="95"/>
      <c r="Q288" s="134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134"/>
      <c r="K289" s="95"/>
      <c r="L289" s="95"/>
      <c r="M289" s="95"/>
      <c r="N289" s="95"/>
      <c r="O289" s="95"/>
      <c r="P289" s="95"/>
      <c r="Q289" s="134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134"/>
      <c r="K290" s="95"/>
      <c r="L290" s="95"/>
      <c r="M290" s="95"/>
      <c r="N290" s="95"/>
      <c r="O290" s="95"/>
      <c r="P290" s="95"/>
      <c r="Q290" s="134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134"/>
      <c r="K291" s="95"/>
      <c r="L291" s="95"/>
      <c r="M291" s="95"/>
      <c r="N291" s="95"/>
      <c r="O291" s="95"/>
      <c r="P291" s="95"/>
      <c r="Q291" s="134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134"/>
      <c r="K292" s="95"/>
      <c r="L292" s="95"/>
      <c r="M292" s="95"/>
      <c r="N292" s="95"/>
      <c r="O292" s="95"/>
      <c r="P292" s="95"/>
      <c r="Q292" s="134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134"/>
      <c r="K293" s="95"/>
      <c r="L293" s="95"/>
      <c r="M293" s="95"/>
      <c r="N293" s="95"/>
      <c r="O293" s="95"/>
      <c r="P293" s="95"/>
      <c r="Q293" s="134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134"/>
      <c r="K294" s="95"/>
      <c r="L294" s="95"/>
      <c r="M294" s="95"/>
      <c r="N294" s="95"/>
      <c r="O294" s="95"/>
      <c r="P294" s="95"/>
      <c r="Q294" s="134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134"/>
      <c r="K295" s="95"/>
      <c r="L295" s="95"/>
      <c r="M295" s="95"/>
      <c r="N295" s="95"/>
      <c r="O295" s="95"/>
      <c r="P295" s="95"/>
      <c r="Q295" s="134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134"/>
      <c r="K296" s="95"/>
      <c r="L296" s="95"/>
      <c r="M296" s="95"/>
      <c r="N296" s="95"/>
      <c r="O296" s="95"/>
      <c r="P296" s="95"/>
      <c r="Q296" s="134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134"/>
      <c r="K297" s="95"/>
      <c r="L297" s="95"/>
      <c r="M297" s="95"/>
      <c r="N297" s="95"/>
      <c r="O297" s="95"/>
      <c r="P297" s="95"/>
      <c r="Q297" s="134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134"/>
      <c r="K298" s="95"/>
      <c r="L298" s="95"/>
      <c r="M298" s="95"/>
      <c r="N298" s="95"/>
      <c r="O298" s="95"/>
      <c r="P298" s="95"/>
      <c r="Q298" s="134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134"/>
      <c r="K299" s="95"/>
      <c r="L299" s="95"/>
      <c r="M299" s="95"/>
      <c r="N299" s="95"/>
      <c r="O299" s="95"/>
      <c r="P299" s="95"/>
      <c r="Q299" s="134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134"/>
      <c r="K300" s="95"/>
      <c r="L300" s="95"/>
      <c r="M300" s="95"/>
      <c r="N300" s="95"/>
      <c r="O300" s="95"/>
      <c r="P300" s="95"/>
      <c r="Q300" s="134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134"/>
      <c r="K301" s="95"/>
      <c r="L301" s="95"/>
      <c r="M301" s="95"/>
      <c r="N301" s="95"/>
      <c r="O301" s="95"/>
      <c r="P301" s="95"/>
      <c r="Q301" s="134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134"/>
      <c r="K302" s="95"/>
      <c r="L302" s="95"/>
      <c r="M302" s="95"/>
      <c r="N302" s="95"/>
      <c r="O302" s="95"/>
      <c r="P302" s="95"/>
      <c r="Q302" s="134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134"/>
      <c r="K303" s="95"/>
      <c r="L303" s="95"/>
      <c r="M303" s="95"/>
      <c r="N303" s="95"/>
      <c r="O303" s="95"/>
      <c r="P303" s="95"/>
      <c r="Q303" s="134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134"/>
      <c r="K304" s="95"/>
      <c r="L304" s="95"/>
      <c r="M304" s="95"/>
      <c r="N304" s="95"/>
      <c r="O304" s="95"/>
      <c r="P304" s="95"/>
      <c r="Q304" s="134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134"/>
      <c r="K305" s="95"/>
      <c r="L305" s="95"/>
      <c r="M305" s="95"/>
      <c r="N305" s="95"/>
      <c r="O305" s="95"/>
      <c r="P305" s="95"/>
      <c r="Q305" s="134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134"/>
      <c r="K306" s="95"/>
      <c r="L306" s="95"/>
      <c r="M306" s="95"/>
      <c r="N306" s="95"/>
      <c r="O306" s="95"/>
      <c r="P306" s="95"/>
      <c r="Q306" s="134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134"/>
      <c r="K307" s="95"/>
      <c r="L307" s="95"/>
      <c r="M307" s="95"/>
      <c r="N307" s="95"/>
      <c r="O307" s="95"/>
      <c r="P307" s="95"/>
      <c r="Q307" s="134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134"/>
      <c r="K308" s="95"/>
      <c r="L308" s="95"/>
      <c r="M308" s="95"/>
      <c r="N308" s="95"/>
      <c r="O308" s="95"/>
      <c r="P308" s="95"/>
      <c r="Q308" s="134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134"/>
      <c r="K309" s="95"/>
      <c r="L309" s="95"/>
      <c r="M309" s="95"/>
      <c r="N309" s="95"/>
      <c r="O309" s="95"/>
      <c r="P309" s="95"/>
      <c r="Q309" s="134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134"/>
      <c r="K310" s="95"/>
      <c r="L310" s="95"/>
      <c r="M310" s="95"/>
      <c r="N310" s="95"/>
      <c r="O310" s="95"/>
      <c r="P310" s="95"/>
      <c r="Q310" s="134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134"/>
      <c r="K311" s="95"/>
      <c r="L311" s="95"/>
      <c r="M311" s="95"/>
      <c r="N311" s="95"/>
      <c r="O311" s="95"/>
      <c r="P311" s="95"/>
      <c r="Q311" s="134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134"/>
      <c r="K312" s="95"/>
      <c r="L312" s="95"/>
      <c r="M312" s="95"/>
      <c r="N312" s="95"/>
      <c r="O312" s="95"/>
      <c r="P312" s="95"/>
      <c r="Q312" s="134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134"/>
      <c r="K313" s="95"/>
      <c r="L313" s="95"/>
      <c r="M313" s="95"/>
      <c r="N313" s="95"/>
      <c r="O313" s="95"/>
      <c r="P313" s="95"/>
      <c r="Q313" s="134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134"/>
      <c r="K314" s="95"/>
      <c r="L314" s="95"/>
      <c r="M314" s="95"/>
      <c r="N314" s="95"/>
      <c r="O314" s="95"/>
      <c r="P314" s="95"/>
      <c r="Q314" s="134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134"/>
      <c r="K315" s="95"/>
      <c r="L315" s="95"/>
      <c r="M315" s="95"/>
      <c r="N315" s="95"/>
      <c r="O315" s="95"/>
      <c r="P315" s="95"/>
      <c r="Q315" s="134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134"/>
      <c r="K316" s="95"/>
      <c r="L316" s="95"/>
      <c r="M316" s="95"/>
      <c r="N316" s="95"/>
      <c r="O316" s="95"/>
      <c r="P316" s="95"/>
      <c r="Q316" s="134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134"/>
      <c r="K317" s="95"/>
      <c r="L317" s="95"/>
      <c r="M317" s="95"/>
      <c r="N317" s="95"/>
      <c r="O317" s="95"/>
      <c r="P317" s="95"/>
      <c r="Q317" s="134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134"/>
      <c r="K318" s="95"/>
      <c r="L318" s="95"/>
      <c r="M318" s="95"/>
      <c r="N318" s="95"/>
      <c r="O318" s="95"/>
      <c r="P318" s="95"/>
      <c r="Q318" s="134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134"/>
      <c r="K319" s="95"/>
      <c r="L319" s="95"/>
      <c r="M319" s="95"/>
      <c r="N319" s="95"/>
      <c r="O319" s="95"/>
      <c r="P319" s="95"/>
      <c r="Q319" s="134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134"/>
      <c r="K320" s="95"/>
      <c r="L320" s="95"/>
      <c r="M320" s="95"/>
      <c r="N320" s="95"/>
      <c r="O320" s="95"/>
      <c r="P320" s="95"/>
      <c r="Q320" s="134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134"/>
      <c r="K321" s="95"/>
      <c r="L321" s="95"/>
      <c r="M321" s="95"/>
      <c r="N321" s="95"/>
      <c r="O321" s="95"/>
      <c r="P321" s="95"/>
      <c r="Q321" s="134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134"/>
      <c r="K322" s="95"/>
      <c r="L322" s="95"/>
      <c r="M322" s="95"/>
      <c r="N322" s="95"/>
      <c r="O322" s="95"/>
      <c r="P322" s="95"/>
      <c r="Q322" s="134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134"/>
      <c r="K323" s="95"/>
      <c r="L323" s="95"/>
      <c r="M323" s="95"/>
      <c r="N323" s="95"/>
      <c r="O323" s="95"/>
      <c r="P323" s="95"/>
      <c r="Q323" s="134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134"/>
      <c r="K324" s="95"/>
      <c r="L324" s="95"/>
      <c r="M324" s="95"/>
      <c r="N324" s="95"/>
      <c r="O324" s="95"/>
      <c r="P324" s="95"/>
      <c r="Q324" s="134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134"/>
      <c r="K325" s="95"/>
      <c r="L325" s="95"/>
      <c r="M325" s="95"/>
      <c r="N325" s="95"/>
      <c r="O325" s="95"/>
      <c r="P325" s="95"/>
      <c r="Q325" s="134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134"/>
      <c r="K326" s="95"/>
      <c r="L326" s="95"/>
      <c r="M326" s="95"/>
      <c r="N326" s="95"/>
      <c r="O326" s="95"/>
      <c r="P326" s="95"/>
      <c r="Q326" s="134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134"/>
      <c r="K327" s="95"/>
      <c r="L327" s="95"/>
      <c r="M327" s="95"/>
      <c r="N327" s="95"/>
      <c r="O327" s="95"/>
      <c r="P327" s="95"/>
      <c r="Q327" s="134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134"/>
      <c r="K328" s="95"/>
      <c r="L328" s="95"/>
      <c r="M328" s="95"/>
      <c r="N328" s="95"/>
      <c r="O328" s="95"/>
      <c r="P328" s="95"/>
      <c r="Q328" s="134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134"/>
      <c r="K329" s="95"/>
      <c r="L329" s="95"/>
      <c r="M329" s="95"/>
      <c r="N329" s="95"/>
      <c r="O329" s="95"/>
      <c r="P329" s="95"/>
      <c r="Q329" s="134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134"/>
      <c r="K330" s="95"/>
      <c r="L330" s="95"/>
      <c r="M330" s="95"/>
      <c r="N330" s="95"/>
      <c r="O330" s="95"/>
      <c r="P330" s="95"/>
      <c r="Q330" s="134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134"/>
      <c r="K331" s="95"/>
      <c r="L331" s="95"/>
      <c r="M331" s="95"/>
      <c r="N331" s="95"/>
      <c r="O331" s="95"/>
      <c r="P331" s="95"/>
      <c r="Q331" s="134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134"/>
      <c r="K332" s="95"/>
      <c r="L332" s="95"/>
      <c r="M332" s="95"/>
      <c r="N332" s="95"/>
      <c r="O332" s="95"/>
      <c r="P332" s="95"/>
      <c r="Q332" s="134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134"/>
      <c r="K333" s="95"/>
      <c r="L333" s="95"/>
      <c r="M333" s="95"/>
      <c r="N333" s="95"/>
      <c r="O333" s="95"/>
      <c r="P333" s="95"/>
      <c r="Q333" s="134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134"/>
      <c r="K334" s="95"/>
      <c r="L334" s="95"/>
      <c r="M334" s="95"/>
      <c r="N334" s="95"/>
      <c r="O334" s="95"/>
      <c r="P334" s="95"/>
      <c r="Q334" s="134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134"/>
      <c r="K335" s="95"/>
      <c r="L335" s="95"/>
      <c r="M335" s="95"/>
      <c r="N335" s="95"/>
      <c r="O335" s="95"/>
      <c r="P335" s="95"/>
      <c r="Q335" s="134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134"/>
      <c r="K336" s="95"/>
      <c r="L336" s="95"/>
      <c r="M336" s="95"/>
      <c r="N336" s="95"/>
      <c r="O336" s="95"/>
      <c r="P336" s="95"/>
      <c r="Q336" s="134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134"/>
      <c r="K337" s="95"/>
      <c r="L337" s="95"/>
      <c r="M337" s="95"/>
      <c r="N337" s="95"/>
      <c r="O337" s="95"/>
      <c r="P337" s="95"/>
      <c r="Q337" s="134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134"/>
      <c r="K338" s="95"/>
      <c r="L338" s="95"/>
      <c r="M338" s="95"/>
      <c r="N338" s="95"/>
      <c r="O338" s="95"/>
      <c r="P338" s="95"/>
      <c r="Q338" s="134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134"/>
      <c r="K339" s="95"/>
      <c r="L339" s="95"/>
      <c r="M339" s="95"/>
      <c r="N339" s="95"/>
      <c r="O339" s="95"/>
      <c r="P339" s="95"/>
      <c r="Q339" s="134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134"/>
      <c r="K340" s="95"/>
      <c r="L340" s="95"/>
      <c r="M340" s="95"/>
      <c r="N340" s="95"/>
      <c r="O340" s="95"/>
      <c r="P340" s="95"/>
      <c r="Q340" s="134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134"/>
      <c r="K341" s="95"/>
      <c r="L341" s="95"/>
      <c r="M341" s="95"/>
      <c r="N341" s="95"/>
      <c r="O341" s="95"/>
      <c r="P341" s="95"/>
      <c r="Q341" s="134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134"/>
      <c r="K342" s="95"/>
      <c r="L342" s="95"/>
      <c r="M342" s="95"/>
      <c r="N342" s="95"/>
      <c r="O342" s="95"/>
      <c r="P342" s="95"/>
      <c r="Q342" s="134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134"/>
      <c r="K343" s="95"/>
      <c r="L343" s="95"/>
      <c r="M343" s="95"/>
      <c r="N343" s="95"/>
      <c r="O343" s="95"/>
      <c r="P343" s="95"/>
      <c r="Q343" s="134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134"/>
      <c r="K344" s="95"/>
      <c r="L344" s="95"/>
      <c r="M344" s="95"/>
      <c r="N344" s="95"/>
      <c r="O344" s="95"/>
      <c r="P344" s="95"/>
      <c r="Q344" s="134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134"/>
      <c r="K345" s="95"/>
      <c r="L345" s="95"/>
      <c r="M345" s="95"/>
      <c r="N345" s="95"/>
      <c r="O345" s="95"/>
      <c r="P345" s="95"/>
      <c r="Q345" s="134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134"/>
      <c r="K346" s="95"/>
      <c r="L346" s="95"/>
      <c r="M346" s="95"/>
      <c r="N346" s="95"/>
      <c r="O346" s="95"/>
      <c r="P346" s="95"/>
      <c r="Q346" s="134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134"/>
      <c r="K347" s="95"/>
      <c r="L347" s="95"/>
      <c r="M347" s="95"/>
      <c r="N347" s="95"/>
      <c r="O347" s="95"/>
      <c r="P347" s="95"/>
      <c r="Q347" s="134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134"/>
      <c r="K348" s="95"/>
      <c r="L348" s="95"/>
      <c r="M348" s="95"/>
      <c r="N348" s="95"/>
      <c r="O348" s="95"/>
      <c r="P348" s="95"/>
      <c r="Q348" s="134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134"/>
      <c r="K349" s="95"/>
      <c r="L349" s="95"/>
      <c r="M349" s="95"/>
      <c r="N349" s="95"/>
      <c r="O349" s="95"/>
      <c r="P349" s="95"/>
      <c r="Q349" s="134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134"/>
      <c r="K350" s="95"/>
      <c r="L350" s="95"/>
      <c r="M350" s="95"/>
      <c r="N350" s="95"/>
      <c r="O350" s="95"/>
      <c r="P350" s="95"/>
      <c r="Q350" s="134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134"/>
      <c r="K351" s="95"/>
      <c r="L351" s="95"/>
      <c r="M351" s="95"/>
      <c r="N351" s="95"/>
      <c r="O351" s="95"/>
      <c r="P351" s="95"/>
      <c r="Q351" s="134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134"/>
      <c r="K352" s="95"/>
      <c r="L352" s="95"/>
      <c r="M352" s="95"/>
      <c r="N352" s="95"/>
      <c r="O352" s="95"/>
      <c r="P352" s="95"/>
      <c r="Q352" s="134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134"/>
      <c r="K353" s="95"/>
      <c r="L353" s="95"/>
      <c r="M353" s="95"/>
      <c r="N353" s="95"/>
      <c r="O353" s="95"/>
      <c r="P353" s="95"/>
      <c r="Q353" s="134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134"/>
      <c r="K354" s="95"/>
      <c r="L354" s="95"/>
      <c r="M354" s="95"/>
      <c r="N354" s="95"/>
      <c r="O354" s="95"/>
      <c r="P354" s="95"/>
      <c r="Q354" s="134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134"/>
      <c r="K355" s="95"/>
      <c r="L355" s="95"/>
      <c r="M355" s="95"/>
      <c r="N355" s="95"/>
      <c r="O355" s="95"/>
      <c r="P355" s="95"/>
      <c r="Q355" s="134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134"/>
      <c r="K356" s="95"/>
      <c r="L356" s="95"/>
      <c r="M356" s="95"/>
      <c r="N356" s="95"/>
      <c r="O356" s="95"/>
      <c r="P356" s="95"/>
      <c r="Q356" s="134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134"/>
      <c r="K357" s="95"/>
      <c r="L357" s="95"/>
      <c r="M357" s="95"/>
      <c r="N357" s="95"/>
      <c r="O357" s="95"/>
      <c r="P357" s="95"/>
      <c r="Q357" s="134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134"/>
      <c r="K358" s="95"/>
      <c r="L358" s="95"/>
      <c r="M358" s="95"/>
      <c r="N358" s="95"/>
      <c r="O358" s="95"/>
      <c r="P358" s="95"/>
      <c r="Q358" s="134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134"/>
      <c r="K359" s="95"/>
      <c r="L359" s="95"/>
      <c r="M359" s="95"/>
      <c r="N359" s="95"/>
      <c r="O359" s="95"/>
      <c r="P359" s="95"/>
      <c r="Q359" s="134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134"/>
      <c r="K360" s="95"/>
      <c r="L360" s="95"/>
      <c r="M360" s="95"/>
      <c r="N360" s="95"/>
      <c r="O360" s="95"/>
      <c r="P360" s="95"/>
      <c r="Q360" s="134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134"/>
      <c r="K361" s="95"/>
      <c r="L361" s="95"/>
      <c r="M361" s="95"/>
      <c r="N361" s="95"/>
      <c r="O361" s="95"/>
      <c r="P361" s="95"/>
      <c r="Q361" s="134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134"/>
      <c r="K362" s="95"/>
      <c r="L362" s="95"/>
      <c r="M362" s="95"/>
      <c r="N362" s="95"/>
      <c r="O362" s="95"/>
      <c r="P362" s="95"/>
      <c r="Q362" s="134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134"/>
      <c r="K363" s="95"/>
      <c r="L363" s="95"/>
      <c r="M363" s="95"/>
      <c r="N363" s="95"/>
      <c r="O363" s="95"/>
      <c r="P363" s="95"/>
      <c r="Q363" s="134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134"/>
      <c r="K364" s="95"/>
      <c r="L364" s="95"/>
      <c r="M364" s="95"/>
      <c r="N364" s="95"/>
      <c r="O364" s="95"/>
      <c r="P364" s="95"/>
      <c r="Q364" s="134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134"/>
      <c r="K365" s="95"/>
      <c r="L365" s="95"/>
      <c r="M365" s="95"/>
      <c r="N365" s="95"/>
      <c r="O365" s="95"/>
      <c r="P365" s="95"/>
      <c r="Q365" s="134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134"/>
      <c r="K366" s="95"/>
      <c r="L366" s="95"/>
      <c r="M366" s="95"/>
      <c r="N366" s="95"/>
      <c r="O366" s="95"/>
      <c r="P366" s="95"/>
      <c r="Q366" s="134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134"/>
      <c r="K367" s="95"/>
      <c r="L367" s="95"/>
      <c r="M367" s="95"/>
      <c r="N367" s="95"/>
      <c r="O367" s="95"/>
      <c r="P367" s="95"/>
      <c r="Q367" s="134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134"/>
      <c r="K368" s="95"/>
      <c r="L368" s="95"/>
      <c r="M368" s="95"/>
      <c r="N368" s="95"/>
      <c r="O368" s="95"/>
      <c r="P368" s="95"/>
      <c r="Q368" s="134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134"/>
      <c r="K369" s="95"/>
      <c r="L369" s="95"/>
      <c r="M369" s="95"/>
      <c r="N369" s="95"/>
      <c r="O369" s="95"/>
      <c r="P369" s="95"/>
      <c r="Q369" s="134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134"/>
      <c r="K370" s="95"/>
      <c r="L370" s="95"/>
      <c r="M370" s="95"/>
      <c r="N370" s="95"/>
      <c r="O370" s="95"/>
      <c r="P370" s="95"/>
      <c r="Q370" s="134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134"/>
      <c r="K371" s="95"/>
      <c r="L371" s="95"/>
      <c r="M371" s="95"/>
      <c r="N371" s="95"/>
      <c r="O371" s="95"/>
      <c r="P371" s="95"/>
      <c r="Q371" s="134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134"/>
      <c r="K372" s="95"/>
      <c r="L372" s="95"/>
      <c r="M372" s="95"/>
      <c r="N372" s="95"/>
      <c r="O372" s="95"/>
      <c r="P372" s="95"/>
      <c r="Q372" s="134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134"/>
      <c r="K373" s="95"/>
      <c r="L373" s="95"/>
      <c r="M373" s="95"/>
      <c r="N373" s="95"/>
      <c r="O373" s="95"/>
      <c r="P373" s="95"/>
      <c r="Q373" s="134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134"/>
      <c r="K374" s="95"/>
      <c r="L374" s="95"/>
      <c r="M374" s="95"/>
      <c r="N374" s="95"/>
      <c r="O374" s="95"/>
      <c r="P374" s="95"/>
      <c r="Q374" s="134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134"/>
      <c r="K375" s="95"/>
      <c r="L375" s="95"/>
      <c r="M375" s="95"/>
      <c r="N375" s="95"/>
      <c r="O375" s="95"/>
      <c r="P375" s="95"/>
      <c r="Q375" s="134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134"/>
      <c r="K376" s="95"/>
      <c r="L376" s="95"/>
      <c r="M376" s="95"/>
      <c r="N376" s="95"/>
      <c r="O376" s="95"/>
      <c r="P376" s="95"/>
      <c r="Q376" s="134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134"/>
      <c r="K377" s="95"/>
      <c r="L377" s="95"/>
      <c r="M377" s="95"/>
      <c r="N377" s="95"/>
      <c r="O377" s="95"/>
      <c r="P377" s="95"/>
      <c r="Q377" s="134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134"/>
      <c r="K378" s="95"/>
      <c r="L378" s="95"/>
      <c r="M378" s="95"/>
      <c r="N378" s="95"/>
      <c r="O378" s="95"/>
      <c r="P378" s="95"/>
      <c r="Q378" s="134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134"/>
      <c r="K379" s="95"/>
      <c r="L379" s="95"/>
      <c r="M379" s="95"/>
      <c r="N379" s="95"/>
      <c r="O379" s="95"/>
      <c r="P379" s="95"/>
      <c r="Q379" s="134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134"/>
      <c r="K380" s="95"/>
      <c r="L380" s="95"/>
      <c r="M380" s="95"/>
      <c r="N380" s="95"/>
      <c r="O380" s="95"/>
      <c r="P380" s="95"/>
      <c r="Q380" s="134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134"/>
      <c r="K381" s="95"/>
      <c r="L381" s="95"/>
      <c r="M381" s="95"/>
      <c r="N381" s="95"/>
      <c r="O381" s="95"/>
      <c r="P381" s="95"/>
      <c r="Q381" s="134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134"/>
      <c r="K382" s="95"/>
      <c r="L382" s="95"/>
      <c r="M382" s="95"/>
      <c r="N382" s="95"/>
      <c r="O382" s="95"/>
      <c r="P382" s="95"/>
      <c r="Q382" s="134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134"/>
      <c r="K383" s="95"/>
      <c r="L383" s="95"/>
      <c r="M383" s="95"/>
      <c r="N383" s="95"/>
      <c r="O383" s="95"/>
      <c r="P383" s="95"/>
      <c r="Q383" s="134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134"/>
      <c r="K384" s="95"/>
      <c r="L384" s="95"/>
      <c r="M384" s="95"/>
      <c r="N384" s="95"/>
      <c r="O384" s="95"/>
      <c r="P384" s="95"/>
      <c r="Q384" s="134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134"/>
      <c r="K385" s="95"/>
      <c r="L385" s="95"/>
      <c r="M385" s="95"/>
      <c r="N385" s="95"/>
      <c r="O385" s="95"/>
      <c r="P385" s="95"/>
      <c r="Q385" s="134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134"/>
      <c r="K386" s="95"/>
      <c r="L386" s="95"/>
      <c r="M386" s="95"/>
      <c r="N386" s="95"/>
      <c r="O386" s="95"/>
      <c r="P386" s="95"/>
      <c r="Q386" s="134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134"/>
      <c r="K387" s="95"/>
      <c r="L387" s="95"/>
      <c r="M387" s="95"/>
      <c r="N387" s="95"/>
      <c r="O387" s="95"/>
      <c r="P387" s="95"/>
      <c r="Q387" s="134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134"/>
      <c r="K388" s="95"/>
      <c r="L388" s="95"/>
      <c r="M388" s="95"/>
      <c r="N388" s="95"/>
      <c r="O388" s="95"/>
      <c r="P388" s="95"/>
      <c r="Q388" s="134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134"/>
      <c r="K389" s="95"/>
      <c r="L389" s="95"/>
      <c r="M389" s="95"/>
      <c r="N389" s="95"/>
      <c r="O389" s="95"/>
      <c r="P389" s="95"/>
      <c r="Q389" s="134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134"/>
      <c r="K390" s="95"/>
      <c r="L390" s="95"/>
      <c r="M390" s="95"/>
      <c r="N390" s="95"/>
      <c r="O390" s="95"/>
      <c r="P390" s="95"/>
      <c r="Q390" s="134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134"/>
      <c r="K391" s="95"/>
      <c r="L391" s="95"/>
      <c r="M391" s="95"/>
      <c r="N391" s="95"/>
      <c r="O391" s="95"/>
      <c r="P391" s="95"/>
      <c r="Q391" s="134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134"/>
      <c r="K392" s="95"/>
      <c r="L392" s="95"/>
      <c r="M392" s="95"/>
      <c r="N392" s="95"/>
      <c r="O392" s="95"/>
      <c r="P392" s="95"/>
      <c r="Q392" s="134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134"/>
      <c r="K393" s="95"/>
      <c r="L393" s="95"/>
      <c r="M393" s="95"/>
      <c r="N393" s="95"/>
      <c r="O393" s="95"/>
      <c r="P393" s="95"/>
      <c r="Q393" s="134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134"/>
      <c r="K394" s="95"/>
      <c r="L394" s="95"/>
      <c r="M394" s="95"/>
      <c r="N394" s="95"/>
      <c r="O394" s="95"/>
      <c r="P394" s="95"/>
      <c r="Q394" s="134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134"/>
      <c r="K395" s="95"/>
      <c r="L395" s="95"/>
      <c r="M395" s="95"/>
      <c r="N395" s="95"/>
      <c r="O395" s="95"/>
      <c r="P395" s="95"/>
      <c r="Q395" s="134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134"/>
      <c r="K396" s="95"/>
      <c r="L396" s="95"/>
      <c r="M396" s="95"/>
      <c r="N396" s="95"/>
      <c r="O396" s="95"/>
      <c r="P396" s="95"/>
      <c r="Q396" s="134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134"/>
      <c r="K397" s="95"/>
      <c r="L397" s="95"/>
      <c r="M397" s="95"/>
      <c r="N397" s="95"/>
      <c r="O397" s="95"/>
      <c r="P397" s="95"/>
      <c r="Q397" s="134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134"/>
      <c r="K398" s="95"/>
      <c r="L398" s="95"/>
      <c r="M398" s="95"/>
      <c r="N398" s="95"/>
      <c r="O398" s="95"/>
      <c r="P398" s="95"/>
      <c r="Q398" s="134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134"/>
      <c r="K399" s="95"/>
      <c r="L399" s="95"/>
      <c r="M399" s="95"/>
      <c r="N399" s="95"/>
      <c r="O399" s="95"/>
      <c r="P399" s="95"/>
      <c r="Q399" s="134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134"/>
      <c r="K400" s="95"/>
      <c r="L400" s="95"/>
      <c r="M400" s="95"/>
      <c r="N400" s="95"/>
      <c r="O400" s="95"/>
      <c r="P400" s="95"/>
      <c r="Q400" s="134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134"/>
      <c r="K401" s="95"/>
      <c r="L401" s="95"/>
      <c r="M401" s="95"/>
      <c r="N401" s="95"/>
      <c r="O401" s="95"/>
      <c r="P401" s="95"/>
      <c r="Q401" s="134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134"/>
      <c r="K402" s="95"/>
      <c r="L402" s="95"/>
      <c r="M402" s="95"/>
      <c r="N402" s="95"/>
      <c r="O402" s="95"/>
      <c r="P402" s="95"/>
      <c r="Q402" s="134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134"/>
      <c r="K403" s="95"/>
      <c r="L403" s="95"/>
      <c r="M403" s="95"/>
      <c r="N403" s="95"/>
      <c r="O403" s="95"/>
      <c r="P403" s="95"/>
      <c r="Q403" s="134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134"/>
      <c r="K404" s="95"/>
      <c r="L404" s="95"/>
      <c r="M404" s="95"/>
      <c r="N404" s="95"/>
      <c r="O404" s="95"/>
      <c r="P404" s="95"/>
      <c r="Q404" s="134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134"/>
      <c r="K405" s="95"/>
      <c r="L405" s="95"/>
      <c r="M405" s="95"/>
      <c r="N405" s="95"/>
      <c r="O405" s="95"/>
      <c r="P405" s="95"/>
      <c r="Q405" s="134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134"/>
      <c r="K406" s="95"/>
      <c r="L406" s="95"/>
      <c r="M406" s="95"/>
      <c r="N406" s="95"/>
      <c r="O406" s="95"/>
      <c r="P406" s="95"/>
      <c r="Q406" s="134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134"/>
      <c r="K407" s="95"/>
      <c r="L407" s="95"/>
      <c r="M407" s="95"/>
      <c r="N407" s="95"/>
      <c r="O407" s="95"/>
      <c r="P407" s="95"/>
      <c r="Q407" s="134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134"/>
      <c r="K408" s="95"/>
      <c r="L408" s="95"/>
      <c r="M408" s="95"/>
      <c r="N408" s="95"/>
      <c r="O408" s="95"/>
      <c r="P408" s="95"/>
      <c r="Q408" s="134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134"/>
      <c r="K409" s="95"/>
      <c r="L409" s="95"/>
      <c r="M409" s="95"/>
      <c r="N409" s="95"/>
      <c r="O409" s="95"/>
      <c r="P409" s="95"/>
      <c r="Q409" s="134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134"/>
      <c r="K410" s="95"/>
      <c r="L410" s="95"/>
      <c r="M410" s="95"/>
      <c r="N410" s="95"/>
      <c r="O410" s="95"/>
      <c r="P410" s="95"/>
      <c r="Q410" s="134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134"/>
      <c r="K411" s="95"/>
      <c r="L411" s="95"/>
      <c r="M411" s="95"/>
      <c r="N411" s="95"/>
      <c r="O411" s="95"/>
      <c r="P411" s="95"/>
      <c r="Q411" s="134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134"/>
      <c r="K412" s="95"/>
      <c r="L412" s="95"/>
      <c r="M412" s="95"/>
      <c r="N412" s="95"/>
      <c r="O412" s="95"/>
      <c r="P412" s="95"/>
      <c r="Q412" s="134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134"/>
      <c r="K413" s="95"/>
      <c r="L413" s="95"/>
      <c r="M413" s="95"/>
      <c r="N413" s="95"/>
      <c r="O413" s="95"/>
      <c r="P413" s="95"/>
      <c r="Q413" s="134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134"/>
      <c r="K414" s="95"/>
      <c r="L414" s="95"/>
      <c r="M414" s="95"/>
      <c r="N414" s="95"/>
      <c r="O414" s="95"/>
      <c r="P414" s="95"/>
      <c r="Q414" s="134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134"/>
      <c r="K415" s="95"/>
      <c r="L415" s="95"/>
      <c r="M415" s="95"/>
      <c r="N415" s="95"/>
      <c r="O415" s="95"/>
      <c r="P415" s="95"/>
      <c r="Q415" s="134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134"/>
      <c r="K416" s="95"/>
      <c r="L416" s="95"/>
      <c r="M416" s="95"/>
      <c r="N416" s="95"/>
      <c r="O416" s="95"/>
      <c r="P416" s="95"/>
      <c r="Q416" s="134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134"/>
      <c r="K417" s="95"/>
      <c r="L417" s="95"/>
      <c r="M417" s="95"/>
      <c r="N417" s="95"/>
      <c r="O417" s="95"/>
      <c r="P417" s="95"/>
      <c r="Q417" s="134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134"/>
      <c r="K418" s="95"/>
      <c r="L418" s="95"/>
      <c r="M418" s="95"/>
      <c r="N418" s="95"/>
      <c r="O418" s="95"/>
      <c r="P418" s="95"/>
      <c r="Q418" s="134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134"/>
      <c r="K419" s="95"/>
      <c r="L419" s="95"/>
      <c r="M419" s="95"/>
      <c r="N419" s="95"/>
      <c r="O419" s="95"/>
      <c r="P419" s="95"/>
      <c r="Q419" s="134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134"/>
      <c r="K420" s="95"/>
      <c r="L420" s="95"/>
      <c r="M420" s="95"/>
      <c r="N420" s="95"/>
      <c r="O420" s="95"/>
      <c r="P420" s="95"/>
      <c r="Q420" s="134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134"/>
      <c r="K421" s="95"/>
      <c r="L421" s="95"/>
      <c r="M421" s="95"/>
      <c r="N421" s="95"/>
      <c r="O421" s="95"/>
      <c r="P421" s="95"/>
      <c r="Q421" s="134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134"/>
      <c r="K422" s="95"/>
      <c r="L422" s="95"/>
      <c r="M422" s="95"/>
      <c r="N422" s="95"/>
      <c r="O422" s="95"/>
      <c r="P422" s="95"/>
      <c r="Q422" s="134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134"/>
      <c r="K423" s="95"/>
      <c r="L423" s="95"/>
      <c r="M423" s="95"/>
      <c r="N423" s="95"/>
      <c r="O423" s="95"/>
      <c r="P423" s="95"/>
      <c r="Q423" s="134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134"/>
      <c r="K424" s="95"/>
      <c r="L424" s="95"/>
      <c r="M424" s="95"/>
      <c r="N424" s="95"/>
      <c r="O424" s="95"/>
      <c r="P424" s="95"/>
      <c r="Q424" s="134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134"/>
      <c r="K425" s="95"/>
      <c r="L425" s="95"/>
      <c r="M425" s="95"/>
      <c r="N425" s="95"/>
      <c r="O425" s="95"/>
      <c r="P425" s="95"/>
      <c r="Q425" s="134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134"/>
      <c r="K426" s="95"/>
      <c r="L426" s="95"/>
      <c r="M426" s="95"/>
      <c r="N426" s="95"/>
      <c r="O426" s="95"/>
      <c r="P426" s="95"/>
      <c r="Q426" s="134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134"/>
      <c r="K427" s="95"/>
      <c r="L427" s="95"/>
      <c r="M427" s="95"/>
      <c r="N427" s="95"/>
      <c r="O427" s="95"/>
      <c r="P427" s="95"/>
      <c r="Q427" s="134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134"/>
      <c r="K428" s="95"/>
      <c r="L428" s="95"/>
      <c r="M428" s="95"/>
      <c r="N428" s="95"/>
      <c r="O428" s="95"/>
      <c r="P428" s="95"/>
      <c r="Q428" s="134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134"/>
      <c r="K429" s="95"/>
      <c r="L429" s="95"/>
      <c r="M429" s="95"/>
      <c r="N429" s="95"/>
      <c r="O429" s="95"/>
      <c r="P429" s="95"/>
      <c r="Q429" s="134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134"/>
      <c r="K430" s="95"/>
      <c r="L430" s="95"/>
      <c r="M430" s="95"/>
      <c r="N430" s="95"/>
      <c r="O430" s="95"/>
      <c r="P430" s="95"/>
      <c r="Q430" s="134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134"/>
      <c r="K431" s="95"/>
      <c r="L431" s="95"/>
      <c r="M431" s="95"/>
      <c r="N431" s="95"/>
      <c r="O431" s="95"/>
      <c r="P431" s="95"/>
      <c r="Q431" s="134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134"/>
      <c r="K432" s="95"/>
      <c r="L432" s="95"/>
      <c r="M432" s="95"/>
      <c r="N432" s="95"/>
      <c r="O432" s="95"/>
      <c r="P432" s="95"/>
      <c r="Q432" s="134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134"/>
      <c r="K433" s="95"/>
      <c r="L433" s="95"/>
      <c r="M433" s="95"/>
      <c r="N433" s="95"/>
      <c r="O433" s="95"/>
      <c r="P433" s="95"/>
      <c r="Q433" s="134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134"/>
      <c r="K434" s="95"/>
      <c r="L434" s="95"/>
      <c r="M434" s="95"/>
      <c r="N434" s="95"/>
      <c r="O434" s="95"/>
      <c r="P434" s="95"/>
      <c r="Q434" s="134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134"/>
      <c r="K435" s="95"/>
      <c r="L435" s="95"/>
      <c r="M435" s="95"/>
      <c r="N435" s="95"/>
      <c r="O435" s="95"/>
      <c r="P435" s="95"/>
      <c r="Q435" s="134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134"/>
      <c r="K436" s="95"/>
      <c r="L436" s="95"/>
      <c r="M436" s="95"/>
      <c r="N436" s="95"/>
      <c r="O436" s="95"/>
      <c r="P436" s="95"/>
      <c r="Q436" s="134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134"/>
      <c r="K437" s="95"/>
      <c r="L437" s="95"/>
      <c r="M437" s="95"/>
      <c r="N437" s="95"/>
      <c r="O437" s="95"/>
      <c r="P437" s="95"/>
      <c r="Q437" s="134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134"/>
      <c r="K438" s="95"/>
      <c r="L438" s="95"/>
      <c r="M438" s="95"/>
      <c r="N438" s="95"/>
      <c r="O438" s="95"/>
      <c r="P438" s="95"/>
      <c r="Q438" s="134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134"/>
      <c r="K439" s="95"/>
      <c r="L439" s="95"/>
      <c r="M439" s="95"/>
      <c r="N439" s="95"/>
      <c r="O439" s="95"/>
      <c r="P439" s="95"/>
      <c r="Q439" s="134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134"/>
      <c r="K440" s="95"/>
      <c r="L440" s="95"/>
      <c r="M440" s="95"/>
      <c r="N440" s="95"/>
      <c r="O440" s="95"/>
      <c r="P440" s="95"/>
      <c r="Q440" s="134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134"/>
      <c r="K441" s="95"/>
      <c r="L441" s="95"/>
      <c r="M441" s="95"/>
      <c r="N441" s="95"/>
      <c r="O441" s="95"/>
      <c r="P441" s="95"/>
      <c r="Q441" s="134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134"/>
      <c r="K442" s="95"/>
      <c r="L442" s="95"/>
      <c r="M442" s="95"/>
      <c r="N442" s="95"/>
      <c r="O442" s="95"/>
      <c r="P442" s="95"/>
      <c r="Q442" s="134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134"/>
      <c r="K443" s="95"/>
      <c r="L443" s="95"/>
      <c r="M443" s="95"/>
      <c r="N443" s="95"/>
      <c r="O443" s="95"/>
      <c r="P443" s="95"/>
      <c r="Q443" s="134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134"/>
      <c r="K444" s="95"/>
      <c r="L444" s="95"/>
      <c r="M444" s="95"/>
      <c r="N444" s="95"/>
      <c r="O444" s="95"/>
      <c r="P444" s="95"/>
      <c r="Q444" s="134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134"/>
      <c r="K445" s="95"/>
      <c r="L445" s="95"/>
      <c r="M445" s="95"/>
      <c r="N445" s="95"/>
      <c r="O445" s="95"/>
      <c r="P445" s="95"/>
      <c r="Q445" s="134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134"/>
      <c r="K446" s="95"/>
      <c r="L446" s="95"/>
      <c r="M446" s="95"/>
      <c r="N446" s="95"/>
      <c r="O446" s="95"/>
      <c r="P446" s="95"/>
      <c r="Q446" s="134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134"/>
      <c r="K447" s="95"/>
      <c r="L447" s="95"/>
      <c r="M447" s="95"/>
      <c r="N447" s="95"/>
      <c r="O447" s="95"/>
      <c r="P447" s="95"/>
      <c r="Q447" s="134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134"/>
      <c r="K448" s="95"/>
      <c r="L448" s="95"/>
      <c r="M448" s="95"/>
      <c r="N448" s="95"/>
      <c r="O448" s="95"/>
      <c r="P448" s="95"/>
      <c r="Q448" s="134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134"/>
      <c r="K449" s="95"/>
      <c r="L449" s="95"/>
      <c r="M449" s="95"/>
      <c r="N449" s="95"/>
      <c r="O449" s="95"/>
      <c r="P449" s="95"/>
      <c r="Q449" s="134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134"/>
      <c r="K450" s="95"/>
      <c r="L450" s="95"/>
      <c r="M450" s="95"/>
      <c r="N450" s="95"/>
      <c r="O450" s="95"/>
      <c r="P450" s="95"/>
      <c r="Q450" s="134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134"/>
      <c r="K451" s="95"/>
      <c r="L451" s="95"/>
      <c r="M451" s="95"/>
      <c r="N451" s="95"/>
      <c r="O451" s="95"/>
      <c r="P451" s="95"/>
      <c r="Q451" s="134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134"/>
      <c r="K452" s="95"/>
      <c r="L452" s="95"/>
      <c r="M452" s="95"/>
      <c r="N452" s="95"/>
      <c r="O452" s="95"/>
      <c r="P452" s="95"/>
      <c r="Q452" s="134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134"/>
      <c r="K453" s="95"/>
      <c r="L453" s="95"/>
      <c r="M453" s="95"/>
      <c r="N453" s="95"/>
      <c r="O453" s="95"/>
      <c r="P453" s="95"/>
      <c r="Q453" s="134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134"/>
      <c r="K454" s="95"/>
      <c r="L454" s="95"/>
      <c r="M454" s="95"/>
      <c r="N454" s="95"/>
      <c r="O454" s="95"/>
      <c r="P454" s="95"/>
      <c r="Q454" s="134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134"/>
      <c r="K455" s="95"/>
      <c r="L455" s="95"/>
      <c r="M455" s="95"/>
      <c r="N455" s="95"/>
      <c r="O455" s="95"/>
      <c r="P455" s="95"/>
      <c r="Q455" s="134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134"/>
      <c r="K456" s="95"/>
      <c r="L456" s="95"/>
      <c r="M456" s="95"/>
      <c r="N456" s="95"/>
      <c r="O456" s="95"/>
      <c r="P456" s="95"/>
      <c r="Q456" s="134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134"/>
      <c r="K457" s="95"/>
      <c r="L457" s="95"/>
      <c r="M457" s="95"/>
      <c r="N457" s="95"/>
      <c r="O457" s="95"/>
      <c r="P457" s="95"/>
      <c r="Q457" s="134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134"/>
      <c r="K458" s="95"/>
      <c r="L458" s="95"/>
      <c r="M458" s="95"/>
      <c r="N458" s="95"/>
      <c r="O458" s="95"/>
      <c r="P458" s="95"/>
      <c r="Q458" s="134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134"/>
      <c r="K459" s="95"/>
      <c r="L459" s="95"/>
      <c r="M459" s="95"/>
      <c r="N459" s="95"/>
      <c r="O459" s="95"/>
      <c r="P459" s="95"/>
      <c r="Q459" s="134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134"/>
      <c r="K460" s="95"/>
      <c r="L460" s="95"/>
      <c r="M460" s="95"/>
      <c r="N460" s="95"/>
      <c r="O460" s="95"/>
      <c r="P460" s="95"/>
      <c r="Q460" s="134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134"/>
      <c r="K461" s="95"/>
      <c r="L461" s="95"/>
      <c r="M461" s="95"/>
      <c r="N461" s="95"/>
      <c r="O461" s="95"/>
      <c r="P461" s="95"/>
      <c r="Q461" s="134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134"/>
      <c r="K462" s="95"/>
      <c r="L462" s="95"/>
      <c r="M462" s="95"/>
      <c r="N462" s="95"/>
      <c r="O462" s="95"/>
      <c r="P462" s="95"/>
      <c r="Q462" s="134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134"/>
      <c r="K463" s="95"/>
      <c r="L463" s="95"/>
      <c r="M463" s="95"/>
      <c r="N463" s="95"/>
      <c r="O463" s="95"/>
      <c r="P463" s="95"/>
      <c r="Q463" s="134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134"/>
      <c r="K464" s="95"/>
      <c r="L464" s="95"/>
      <c r="M464" s="95"/>
      <c r="N464" s="95"/>
      <c r="O464" s="95"/>
      <c r="P464" s="95"/>
      <c r="Q464" s="134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134"/>
      <c r="K465" s="95"/>
      <c r="L465" s="95"/>
      <c r="M465" s="95"/>
      <c r="N465" s="95"/>
      <c r="O465" s="95"/>
      <c r="P465" s="95"/>
      <c r="Q465" s="134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134"/>
      <c r="K466" s="95"/>
      <c r="L466" s="95"/>
      <c r="M466" s="95"/>
      <c r="N466" s="95"/>
      <c r="O466" s="95"/>
      <c r="P466" s="95"/>
      <c r="Q466" s="134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134"/>
      <c r="K467" s="95"/>
      <c r="L467" s="95"/>
      <c r="M467" s="95"/>
      <c r="N467" s="95"/>
      <c r="O467" s="95"/>
      <c r="P467" s="95"/>
      <c r="Q467" s="134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134"/>
      <c r="K468" s="95"/>
      <c r="L468" s="95"/>
      <c r="M468" s="95"/>
      <c r="N468" s="95"/>
      <c r="O468" s="95"/>
      <c r="P468" s="95"/>
      <c r="Q468" s="134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134"/>
      <c r="K469" s="95"/>
      <c r="L469" s="95"/>
      <c r="M469" s="95"/>
      <c r="N469" s="95"/>
      <c r="O469" s="95"/>
      <c r="P469" s="95"/>
      <c r="Q469" s="134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134"/>
      <c r="K470" s="95"/>
      <c r="L470" s="95"/>
      <c r="M470" s="95"/>
      <c r="N470" s="95"/>
      <c r="O470" s="95"/>
      <c r="P470" s="95"/>
      <c r="Q470" s="134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134"/>
      <c r="K471" s="95"/>
      <c r="L471" s="95"/>
      <c r="M471" s="95"/>
      <c r="N471" s="95"/>
      <c r="O471" s="95"/>
      <c r="P471" s="95"/>
      <c r="Q471" s="134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134"/>
      <c r="K472" s="95"/>
      <c r="L472" s="95"/>
      <c r="M472" s="95"/>
      <c r="N472" s="95"/>
      <c r="O472" s="95"/>
      <c r="P472" s="95"/>
      <c r="Q472" s="134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134"/>
      <c r="K473" s="95"/>
      <c r="L473" s="95"/>
      <c r="M473" s="95"/>
      <c r="N473" s="95"/>
      <c r="O473" s="95"/>
      <c r="P473" s="95"/>
      <c r="Q473" s="134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134"/>
      <c r="K474" s="95"/>
      <c r="L474" s="95"/>
      <c r="M474" s="95"/>
      <c r="N474" s="95"/>
      <c r="O474" s="95"/>
      <c r="P474" s="95"/>
      <c r="Q474" s="134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134"/>
      <c r="K475" s="95"/>
      <c r="L475" s="95"/>
      <c r="M475" s="95"/>
      <c r="N475" s="95"/>
      <c r="O475" s="95"/>
      <c r="P475" s="95"/>
      <c r="Q475" s="134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134"/>
      <c r="K476" s="95"/>
      <c r="L476" s="95"/>
      <c r="M476" s="95"/>
      <c r="N476" s="95"/>
      <c r="O476" s="95"/>
      <c r="P476" s="95"/>
      <c r="Q476" s="134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134"/>
      <c r="K477" s="95"/>
      <c r="L477" s="95"/>
      <c r="M477" s="95"/>
      <c r="N477" s="95"/>
      <c r="O477" s="95"/>
      <c r="P477" s="95"/>
      <c r="Q477" s="134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134"/>
      <c r="K478" s="95"/>
      <c r="L478" s="95"/>
      <c r="M478" s="95"/>
      <c r="N478" s="95"/>
      <c r="O478" s="95"/>
      <c r="P478" s="95"/>
      <c r="Q478" s="134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134"/>
      <c r="K479" s="95"/>
      <c r="L479" s="95"/>
      <c r="M479" s="95"/>
      <c r="N479" s="95"/>
      <c r="O479" s="95"/>
      <c r="P479" s="95"/>
      <c r="Q479" s="134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134"/>
      <c r="K480" s="95"/>
      <c r="L480" s="95"/>
      <c r="M480" s="95"/>
      <c r="N480" s="95"/>
      <c r="O480" s="95"/>
      <c r="P480" s="95"/>
      <c r="Q480" s="134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134"/>
      <c r="K481" s="95"/>
      <c r="L481" s="95"/>
      <c r="M481" s="95"/>
      <c r="N481" s="95"/>
      <c r="O481" s="95"/>
      <c r="P481" s="95"/>
      <c r="Q481" s="134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134"/>
      <c r="K482" s="95"/>
      <c r="L482" s="95"/>
      <c r="M482" s="95"/>
      <c r="N482" s="95"/>
      <c r="O482" s="95"/>
      <c r="P482" s="95"/>
      <c r="Q482" s="134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134"/>
      <c r="K483" s="95"/>
      <c r="L483" s="95"/>
      <c r="M483" s="95"/>
      <c r="N483" s="95"/>
      <c r="O483" s="95"/>
      <c r="P483" s="95"/>
      <c r="Q483" s="134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134"/>
      <c r="K484" s="95"/>
      <c r="L484" s="95"/>
      <c r="M484" s="95"/>
      <c r="N484" s="95"/>
      <c r="O484" s="95"/>
      <c r="P484" s="95"/>
      <c r="Q484" s="134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134"/>
      <c r="K485" s="95"/>
      <c r="L485" s="95"/>
      <c r="M485" s="95"/>
      <c r="N485" s="95"/>
      <c r="O485" s="95"/>
      <c r="P485" s="95"/>
      <c r="Q485" s="134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134"/>
      <c r="K486" s="95"/>
      <c r="L486" s="95"/>
      <c r="M486" s="95"/>
      <c r="N486" s="95"/>
      <c r="O486" s="95"/>
      <c r="P486" s="95"/>
      <c r="Q486" s="134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134"/>
      <c r="K487" s="95"/>
      <c r="L487" s="95"/>
      <c r="M487" s="95"/>
      <c r="N487" s="95"/>
      <c r="O487" s="95"/>
      <c r="P487" s="95"/>
      <c r="Q487" s="134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134"/>
      <c r="K488" s="95"/>
      <c r="L488" s="95"/>
      <c r="M488" s="95"/>
      <c r="N488" s="95"/>
      <c r="O488" s="95"/>
      <c r="P488" s="95"/>
      <c r="Q488" s="134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134"/>
      <c r="K489" s="95"/>
      <c r="L489" s="95"/>
      <c r="M489" s="95"/>
      <c r="N489" s="95"/>
      <c r="O489" s="95"/>
      <c r="P489" s="95"/>
      <c r="Q489" s="134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134"/>
      <c r="K490" s="95"/>
      <c r="L490" s="95"/>
      <c r="M490" s="95"/>
      <c r="N490" s="95"/>
      <c r="O490" s="95"/>
      <c r="P490" s="95"/>
      <c r="Q490" s="134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134"/>
      <c r="K491" s="95"/>
      <c r="L491" s="95"/>
      <c r="M491" s="95"/>
      <c r="N491" s="95"/>
      <c r="O491" s="95"/>
      <c r="P491" s="95"/>
      <c r="Q491" s="134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134"/>
      <c r="K492" s="95"/>
      <c r="L492" s="95"/>
      <c r="M492" s="95"/>
      <c r="N492" s="95"/>
      <c r="O492" s="95"/>
      <c r="P492" s="95"/>
      <c r="Q492" s="134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134"/>
      <c r="K493" s="95"/>
      <c r="L493" s="95"/>
      <c r="M493" s="95"/>
      <c r="N493" s="95"/>
      <c r="O493" s="95"/>
      <c r="P493" s="95"/>
      <c r="Q493" s="134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134"/>
      <c r="K494" s="95"/>
      <c r="L494" s="95"/>
      <c r="M494" s="95"/>
      <c r="N494" s="95"/>
      <c r="O494" s="95"/>
      <c r="P494" s="95"/>
      <c r="Q494" s="134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134"/>
      <c r="K495" s="95"/>
      <c r="L495" s="95"/>
      <c r="M495" s="95"/>
      <c r="N495" s="95"/>
      <c r="O495" s="95"/>
      <c r="P495" s="95"/>
      <c r="Q495" s="134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134"/>
      <c r="K496" s="95"/>
      <c r="L496" s="95"/>
      <c r="M496" s="95"/>
      <c r="N496" s="95"/>
      <c r="O496" s="95"/>
      <c r="P496" s="95"/>
      <c r="Q496" s="134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134"/>
      <c r="K497" s="95"/>
      <c r="L497" s="95"/>
      <c r="M497" s="95"/>
      <c r="N497" s="95"/>
      <c r="O497" s="95"/>
      <c r="P497" s="95"/>
      <c r="Q497" s="134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134"/>
      <c r="K498" s="95"/>
      <c r="L498" s="95"/>
      <c r="M498" s="95"/>
      <c r="N498" s="95"/>
      <c r="O498" s="95"/>
      <c r="P498" s="95"/>
      <c r="Q498" s="134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134"/>
      <c r="K499" s="95"/>
      <c r="L499" s="95"/>
      <c r="M499" s="95"/>
      <c r="N499" s="95"/>
      <c r="O499" s="95"/>
      <c r="P499" s="95"/>
      <c r="Q499" s="134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134"/>
      <c r="K500" s="95"/>
      <c r="L500" s="95"/>
      <c r="M500" s="95"/>
      <c r="N500" s="95"/>
      <c r="O500" s="95"/>
      <c r="P500" s="95"/>
      <c r="Q500" s="134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134"/>
      <c r="K501" s="95"/>
      <c r="L501" s="95"/>
      <c r="M501" s="95"/>
      <c r="N501" s="95"/>
      <c r="O501" s="95"/>
      <c r="P501" s="95"/>
      <c r="Q501" s="134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134"/>
      <c r="K502" s="95"/>
      <c r="L502" s="95"/>
      <c r="M502" s="95"/>
      <c r="N502" s="95"/>
      <c r="O502" s="95"/>
      <c r="P502" s="95"/>
      <c r="Q502" s="134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134"/>
      <c r="K503" s="95"/>
      <c r="L503" s="95"/>
      <c r="M503" s="95"/>
      <c r="N503" s="95"/>
      <c r="O503" s="95"/>
      <c r="P503" s="95"/>
      <c r="Q503" s="134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134"/>
      <c r="K504" s="95"/>
      <c r="L504" s="95"/>
      <c r="M504" s="95"/>
      <c r="N504" s="95"/>
      <c r="O504" s="95"/>
      <c r="P504" s="95"/>
      <c r="Q504" s="134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134"/>
      <c r="K505" s="95"/>
      <c r="L505" s="95"/>
      <c r="M505" s="95"/>
      <c r="N505" s="95"/>
      <c r="O505" s="95"/>
      <c r="P505" s="95"/>
      <c r="Q505" s="134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134"/>
      <c r="K506" s="95"/>
      <c r="L506" s="95"/>
      <c r="M506" s="95"/>
      <c r="N506" s="95"/>
      <c r="O506" s="95"/>
      <c r="P506" s="95"/>
      <c r="Q506" s="134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134"/>
      <c r="K507" s="95"/>
      <c r="L507" s="95"/>
      <c r="M507" s="95"/>
      <c r="N507" s="95"/>
      <c r="O507" s="95"/>
      <c r="P507" s="95"/>
      <c r="Q507" s="134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134"/>
      <c r="K508" s="95"/>
      <c r="L508" s="95"/>
      <c r="M508" s="95"/>
      <c r="N508" s="95"/>
      <c r="O508" s="95"/>
      <c r="P508" s="95"/>
      <c r="Q508" s="134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134"/>
      <c r="K509" s="95"/>
      <c r="L509" s="95"/>
      <c r="M509" s="95"/>
      <c r="N509" s="95"/>
      <c r="O509" s="95"/>
      <c r="P509" s="95"/>
      <c r="Q509" s="134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134"/>
      <c r="K510" s="95"/>
      <c r="L510" s="95"/>
      <c r="M510" s="95"/>
      <c r="N510" s="95"/>
      <c r="O510" s="95"/>
      <c r="P510" s="95"/>
      <c r="Q510" s="134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134"/>
      <c r="K511" s="95"/>
      <c r="L511" s="95"/>
      <c r="M511" s="95"/>
      <c r="N511" s="95"/>
      <c r="O511" s="95"/>
      <c r="P511" s="95"/>
      <c r="Q511" s="134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134"/>
      <c r="K512" s="95"/>
      <c r="L512" s="95"/>
      <c r="M512" s="95"/>
      <c r="N512" s="95"/>
      <c r="O512" s="95"/>
      <c r="P512" s="95"/>
      <c r="Q512" s="134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134"/>
      <c r="K513" s="95"/>
      <c r="L513" s="95"/>
      <c r="M513" s="95"/>
      <c r="N513" s="95"/>
      <c r="O513" s="95"/>
      <c r="P513" s="95"/>
      <c r="Q513" s="134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134"/>
      <c r="K514" s="95"/>
      <c r="L514" s="95"/>
      <c r="M514" s="95"/>
      <c r="N514" s="95"/>
      <c r="O514" s="95"/>
      <c r="P514" s="95"/>
      <c r="Q514" s="134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134"/>
      <c r="K515" s="95"/>
      <c r="L515" s="95"/>
      <c r="M515" s="95"/>
      <c r="N515" s="95"/>
      <c r="O515" s="95"/>
      <c r="P515" s="95"/>
      <c r="Q515" s="134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134"/>
      <c r="K516" s="95"/>
      <c r="L516" s="95"/>
      <c r="M516" s="95"/>
      <c r="N516" s="95"/>
      <c r="O516" s="95"/>
      <c r="P516" s="95"/>
      <c r="Q516" s="134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134"/>
      <c r="K517" s="95"/>
      <c r="L517" s="95"/>
      <c r="M517" s="95"/>
      <c r="N517" s="95"/>
      <c r="O517" s="95"/>
      <c r="P517" s="95"/>
      <c r="Q517" s="134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134"/>
      <c r="K518" s="95"/>
      <c r="L518" s="95"/>
      <c r="M518" s="95"/>
      <c r="N518" s="95"/>
      <c r="O518" s="95"/>
      <c r="P518" s="95"/>
      <c r="Q518" s="134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134"/>
      <c r="K519" s="95"/>
      <c r="L519" s="95"/>
      <c r="M519" s="95"/>
      <c r="N519" s="95"/>
      <c r="O519" s="95"/>
      <c r="P519" s="95"/>
      <c r="Q519" s="134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134"/>
      <c r="K520" s="95"/>
      <c r="L520" s="95"/>
      <c r="M520" s="95"/>
      <c r="N520" s="95"/>
      <c r="O520" s="95"/>
      <c r="P520" s="95"/>
      <c r="Q520" s="134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134"/>
      <c r="K521" s="95"/>
      <c r="L521" s="95"/>
      <c r="M521" s="95"/>
      <c r="N521" s="95"/>
      <c r="O521" s="95"/>
      <c r="P521" s="95"/>
      <c r="Q521" s="134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134"/>
      <c r="K522" s="95"/>
      <c r="L522" s="95"/>
      <c r="M522" s="95"/>
      <c r="N522" s="95"/>
      <c r="O522" s="95"/>
      <c r="P522" s="95"/>
      <c r="Q522" s="134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134"/>
      <c r="K523" s="95"/>
      <c r="L523" s="95"/>
      <c r="M523" s="95"/>
      <c r="N523" s="95"/>
      <c r="O523" s="95"/>
      <c r="P523" s="95"/>
      <c r="Q523" s="134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134"/>
      <c r="K524" s="95"/>
      <c r="L524" s="95"/>
      <c r="M524" s="95"/>
      <c r="N524" s="95"/>
      <c r="O524" s="95"/>
      <c r="P524" s="95"/>
      <c r="Q524" s="134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134"/>
      <c r="K525" s="95"/>
      <c r="L525" s="95"/>
      <c r="M525" s="95"/>
      <c r="N525" s="95"/>
      <c r="O525" s="95"/>
      <c r="P525" s="95"/>
      <c r="Q525" s="134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134"/>
      <c r="K526" s="95"/>
      <c r="L526" s="95"/>
      <c r="M526" s="95"/>
      <c r="N526" s="95"/>
      <c r="O526" s="95"/>
      <c r="P526" s="95"/>
      <c r="Q526" s="134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134"/>
      <c r="K527" s="95"/>
      <c r="L527" s="95"/>
      <c r="M527" s="95"/>
      <c r="N527" s="95"/>
      <c r="O527" s="95"/>
      <c r="P527" s="95"/>
      <c r="Q527" s="134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134"/>
      <c r="K528" s="95"/>
      <c r="L528" s="95"/>
      <c r="M528" s="95"/>
      <c r="N528" s="95"/>
      <c r="O528" s="95"/>
      <c r="P528" s="95"/>
      <c r="Q528" s="134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134"/>
      <c r="K529" s="95"/>
      <c r="L529" s="95"/>
      <c r="M529" s="95"/>
      <c r="N529" s="95"/>
      <c r="O529" s="95"/>
      <c r="P529" s="95"/>
      <c r="Q529" s="134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134"/>
      <c r="K530" s="95"/>
      <c r="L530" s="95"/>
      <c r="M530" s="95"/>
      <c r="N530" s="95"/>
      <c r="O530" s="95"/>
      <c r="P530" s="95"/>
      <c r="Q530" s="134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134"/>
      <c r="K531" s="95"/>
      <c r="L531" s="95"/>
      <c r="M531" s="95"/>
      <c r="N531" s="95"/>
      <c r="O531" s="95"/>
      <c r="P531" s="95"/>
      <c r="Q531" s="134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134"/>
      <c r="K532" s="95"/>
      <c r="L532" s="95"/>
      <c r="M532" s="95"/>
      <c r="N532" s="95"/>
      <c r="O532" s="95"/>
      <c r="P532" s="95"/>
      <c r="Q532" s="134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134"/>
      <c r="K533" s="95"/>
      <c r="L533" s="95"/>
      <c r="M533" s="95"/>
      <c r="N533" s="95"/>
      <c r="O533" s="95"/>
      <c r="P533" s="95"/>
      <c r="Q533" s="134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134"/>
      <c r="K534" s="95"/>
      <c r="L534" s="95"/>
      <c r="M534" s="95"/>
      <c r="N534" s="95"/>
      <c r="O534" s="95"/>
      <c r="P534" s="95"/>
      <c r="Q534" s="134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134"/>
      <c r="K535" s="95"/>
      <c r="L535" s="95"/>
      <c r="M535" s="95"/>
      <c r="N535" s="95"/>
      <c r="O535" s="95"/>
      <c r="P535" s="95"/>
      <c r="Q535" s="134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134"/>
      <c r="K536" s="95"/>
      <c r="L536" s="95"/>
      <c r="M536" s="95"/>
      <c r="N536" s="95"/>
      <c r="O536" s="95"/>
      <c r="P536" s="95"/>
      <c r="Q536" s="134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134"/>
      <c r="K537" s="95"/>
      <c r="L537" s="95"/>
      <c r="M537" s="95"/>
      <c r="N537" s="95"/>
      <c r="O537" s="95"/>
      <c r="P537" s="95"/>
      <c r="Q537" s="134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134"/>
      <c r="K538" s="95"/>
      <c r="L538" s="95"/>
      <c r="M538" s="95"/>
      <c r="N538" s="95"/>
      <c r="O538" s="95"/>
      <c r="P538" s="95"/>
      <c r="Q538" s="134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134"/>
      <c r="K539" s="95"/>
      <c r="L539" s="95"/>
      <c r="M539" s="95"/>
      <c r="N539" s="95"/>
      <c r="O539" s="95"/>
      <c r="P539" s="95"/>
      <c r="Q539" s="134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134"/>
      <c r="K540" s="95"/>
      <c r="L540" s="95"/>
      <c r="M540" s="95"/>
      <c r="N540" s="95"/>
      <c r="O540" s="95"/>
      <c r="P540" s="95"/>
      <c r="Q540" s="134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134"/>
      <c r="K541" s="95"/>
      <c r="L541" s="95"/>
      <c r="M541" s="95"/>
      <c r="N541" s="95"/>
      <c r="O541" s="95"/>
      <c r="P541" s="95"/>
      <c r="Q541" s="134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134"/>
      <c r="K542" s="95"/>
      <c r="L542" s="95"/>
      <c r="M542" s="95"/>
      <c r="N542" s="95"/>
      <c r="O542" s="95"/>
      <c r="P542" s="95"/>
      <c r="Q542" s="134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134"/>
      <c r="K543" s="95"/>
      <c r="L543" s="95"/>
      <c r="M543" s="95"/>
      <c r="N543" s="95"/>
      <c r="O543" s="95"/>
      <c r="P543" s="95"/>
      <c r="Q543" s="134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134"/>
      <c r="K544" s="95"/>
      <c r="L544" s="95"/>
      <c r="M544" s="95"/>
      <c r="N544" s="95"/>
      <c r="O544" s="95"/>
      <c r="P544" s="95"/>
      <c r="Q544" s="134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134"/>
      <c r="K545" s="95"/>
      <c r="L545" s="95"/>
      <c r="M545" s="95"/>
      <c r="N545" s="95"/>
      <c r="O545" s="95"/>
      <c r="P545" s="95"/>
      <c r="Q545" s="134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134"/>
      <c r="K546" s="95"/>
      <c r="L546" s="95"/>
      <c r="M546" s="95"/>
      <c r="N546" s="95"/>
      <c r="O546" s="95"/>
      <c r="P546" s="95"/>
      <c r="Q546" s="134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134"/>
      <c r="K547" s="95"/>
      <c r="L547" s="95"/>
      <c r="M547" s="95"/>
      <c r="N547" s="95"/>
      <c r="O547" s="95"/>
      <c r="P547" s="95"/>
      <c r="Q547" s="134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134"/>
      <c r="K548" s="95"/>
      <c r="L548" s="95"/>
      <c r="M548" s="95"/>
      <c r="N548" s="95"/>
      <c r="O548" s="95"/>
      <c r="P548" s="95"/>
      <c r="Q548" s="134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134"/>
      <c r="K549" s="95"/>
      <c r="L549" s="95"/>
      <c r="M549" s="95"/>
      <c r="N549" s="95"/>
      <c r="O549" s="95"/>
      <c r="P549" s="95"/>
      <c r="Q549" s="134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134"/>
      <c r="K550" s="95"/>
      <c r="L550" s="95"/>
      <c r="M550" s="95"/>
      <c r="N550" s="95"/>
      <c r="O550" s="95"/>
      <c r="P550" s="95"/>
      <c r="Q550" s="134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134"/>
      <c r="K551" s="95"/>
      <c r="L551" s="95"/>
      <c r="M551" s="95"/>
      <c r="N551" s="95"/>
      <c r="O551" s="95"/>
      <c r="P551" s="95"/>
      <c r="Q551" s="134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134"/>
      <c r="K552" s="95"/>
      <c r="L552" s="95"/>
      <c r="M552" s="95"/>
      <c r="N552" s="95"/>
      <c r="O552" s="95"/>
      <c r="P552" s="95"/>
      <c r="Q552" s="134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134"/>
      <c r="K553" s="95"/>
      <c r="L553" s="95"/>
      <c r="M553" s="95"/>
      <c r="N553" s="95"/>
      <c r="O553" s="95"/>
      <c r="P553" s="95"/>
      <c r="Q553" s="134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134"/>
      <c r="K554" s="95"/>
      <c r="L554" s="95"/>
      <c r="M554" s="95"/>
      <c r="N554" s="95"/>
      <c r="O554" s="95"/>
      <c r="P554" s="95"/>
      <c r="Q554" s="134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134"/>
      <c r="K555" s="95"/>
      <c r="L555" s="95"/>
      <c r="M555" s="95"/>
      <c r="N555" s="95"/>
      <c r="O555" s="95"/>
      <c r="P555" s="95"/>
      <c r="Q555" s="134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134"/>
      <c r="K556" s="95"/>
      <c r="L556" s="95"/>
      <c r="M556" s="95"/>
      <c r="N556" s="95"/>
      <c r="O556" s="95"/>
      <c r="P556" s="95"/>
      <c r="Q556" s="134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134"/>
      <c r="K557" s="95"/>
      <c r="L557" s="95"/>
      <c r="M557" s="95"/>
      <c r="N557" s="95"/>
      <c r="O557" s="95"/>
      <c r="P557" s="95"/>
      <c r="Q557" s="134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134"/>
      <c r="K558" s="95"/>
      <c r="L558" s="95"/>
      <c r="M558" s="95"/>
      <c r="N558" s="95"/>
      <c r="O558" s="95"/>
      <c r="P558" s="95"/>
      <c r="Q558" s="134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134"/>
      <c r="K559" s="95"/>
      <c r="L559" s="95"/>
      <c r="M559" s="95"/>
      <c r="N559" s="95"/>
      <c r="O559" s="95"/>
      <c r="P559" s="95"/>
      <c r="Q559" s="134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134"/>
      <c r="K560" s="95"/>
      <c r="L560" s="95"/>
      <c r="M560" s="95"/>
      <c r="N560" s="95"/>
      <c r="O560" s="95"/>
      <c r="P560" s="95"/>
      <c r="Q560" s="134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134"/>
      <c r="K561" s="95"/>
      <c r="L561" s="95"/>
      <c r="M561" s="95"/>
      <c r="N561" s="95"/>
      <c r="O561" s="95"/>
      <c r="P561" s="95"/>
      <c r="Q561" s="134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134"/>
      <c r="K562" s="95"/>
      <c r="L562" s="95"/>
      <c r="M562" s="95"/>
      <c r="N562" s="95"/>
      <c r="O562" s="95"/>
      <c r="P562" s="95"/>
      <c r="Q562" s="134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134"/>
      <c r="K563" s="95"/>
      <c r="L563" s="95"/>
      <c r="M563" s="95"/>
      <c r="N563" s="95"/>
      <c r="O563" s="95"/>
      <c r="P563" s="95"/>
      <c r="Q563" s="134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134"/>
      <c r="K564" s="95"/>
      <c r="L564" s="95"/>
      <c r="M564" s="95"/>
      <c r="N564" s="95"/>
      <c r="O564" s="95"/>
      <c r="P564" s="95"/>
      <c r="Q564" s="134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134"/>
      <c r="K565" s="95"/>
      <c r="L565" s="95"/>
      <c r="M565" s="95"/>
      <c r="N565" s="95"/>
      <c r="O565" s="95"/>
      <c r="P565" s="95"/>
      <c r="Q565" s="134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134"/>
      <c r="K566" s="95"/>
      <c r="L566" s="95"/>
      <c r="M566" s="95"/>
      <c r="N566" s="95"/>
      <c r="O566" s="95"/>
      <c r="P566" s="95"/>
      <c r="Q566" s="134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134"/>
      <c r="K567" s="95"/>
      <c r="L567" s="95"/>
      <c r="M567" s="95"/>
      <c r="N567" s="95"/>
      <c r="O567" s="95"/>
      <c r="P567" s="95"/>
      <c r="Q567" s="134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134"/>
      <c r="K568" s="95"/>
      <c r="L568" s="95"/>
      <c r="M568" s="95"/>
      <c r="N568" s="95"/>
      <c r="O568" s="95"/>
      <c r="P568" s="95"/>
      <c r="Q568" s="134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134"/>
      <c r="K569" s="95"/>
      <c r="L569" s="95"/>
      <c r="M569" s="95"/>
      <c r="N569" s="95"/>
      <c r="O569" s="95"/>
      <c r="P569" s="95"/>
      <c r="Q569" s="134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134"/>
      <c r="K570" s="95"/>
      <c r="L570" s="95"/>
      <c r="M570" s="95"/>
      <c r="N570" s="95"/>
      <c r="O570" s="95"/>
      <c r="P570" s="95"/>
      <c r="Q570" s="134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134"/>
      <c r="K571" s="95"/>
      <c r="L571" s="95"/>
      <c r="M571" s="95"/>
      <c r="N571" s="95"/>
      <c r="O571" s="95"/>
      <c r="P571" s="95"/>
      <c r="Q571" s="134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134"/>
      <c r="K572" s="95"/>
      <c r="L572" s="95"/>
      <c r="M572" s="95"/>
      <c r="N572" s="95"/>
      <c r="O572" s="95"/>
      <c r="P572" s="95"/>
      <c r="Q572" s="134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134"/>
      <c r="K573" s="95"/>
      <c r="L573" s="95"/>
      <c r="M573" s="95"/>
      <c r="N573" s="95"/>
      <c r="O573" s="95"/>
      <c r="P573" s="95"/>
      <c r="Q573" s="134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134"/>
      <c r="K574" s="95"/>
      <c r="L574" s="95"/>
      <c r="M574" s="95"/>
      <c r="N574" s="95"/>
      <c r="O574" s="95"/>
      <c r="P574" s="95"/>
      <c r="Q574" s="134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134"/>
      <c r="K575" s="95"/>
      <c r="L575" s="95"/>
      <c r="M575" s="95"/>
      <c r="N575" s="95"/>
      <c r="O575" s="95"/>
      <c r="P575" s="95"/>
      <c r="Q575" s="134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134"/>
      <c r="K576" s="95"/>
      <c r="L576" s="95"/>
      <c r="M576" s="95"/>
      <c r="N576" s="95"/>
      <c r="O576" s="95"/>
      <c r="P576" s="95"/>
      <c r="Q576" s="134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134"/>
      <c r="K577" s="95"/>
      <c r="L577" s="95"/>
      <c r="M577" s="95"/>
      <c r="N577" s="95"/>
      <c r="O577" s="95"/>
      <c r="P577" s="95"/>
      <c r="Q577" s="134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134"/>
      <c r="K578" s="95"/>
      <c r="L578" s="95"/>
      <c r="M578" s="95"/>
      <c r="N578" s="95"/>
      <c r="O578" s="95"/>
      <c r="P578" s="95"/>
      <c r="Q578" s="134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134"/>
      <c r="K579" s="95"/>
      <c r="L579" s="95"/>
      <c r="M579" s="95"/>
      <c r="N579" s="95"/>
      <c r="O579" s="95"/>
      <c r="P579" s="95"/>
      <c r="Q579" s="134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134"/>
      <c r="K580" s="95"/>
      <c r="L580" s="95"/>
      <c r="M580" s="95"/>
      <c r="N580" s="95"/>
      <c r="O580" s="95"/>
      <c r="P580" s="95"/>
      <c r="Q580" s="134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134"/>
      <c r="K581" s="95"/>
      <c r="L581" s="95"/>
      <c r="M581" s="95"/>
      <c r="N581" s="95"/>
      <c r="O581" s="95"/>
      <c r="P581" s="95"/>
      <c r="Q581" s="134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134"/>
      <c r="K582" s="95"/>
      <c r="L582" s="95"/>
      <c r="M582" s="95"/>
      <c r="N582" s="95"/>
      <c r="O582" s="95"/>
      <c r="P582" s="95"/>
      <c r="Q582" s="134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134"/>
      <c r="K583" s="95"/>
      <c r="L583" s="95"/>
      <c r="M583" s="95"/>
      <c r="N583" s="95"/>
      <c r="O583" s="95"/>
      <c r="P583" s="95"/>
      <c r="Q583" s="134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134"/>
      <c r="K584" s="95"/>
      <c r="L584" s="95"/>
      <c r="M584" s="95"/>
      <c r="N584" s="95"/>
      <c r="O584" s="95"/>
      <c r="P584" s="95"/>
      <c r="Q584" s="134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134"/>
      <c r="K585" s="95"/>
      <c r="L585" s="95"/>
      <c r="M585" s="95"/>
      <c r="N585" s="95"/>
      <c r="O585" s="95"/>
      <c r="P585" s="95"/>
      <c r="Q585" s="134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134"/>
      <c r="K586" s="95"/>
      <c r="L586" s="95"/>
      <c r="M586" s="95"/>
      <c r="N586" s="95"/>
      <c r="O586" s="95"/>
      <c r="P586" s="95"/>
      <c r="Q586" s="134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134"/>
      <c r="K587" s="95"/>
      <c r="L587" s="95"/>
      <c r="M587" s="95"/>
      <c r="N587" s="95"/>
      <c r="O587" s="95"/>
      <c r="P587" s="95"/>
      <c r="Q587" s="134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134"/>
      <c r="K588" s="95"/>
      <c r="L588" s="95"/>
      <c r="M588" s="95"/>
      <c r="N588" s="95"/>
      <c r="O588" s="95"/>
      <c r="P588" s="95"/>
      <c r="Q588" s="134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134"/>
      <c r="K589" s="95"/>
      <c r="L589" s="95"/>
      <c r="M589" s="95"/>
      <c r="N589" s="95"/>
      <c r="O589" s="95"/>
      <c r="P589" s="95"/>
      <c r="Q589" s="134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134"/>
      <c r="K590" s="95"/>
      <c r="L590" s="95"/>
      <c r="M590" s="95"/>
      <c r="N590" s="95"/>
      <c r="O590" s="95"/>
      <c r="P590" s="95"/>
      <c r="Q590" s="134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134"/>
      <c r="K591" s="95"/>
      <c r="L591" s="95"/>
      <c r="M591" s="95"/>
      <c r="N591" s="95"/>
      <c r="O591" s="95"/>
      <c r="P591" s="95"/>
      <c r="Q591" s="134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134"/>
      <c r="K592" s="95"/>
      <c r="L592" s="95"/>
      <c r="M592" s="95"/>
      <c r="N592" s="95"/>
      <c r="O592" s="95"/>
      <c r="P592" s="95"/>
      <c r="Q592" s="134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134"/>
      <c r="K593" s="95"/>
      <c r="L593" s="95"/>
      <c r="M593" s="95"/>
      <c r="N593" s="95"/>
      <c r="O593" s="95"/>
      <c r="P593" s="95"/>
      <c r="Q593" s="134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134"/>
      <c r="K594" s="95"/>
      <c r="L594" s="95"/>
      <c r="M594" s="95"/>
      <c r="N594" s="95"/>
      <c r="O594" s="95"/>
      <c r="P594" s="95"/>
      <c r="Q594" s="134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134"/>
      <c r="K595" s="95"/>
      <c r="L595" s="95"/>
      <c r="M595" s="95"/>
      <c r="N595" s="95"/>
      <c r="O595" s="95"/>
      <c r="P595" s="95"/>
      <c r="Q595" s="134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134"/>
      <c r="K596" s="95"/>
      <c r="L596" s="95"/>
      <c r="M596" s="95"/>
      <c r="N596" s="95"/>
      <c r="O596" s="95"/>
      <c r="P596" s="95"/>
      <c r="Q596" s="134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134"/>
      <c r="K597" s="95"/>
      <c r="L597" s="95"/>
      <c r="M597" s="95"/>
      <c r="N597" s="95"/>
      <c r="O597" s="95"/>
      <c r="P597" s="95"/>
      <c r="Q597" s="134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134"/>
      <c r="K598" s="95"/>
      <c r="L598" s="95"/>
      <c r="M598" s="95"/>
      <c r="N598" s="95"/>
      <c r="O598" s="95"/>
      <c r="P598" s="95"/>
      <c r="Q598" s="134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134"/>
      <c r="K599" s="95"/>
      <c r="L599" s="95"/>
      <c r="M599" s="95"/>
      <c r="N599" s="95"/>
      <c r="O599" s="95"/>
      <c r="P599" s="95"/>
      <c r="Q599" s="134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134"/>
      <c r="K600" s="95"/>
      <c r="L600" s="95"/>
      <c r="M600" s="95"/>
      <c r="N600" s="95"/>
      <c r="O600" s="95"/>
      <c r="P600" s="95"/>
      <c r="Q600" s="134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134"/>
      <c r="K601" s="95"/>
      <c r="L601" s="95"/>
      <c r="M601" s="95"/>
      <c r="N601" s="95"/>
      <c r="O601" s="95"/>
      <c r="P601" s="95"/>
      <c r="Q601" s="134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134"/>
      <c r="K602" s="95"/>
      <c r="L602" s="95"/>
      <c r="M602" s="95"/>
      <c r="N602" s="95"/>
      <c r="O602" s="95"/>
      <c r="P602" s="95"/>
      <c r="Q602" s="134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134"/>
      <c r="K603" s="95"/>
      <c r="L603" s="95"/>
      <c r="M603" s="95"/>
      <c r="N603" s="95"/>
      <c r="O603" s="95"/>
      <c r="P603" s="95"/>
      <c r="Q603" s="134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134"/>
      <c r="K604" s="95"/>
      <c r="L604" s="95"/>
      <c r="M604" s="95"/>
      <c r="N604" s="95"/>
      <c r="O604" s="95"/>
      <c r="P604" s="95"/>
      <c r="Q604" s="134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134"/>
      <c r="K605" s="95"/>
      <c r="L605" s="95"/>
      <c r="M605" s="95"/>
      <c r="N605" s="95"/>
      <c r="O605" s="95"/>
      <c r="P605" s="95"/>
      <c r="Q605" s="134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134"/>
      <c r="K606" s="95"/>
      <c r="L606" s="95"/>
      <c r="M606" s="95"/>
      <c r="N606" s="95"/>
      <c r="O606" s="95"/>
      <c r="P606" s="95"/>
      <c r="Q606" s="134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134"/>
      <c r="K607" s="95"/>
      <c r="L607" s="95"/>
      <c r="M607" s="95"/>
      <c r="N607" s="95"/>
      <c r="O607" s="95"/>
      <c r="P607" s="95"/>
      <c r="Q607" s="134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134"/>
      <c r="K608" s="95"/>
      <c r="L608" s="95"/>
      <c r="M608" s="95"/>
      <c r="N608" s="95"/>
      <c r="O608" s="95"/>
      <c r="P608" s="95"/>
      <c r="Q608" s="134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134"/>
      <c r="K609" s="95"/>
      <c r="L609" s="95"/>
      <c r="M609" s="95"/>
      <c r="N609" s="95"/>
      <c r="O609" s="95"/>
      <c r="P609" s="95"/>
      <c r="Q609" s="134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134"/>
      <c r="K610" s="95"/>
      <c r="L610" s="95"/>
      <c r="M610" s="95"/>
      <c r="N610" s="95"/>
      <c r="O610" s="95"/>
      <c r="P610" s="95"/>
      <c r="Q610" s="134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134"/>
      <c r="K611" s="95"/>
      <c r="L611" s="95"/>
      <c r="M611" s="95"/>
      <c r="N611" s="95"/>
      <c r="O611" s="95"/>
      <c r="P611" s="95"/>
      <c r="Q611" s="134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134"/>
      <c r="K612" s="95"/>
      <c r="L612" s="95"/>
      <c r="M612" s="95"/>
      <c r="N612" s="95"/>
      <c r="O612" s="95"/>
      <c r="P612" s="95"/>
      <c r="Q612" s="134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134"/>
      <c r="K613" s="95"/>
      <c r="L613" s="95"/>
      <c r="M613" s="95"/>
      <c r="N613" s="95"/>
      <c r="O613" s="95"/>
      <c r="P613" s="95"/>
      <c r="Q613" s="134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134"/>
      <c r="K614" s="95"/>
      <c r="L614" s="95"/>
      <c r="M614" s="95"/>
      <c r="N614" s="95"/>
      <c r="O614" s="95"/>
      <c r="P614" s="95"/>
      <c r="Q614" s="134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134"/>
      <c r="K615" s="95"/>
      <c r="L615" s="95"/>
      <c r="M615" s="95"/>
      <c r="N615" s="95"/>
      <c r="O615" s="95"/>
      <c r="P615" s="95"/>
      <c r="Q615" s="134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134"/>
      <c r="K616" s="95"/>
      <c r="L616" s="95"/>
      <c r="M616" s="95"/>
      <c r="N616" s="95"/>
      <c r="O616" s="95"/>
      <c r="P616" s="95"/>
      <c r="Q616" s="134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134"/>
      <c r="K617" s="95"/>
      <c r="L617" s="95"/>
      <c r="M617" s="95"/>
      <c r="N617" s="95"/>
      <c r="O617" s="95"/>
      <c r="P617" s="95"/>
      <c r="Q617" s="134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134"/>
      <c r="K618" s="95"/>
      <c r="L618" s="95"/>
      <c r="M618" s="95"/>
      <c r="N618" s="95"/>
      <c r="O618" s="95"/>
      <c r="P618" s="95"/>
      <c r="Q618" s="134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134"/>
      <c r="K619" s="95"/>
      <c r="L619" s="95"/>
      <c r="M619" s="95"/>
      <c r="N619" s="95"/>
      <c r="O619" s="95"/>
      <c r="P619" s="95"/>
      <c r="Q619" s="134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134"/>
      <c r="K620" s="95"/>
      <c r="L620" s="95"/>
      <c r="M620" s="95"/>
      <c r="N620" s="95"/>
      <c r="O620" s="95"/>
      <c r="P620" s="95"/>
      <c r="Q620" s="134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134"/>
      <c r="K621" s="95"/>
      <c r="L621" s="95"/>
      <c r="M621" s="95"/>
      <c r="N621" s="95"/>
      <c r="O621" s="95"/>
      <c r="P621" s="95"/>
      <c r="Q621" s="134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134"/>
      <c r="K622" s="95"/>
      <c r="L622" s="95"/>
      <c r="M622" s="95"/>
      <c r="N622" s="95"/>
      <c r="O622" s="95"/>
      <c r="P622" s="95"/>
      <c r="Q622" s="134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134"/>
      <c r="K623" s="95"/>
      <c r="L623" s="95"/>
      <c r="M623" s="95"/>
      <c r="N623" s="95"/>
      <c r="O623" s="95"/>
      <c r="P623" s="95"/>
      <c r="Q623" s="134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134"/>
      <c r="K624" s="95"/>
      <c r="L624" s="95"/>
      <c r="M624" s="95"/>
      <c r="N624" s="95"/>
      <c r="O624" s="95"/>
      <c r="P624" s="95"/>
      <c r="Q624" s="134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134"/>
      <c r="K625" s="95"/>
      <c r="L625" s="95"/>
      <c r="M625" s="95"/>
      <c r="N625" s="95"/>
      <c r="O625" s="95"/>
      <c r="P625" s="95"/>
      <c r="Q625" s="134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134"/>
      <c r="K626" s="95"/>
      <c r="L626" s="95"/>
      <c r="M626" s="95"/>
      <c r="N626" s="95"/>
      <c r="O626" s="95"/>
      <c r="P626" s="95"/>
      <c r="Q626" s="134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134"/>
      <c r="K627" s="95"/>
      <c r="L627" s="95"/>
      <c r="M627" s="95"/>
      <c r="N627" s="95"/>
      <c r="O627" s="95"/>
      <c r="P627" s="95"/>
      <c r="Q627" s="134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134"/>
      <c r="K628" s="95"/>
      <c r="L628" s="95"/>
      <c r="M628" s="95"/>
      <c r="N628" s="95"/>
      <c r="O628" s="95"/>
      <c r="P628" s="95"/>
      <c r="Q628" s="134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134"/>
      <c r="K629" s="95"/>
      <c r="L629" s="95"/>
      <c r="M629" s="95"/>
      <c r="N629" s="95"/>
      <c r="O629" s="95"/>
      <c r="P629" s="95"/>
      <c r="Q629" s="134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134"/>
      <c r="K630" s="95"/>
      <c r="L630" s="95"/>
      <c r="M630" s="95"/>
      <c r="N630" s="95"/>
      <c r="O630" s="95"/>
      <c r="P630" s="95"/>
      <c r="Q630" s="134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134"/>
      <c r="K631" s="95"/>
      <c r="L631" s="95"/>
      <c r="M631" s="95"/>
      <c r="N631" s="95"/>
      <c r="O631" s="95"/>
      <c r="P631" s="95"/>
      <c r="Q631" s="134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134"/>
      <c r="K632" s="95"/>
      <c r="L632" s="95"/>
      <c r="M632" s="95"/>
      <c r="N632" s="95"/>
      <c r="O632" s="95"/>
      <c r="P632" s="95"/>
      <c r="Q632" s="134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134"/>
      <c r="K633" s="95"/>
      <c r="L633" s="95"/>
      <c r="M633" s="95"/>
      <c r="N633" s="95"/>
      <c r="O633" s="95"/>
      <c r="P633" s="95"/>
      <c r="Q633" s="134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134"/>
      <c r="K634" s="95"/>
      <c r="L634" s="95"/>
      <c r="M634" s="95"/>
      <c r="N634" s="95"/>
      <c r="O634" s="95"/>
      <c r="P634" s="95"/>
      <c r="Q634" s="134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134"/>
      <c r="K635" s="95"/>
      <c r="L635" s="95"/>
      <c r="M635" s="95"/>
      <c r="N635" s="95"/>
      <c r="O635" s="95"/>
      <c r="P635" s="95"/>
      <c r="Q635" s="134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134"/>
      <c r="K636" s="95"/>
      <c r="L636" s="95"/>
      <c r="M636" s="95"/>
      <c r="N636" s="95"/>
      <c r="O636" s="95"/>
      <c r="P636" s="95"/>
      <c r="Q636" s="134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134"/>
      <c r="K637" s="95"/>
      <c r="L637" s="95"/>
      <c r="M637" s="95"/>
      <c r="N637" s="95"/>
      <c r="O637" s="95"/>
      <c r="P637" s="95"/>
      <c r="Q637" s="134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134"/>
      <c r="K638" s="95"/>
      <c r="L638" s="95"/>
      <c r="M638" s="95"/>
      <c r="N638" s="95"/>
      <c r="O638" s="95"/>
      <c r="P638" s="95"/>
      <c r="Q638" s="134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134"/>
      <c r="K639" s="95"/>
      <c r="L639" s="95"/>
      <c r="M639" s="95"/>
      <c r="N639" s="95"/>
      <c r="O639" s="95"/>
      <c r="P639" s="95"/>
      <c r="Q639" s="134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134"/>
      <c r="K640" s="95"/>
      <c r="L640" s="95"/>
      <c r="M640" s="95"/>
      <c r="N640" s="95"/>
      <c r="O640" s="95"/>
      <c r="P640" s="95"/>
      <c r="Q640" s="134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134"/>
      <c r="K641" s="95"/>
      <c r="L641" s="95"/>
      <c r="M641" s="95"/>
      <c r="N641" s="95"/>
      <c r="O641" s="95"/>
      <c r="P641" s="95"/>
      <c r="Q641" s="134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134"/>
      <c r="K642" s="95"/>
      <c r="L642" s="95"/>
      <c r="M642" s="95"/>
      <c r="N642" s="95"/>
      <c r="O642" s="95"/>
      <c r="P642" s="95"/>
      <c r="Q642" s="134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134"/>
      <c r="K643" s="95"/>
      <c r="L643" s="95"/>
      <c r="M643" s="95"/>
      <c r="N643" s="95"/>
      <c r="O643" s="95"/>
      <c r="P643" s="95"/>
      <c r="Q643" s="134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134"/>
      <c r="K644" s="95"/>
      <c r="L644" s="95"/>
      <c r="M644" s="95"/>
      <c r="N644" s="95"/>
      <c r="O644" s="95"/>
      <c r="P644" s="95"/>
      <c r="Q644" s="134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134"/>
      <c r="K645" s="95"/>
      <c r="L645" s="95"/>
      <c r="M645" s="95"/>
      <c r="N645" s="95"/>
      <c r="O645" s="95"/>
      <c r="P645" s="95"/>
      <c r="Q645" s="134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134"/>
      <c r="K646" s="95"/>
      <c r="L646" s="95"/>
      <c r="M646" s="95"/>
      <c r="N646" s="95"/>
      <c r="O646" s="95"/>
      <c r="P646" s="95"/>
      <c r="Q646" s="134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134"/>
      <c r="K647" s="95"/>
      <c r="L647" s="95"/>
      <c r="M647" s="95"/>
      <c r="N647" s="95"/>
      <c r="O647" s="95"/>
      <c r="P647" s="95"/>
      <c r="Q647" s="134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134"/>
      <c r="K648" s="95"/>
      <c r="L648" s="95"/>
      <c r="M648" s="95"/>
      <c r="N648" s="95"/>
      <c r="O648" s="95"/>
      <c r="P648" s="95"/>
      <c r="Q648" s="134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134"/>
      <c r="K649" s="95"/>
      <c r="L649" s="95"/>
      <c r="M649" s="95"/>
      <c r="N649" s="95"/>
      <c r="O649" s="95"/>
      <c r="P649" s="95"/>
      <c r="Q649" s="134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134"/>
      <c r="K650" s="95"/>
      <c r="L650" s="95"/>
      <c r="M650" s="95"/>
      <c r="N650" s="95"/>
      <c r="O650" s="95"/>
      <c r="P650" s="95"/>
      <c r="Q650" s="134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134"/>
      <c r="K651" s="95"/>
      <c r="L651" s="95"/>
      <c r="M651" s="95"/>
      <c r="N651" s="95"/>
      <c r="O651" s="95"/>
      <c r="P651" s="95"/>
      <c r="Q651" s="134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134"/>
      <c r="K652" s="95"/>
      <c r="L652" s="95"/>
      <c r="M652" s="95"/>
      <c r="N652" s="95"/>
      <c r="O652" s="95"/>
      <c r="P652" s="95"/>
      <c r="Q652" s="134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134"/>
      <c r="K653" s="95"/>
      <c r="L653" s="95"/>
      <c r="M653" s="95"/>
      <c r="N653" s="95"/>
      <c r="O653" s="95"/>
      <c r="P653" s="95"/>
      <c r="Q653" s="134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134"/>
      <c r="K654" s="95"/>
      <c r="L654" s="95"/>
      <c r="M654" s="95"/>
      <c r="N654" s="95"/>
      <c r="O654" s="95"/>
      <c r="P654" s="95"/>
      <c r="Q654" s="134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134"/>
      <c r="K655" s="95"/>
      <c r="L655" s="95"/>
      <c r="M655" s="95"/>
      <c r="N655" s="95"/>
      <c r="O655" s="95"/>
      <c r="P655" s="95"/>
      <c r="Q655" s="134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134"/>
      <c r="K656" s="95"/>
      <c r="L656" s="95"/>
      <c r="M656" s="95"/>
      <c r="N656" s="95"/>
      <c r="O656" s="95"/>
      <c r="P656" s="95"/>
      <c r="Q656" s="134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134"/>
      <c r="K657" s="95"/>
      <c r="L657" s="95"/>
      <c r="M657" s="95"/>
      <c r="N657" s="95"/>
      <c r="O657" s="95"/>
      <c r="P657" s="95"/>
      <c r="Q657" s="134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134"/>
      <c r="K658" s="95"/>
      <c r="L658" s="95"/>
      <c r="M658" s="95"/>
      <c r="N658" s="95"/>
      <c r="O658" s="95"/>
      <c r="P658" s="95"/>
      <c r="Q658" s="134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134"/>
      <c r="K659" s="95"/>
      <c r="L659" s="95"/>
      <c r="M659" s="95"/>
      <c r="N659" s="95"/>
      <c r="O659" s="95"/>
      <c r="P659" s="95"/>
      <c r="Q659" s="134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134"/>
      <c r="K660" s="95"/>
      <c r="L660" s="95"/>
      <c r="M660" s="95"/>
      <c r="N660" s="95"/>
      <c r="O660" s="95"/>
      <c r="P660" s="95"/>
      <c r="Q660" s="134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134"/>
      <c r="K661" s="95"/>
      <c r="L661" s="95"/>
      <c r="M661" s="95"/>
      <c r="N661" s="95"/>
      <c r="O661" s="95"/>
      <c r="P661" s="95"/>
      <c r="Q661" s="134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134"/>
      <c r="K662" s="95"/>
      <c r="L662" s="95"/>
      <c r="M662" s="95"/>
      <c r="N662" s="95"/>
      <c r="O662" s="95"/>
      <c r="P662" s="95"/>
      <c r="Q662" s="134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134"/>
      <c r="K663" s="95"/>
      <c r="L663" s="95"/>
      <c r="M663" s="95"/>
      <c r="N663" s="95"/>
      <c r="O663" s="95"/>
      <c r="P663" s="95"/>
      <c r="Q663" s="134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134"/>
      <c r="K664" s="95"/>
      <c r="L664" s="95"/>
      <c r="M664" s="95"/>
      <c r="N664" s="95"/>
      <c r="O664" s="95"/>
      <c r="P664" s="95"/>
      <c r="Q664" s="134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134"/>
      <c r="K665" s="95"/>
      <c r="L665" s="95"/>
      <c r="M665" s="95"/>
      <c r="N665" s="95"/>
      <c r="O665" s="95"/>
      <c r="P665" s="95"/>
      <c r="Q665" s="134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134"/>
      <c r="K666" s="95"/>
      <c r="L666" s="95"/>
      <c r="M666" s="95"/>
      <c r="N666" s="95"/>
      <c r="O666" s="95"/>
      <c r="P666" s="95"/>
      <c r="Q666" s="134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134"/>
      <c r="K667" s="95"/>
      <c r="L667" s="95"/>
      <c r="M667" s="95"/>
      <c r="N667" s="95"/>
      <c r="O667" s="95"/>
      <c r="P667" s="95"/>
      <c r="Q667" s="134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134"/>
      <c r="K668" s="95"/>
      <c r="L668" s="95"/>
      <c r="M668" s="95"/>
      <c r="N668" s="95"/>
      <c r="O668" s="95"/>
      <c r="P668" s="95"/>
      <c r="Q668" s="134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134"/>
      <c r="K669" s="95"/>
      <c r="L669" s="95"/>
      <c r="M669" s="95"/>
      <c r="N669" s="95"/>
      <c r="O669" s="95"/>
      <c r="P669" s="95"/>
      <c r="Q669" s="134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134"/>
      <c r="K670" s="95"/>
      <c r="L670" s="95"/>
      <c r="M670" s="95"/>
      <c r="N670" s="95"/>
      <c r="O670" s="95"/>
      <c r="P670" s="95"/>
      <c r="Q670" s="134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134"/>
      <c r="K671" s="95"/>
      <c r="L671" s="95"/>
      <c r="M671" s="95"/>
      <c r="N671" s="95"/>
      <c r="O671" s="95"/>
      <c r="P671" s="95"/>
      <c r="Q671" s="134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134"/>
      <c r="K672" s="95"/>
      <c r="L672" s="95"/>
      <c r="M672" s="95"/>
      <c r="N672" s="95"/>
      <c r="O672" s="95"/>
      <c r="P672" s="95"/>
      <c r="Q672" s="134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134"/>
      <c r="K673" s="95"/>
      <c r="L673" s="95"/>
      <c r="M673" s="95"/>
      <c r="N673" s="95"/>
      <c r="O673" s="95"/>
      <c r="P673" s="95"/>
      <c r="Q673" s="134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134"/>
      <c r="K674" s="95"/>
      <c r="L674" s="95"/>
      <c r="M674" s="95"/>
      <c r="N674" s="95"/>
      <c r="O674" s="95"/>
      <c r="P674" s="95"/>
      <c r="Q674" s="134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134"/>
      <c r="K675" s="95"/>
      <c r="L675" s="95"/>
      <c r="M675" s="95"/>
      <c r="N675" s="95"/>
      <c r="O675" s="95"/>
      <c r="P675" s="95"/>
      <c r="Q675" s="134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134"/>
      <c r="K676" s="95"/>
      <c r="L676" s="95"/>
      <c r="M676" s="95"/>
      <c r="N676" s="95"/>
      <c r="O676" s="95"/>
      <c r="P676" s="95"/>
      <c r="Q676" s="134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134"/>
      <c r="K677" s="95"/>
      <c r="L677" s="95"/>
      <c r="M677" s="95"/>
      <c r="N677" s="95"/>
      <c r="O677" s="95"/>
      <c r="P677" s="95"/>
      <c r="Q677" s="134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134"/>
      <c r="K678" s="95"/>
      <c r="L678" s="95"/>
      <c r="M678" s="95"/>
      <c r="N678" s="95"/>
      <c r="O678" s="95"/>
      <c r="P678" s="95"/>
      <c r="Q678" s="134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134"/>
      <c r="K679" s="95"/>
      <c r="L679" s="95"/>
      <c r="M679" s="95"/>
      <c r="N679" s="95"/>
      <c r="O679" s="95"/>
      <c r="P679" s="95"/>
      <c r="Q679" s="134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134"/>
      <c r="K680" s="95"/>
      <c r="L680" s="95"/>
      <c r="M680" s="95"/>
      <c r="N680" s="95"/>
      <c r="O680" s="95"/>
      <c r="P680" s="95"/>
      <c r="Q680" s="134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134"/>
      <c r="K681" s="95"/>
      <c r="L681" s="95"/>
      <c r="M681" s="95"/>
      <c r="N681" s="95"/>
      <c r="O681" s="95"/>
      <c r="P681" s="95"/>
      <c r="Q681" s="134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134"/>
      <c r="K682" s="95"/>
      <c r="L682" s="95"/>
      <c r="M682" s="95"/>
      <c r="N682" s="95"/>
      <c r="O682" s="95"/>
      <c r="P682" s="95"/>
      <c r="Q682" s="134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134"/>
      <c r="K683" s="95"/>
      <c r="L683" s="95"/>
      <c r="M683" s="95"/>
      <c r="N683" s="95"/>
      <c r="O683" s="95"/>
      <c r="P683" s="95"/>
      <c r="Q683" s="134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134"/>
      <c r="K684" s="95"/>
      <c r="L684" s="95"/>
      <c r="M684" s="95"/>
      <c r="N684" s="95"/>
      <c r="O684" s="95"/>
      <c r="P684" s="95"/>
      <c r="Q684" s="134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134"/>
      <c r="K685" s="95"/>
      <c r="L685" s="95"/>
      <c r="M685" s="95"/>
      <c r="N685" s="95"/>
      <c r="O685" s="95"/>
      <c r="P685" s="95"/>
      <c r="Q685" s="134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134"/>
      <c r="K686" s="95"/>
      <c r="L686" s="95"/>
      <c r="M686" s="95"/>
      <c r="N686" s="95"/>
      <c r="O686" s="95"/>
      <c r="P686" s="95"/>
      <c r="Q686" s="134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134"/>
      <c r="K687" s="95"/>
      <c r="L687" s="95"/>
      <c r="M687" s="95"/>
      <c r="N687" s="95"/>
      <c r="O687" s="95"/>
      <c r="P687" s="95"/>
      <c r="Q687" s="134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134"/>
      <c r="K688" s="95"/>
      <c r="L688" s="95"/>
      <c r="M688" s="95"/>
      <c r="N688" s="95"/>
      <c r="O688" s="95"/>
      <c r="P688" s="95"/>
      <c r="Q688" s="134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134"/>
      <c r="K689" s="95"/>
      <c r="L689" s="95"/>
      <c r="M689" s="95"/>
      <c r="N689" s="95"/>
      <c r="O689" s="95"/>
      <c r="P689" s="95"/>
      <c r="Q689" s="134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134"/>
      <c r="K690" s="95"/>
      <c r="L690" s="95"/>
      <c r="M690" s="95"/>
      <c r="N690" s="95"/>
      <c r="O690" s="95"/>
      <c r="P690" s="95"/>
      <c r="Q690" s="134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134"/>
      <c r="K691" s="95"/>
      <c r="L691" s="95"/>
      <c r="M691" s="95"/>
      <c r="N691" s="95"/>
      <c r="O691" s="95"/>
      <c r="P691" s="95"/>
      <c r="Q691" s="134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134"/>
      <c r="K692" s="95"/>
      <c r="L692" s="95"/>
      <c r="M692" s="95"/>
      <c r="N692" s="95"/>
      <c r="O692" s="95"/>
      <c r="P692" s="95"/>
      <c r="Q692" s="134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134"/>
      <c r="K693" s="95"/>
      <c r="L693" s="95"/>
      <c r="M693" s="95"/>
      <c r="N693" s="95"/>
      <c r="O693" s="95"/>
      <c r="P693" s="95"/>
      <c r="Q693" s="134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134"/>
      <c r="K694" s="95"/>
      <c r="L694" s="95"/>
      <c r="M694" s="95"/>
      <c r="N694" s="95"/>
      <c r="O694" s="95"/>
      <c r="P694" s="95"/>
      <c r="Q694" s="134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134"/>
      <c r="K695" s="95"/>
      <c r="L695" s="95"/>
      <c r="M695" s="95"/>
      <c r="N695" s="95"/>
      <c r="O695" s="95"/>
      <c r="P695" s="95"/>
      <c r="Q695" s="134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134"/>
      <c r="K696" s="95"/>
      <c r="L696" s="95"/>
      <c r="M696" s="95"/>
      <c r="N696" s="95"/>
      <c r="O696" s="95"/>
      <c r="P696" s="95"/>
      <c r="Q696" s="134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134"/>
      <c r="K697" s="95"/>
      <c r="L697" s="95"/>
      <c r="M697" s="95"/>
      <c r="N697" s="95"/>
      <c r="O697" s="95"/>
      <c r="P697" s="95"/>
      <c r="Q697" s="134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134"/>
      <c r="K698" s="95"/>
      <c r="L698" s="95"/>
      <c r="M698" s="95"/>
      <c r="N698" s="95"/>
      <c r="O698" s="95"/>
      <c r="P698" s="95"/>
      <c r="Q698" s="134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134"/>
      <c r="K699" s="95"/>
      <c r="L699" s="95"/>
      <c r="M699" s="95"/>
      <c r="N699" s="95"/>
      <c r="O699" s="95"/>
      <c r="P699" s="95"/>
      <c r="Q699" s="134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134"/>
      <c r="K700" s="95"/>
      <c r="L700" s="95"/>
      <c r="M700" s="95"/>
      <c r="N700" s="95"/>
      <c r="O700" s="95"/>
      <c r="P700" s="95"/>
      <c r="Q700" s="134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134"/>
      <c r="K701" s="95"/>
      <c r="L701" s="95"/>
      <c r="M701" s="95"/>
      <c r="N701" s="95"/>
      <c r="O701" s="95"/>
      <c r="P701" s="95"/>
      <c r="Q701" s="134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134"/>
      <c r="K702" s="95"/>
      <c r="L702" s="95"/>
      <c r="M702" s="95"/>
      <c r="N702" s="95"/>
      <c r="O702" s="95"/>
      <c r="P702" s="95"/>
      <c r="Q702" s="134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134"/>
      <c r="K703" s="95"/>
      <c r="L703" s="95"/>
      <c r="M703" s="95"/>
      <c r="N703" s="95"/>
      <c r="O703" s="95"/>
      <c r="P703" s="95"/>
      <c r="Q703" s="134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134"/>
      <c r="K704" s="95"/>
      <c r="L704" s="95"/>
      <c r="M704" s="95"/>
      <c r="N704" s="95"/>
      <c r="O704" s="95"/>
      <c r="P704" s="95"/>
      <c r="Q704" s="134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134"/>
      <c r="K705" s="95"/>
      <c r="L705" s="95"/>
      <c r="M705" s="95"/>
      <c r="N705" s="95"/>
      <c r="O705" s="95"/>
      <c r="P705" s="95"/>
      <c r="Q705" s="134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134"/>
      <c r="K706" s="95"/>
      <c r="L706" s="95"/>
      <c r="M706" s="95"/>
      <c r="N706" s="95"/>
      <c r="O706" s="95"/>
      <c r="P706" s="95"/>
      <c r="Q706" s="134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134"/>
      <c r="K707" s="95"/>
      <c r="L707" s="95"/>
      <c r="M707" s="95"/>
      <c r="N707" s="95"/>
      <c r="O707" s="95"/>
      <c r="P707" s="95"/>
      <c r="Q707" s="134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134"/>
      <c r="K708" s="95"/>
      <c r="L708" s="95"/>
      <c r="M708" s="95"/>
      <c r="N708" s="95"/>
      <c r="O708" s="95"/>
      <c r="P708" s="95"/>
      <c r="Q708" s="134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134"/>
      <c r="K709" s="95"/>
      <c r="L709" s="95"/>
      <c r="M709" s="95"/>
      <c r="N709" s="95"/>
      <c r="O709" s="95"/>
      <c r="P709" s="95"/>
      <c r="Q709" s="134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134"/>
      <c r="K710" s="95"/>
      <c r="L710" s="95"/>
      <c r="M710" s="95"/>
      <c r="N710" s="95"/>
      <c r="O710" s="95"/>
      <c r="P710" s="95"/>
      <c r="Q710" s="134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134"/>
      <c r="K711" s="95"/>
      <c r="L711" s="95"/>
      <c r="M711" s="95"/>
      <c r="N711" s="95"/>
      <c r="O711" s="95"/>
      <c r="P711" s="95"/>
      <c r="Q711" s="134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134"/>
      <c r="K712" s="95"/>
      <c r="L712" s="95"/>
      <c r="M712" s="95"/>
      <c r="N712" s="95"/>
      <c r="O712" s="95"/>
      <c r="P712" s="95"/>
      <c r="Q712" s="134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134"/>
      <c r="K713" s="95"/>
      <c r="L713" s="95"/>
      <c r="M713" s="95"/>
      <c r="N713" s="95"/>
      <c r="O713" s="95"/>
      <c r="P713" s="95"/>
      <c r="Q713" s="134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134"/>
      <c r="K714" s="95"/>
      <c r="L714" s="95"/>
      <c r="M714" s="95"/>
      <c r="N714" s="95"/>
      <c r="O714" s="95"/>
      <c r="P714" s="95"/>
      <c r="Q714" s="134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134"/>
      <c r="K715" s="95"/>
      <c r="L715" s="95"/>
      <c r="M715" s="95"/>
      <c r="N715" s="95"/>
      <c r="O715" s="95"/>
      <c r="P715" s="95"/>
      <c r="Q715" s="134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134"/>
      <c r="K716" s="95"/>
      <c r="L716" s="95"/>
      <c r="M716" s="95"/>
      <c r="N716" s="95"/>
      <c r="O716" s="95"/>
      <c r="P716" s="95"/>
      <c r="Q716" s="134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134"/>
      <c r="K717" s="95"/>
      <c r="L717" s="95"/>
      <c r="M717" s="95"/>
      <c r="N717" s="95"/>
      <c r="O717" s="95"/>
      <c r="P717" s="95"/>
      <c r="Q717" s="134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134"/>
      <c r="K718" s="95"/>
      <c r="L718" s="95"/>
      <c r="M718" s="95"/>
      <c r="N718" s="95"/>
      <c r="O718" s="95"/>
      <c r="P718" s="95"/>
      <c r="Q718" s="134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134"/>
      <c r="K719" s="95"/>
      <c r="L719" s="95"/>
      <c r="M719" s="95"/>
      <c r="N719" s="95"/>
      <c r="O719" s="95"/>
      <c r="P719" s="95"/>
      <c r="Q719" s="134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134"/>
      <c r="K720" s="95"/>
      <c r="L720" s="95"/>
      <c r="M720" s="95"/>
      <c r="N720" s="95"/>
      <c r="O720" s="95"/>
      <c r="P720" s="95"/>
      <c r="Q720" s="134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134"/>
      <c r="K721" s="95"/>
      <c r="L721" s="95"/>
      <c r="M721" s="95"/>
      <c r="N721" s="95"/>
      <c r="O721" s="95"/>
      <c r="P721" s="95"/>
      <c r="Q721" s="134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134"/>
      <c r="K722" s="95"/>
      <c r="L722" s="95"/>
      <c r="M722" s="95"/>
      <c r="N722" s="95"/>
      <c r="O722" s="95"/>
      <c r="P722" s="95"/>
      <c r="Q722" s="134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134"/>
      <c r="K723" s="95"/>
      <c r="L723" s="95"/>
      <c r="M723" s="95"/>
      <c r="N723" s="95"/>
      <c r="O723" s="95"/>
      <c r="P723" s="95"/>
      <c r="Q723" s="134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134"/>
      <c r="K724" s="95"/>
      <c r="L724" s="95"/>
      <c r="M724" s="95"/>
      <c r="N724" s="95"/>
      <c r="O724" s="95"/>
      <c r="P724" s="95"/>
      <c r="Q724" s="134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134"/>
      <c r="K725" s="95"/>
      <c r="L725" s="95"/>
      <c r="M725" s="95"/>
      <c r="N725" s="95"/>
      <c r="O725" s="95"/>
      <c r="P725" s="95"/>
      <c r="Q725" s="134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134"/>
      <c r="K726" s="95"/>
      <c r="L726" s="95"/>
      <c r="M726" s="95"/>
      <c r="N726" s="95"/>
      <c r="O726" s="95"/>
      <c r="P726" s="95"/>
      <c r="Q726" s="134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134"/>
      <c r="K727" s="95"/>
      <c r="L727" s="95"/>
      <c r="M727" s="95"/>
      <c r="N727" s="95"/>
      <c r="O727" s="95"/>
      <c r="P727" s="95"/>
      <c r="Q727" s="134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134"/>
      <c r="K728" s="95"/>
      <c r="L728" s="95"/>
      <c r="M728" s="95"/>
      <c r="N728" s="95"/>
      <c r="O728" s="95"/>
      <c r="P728" s="95"/>
      <c r="Q728" s="134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134"/>
      <c r="K729" s="95"/>
      <c r="L729" s="95"/>
      <c r="M729" s="95"/>
      <c r="N729" s="95"/>
      <c r="O729" s="95"/>
      <c r="P729" s="95"/>
      <c r="Q729" s="134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134"/>
      <c r="K730" s="95"/>
      <c r="L730" s="95"/>
      <c r="M730" s="95"/>
      <c r="N730" s="95"/>
      <c r="O730" s="95"/>
      <c r="P730" s="95"/>
      <c r="Q730" s="134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134"/>
      <c r="K731" s="95"/>
      <c r="L731" s="95"/>
      <c r="M731" s="95"/>
      <c r="N731" s="95"/>
      <c r="O731" s="95"/>
      <c r="P731" s="95"/>
      <c r="Q731" s="134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134"/>
      <c r="K732" s="95"/>
      <c r="L732" s="95"/>
      <c r="M732" s="95"/>
      <c r="N732" s="95"/>
      <c r="O732" s="95"/>
      <c r="P732" s="95"/>
      <c r="Q732" s="134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134"/>
      <c r="K733" s="95"/>
      <c r="L733" s="95"/>
      <c r="M733" s="95"/>
      <c r="N733" s="95"/>
      <c r="O733" s="95"/>
      <c r="P733" s="95"/>
      <c r="Q733" s="134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134"/>
      <c r="K734" s="95"/>
      <c r="L734" s="95"/>
      <c r="M734" s="95"/>
      <c r="N734" s="95"/>
      <c r="O734" s="95"/>
      <c r="P734" s="95"/>
      <c r="Q734" s="134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134"/>
      <c r="K735" s="95"/>
      <c r="L735" s="95"/>
      <c r="M735" s="95"/>
      <c r="N735" s="95"/>
      <c r="O735" s="95"/>
      <c r="P735" s="95"/>
      <c r="Q735" s="134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134"/>
      <c r="K736" s="95"/>
      <c r="L736" s="95"/>
      <c r="M736" s="95"/>
      <c r="N736" s="95"/>
      <c r="O736" s="95"/>
      <c r="P736" s="95"/>
      <c r="Q736" s="134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134"/>
      <c r="K737" s="95"/>
      <c r="L737" s="95"/>
      <c r="M737" s="95"/>
      <c r="N737" s="95"/>
      <c r="O737" s="95"/>
      <c r="P737" s="95"/>
      <c r="Q737" s="134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134"/>
      <c r="K738" s="95"/>
      <c r="L738" s="95"/>
      <c r="M738" s="95"/>
      <c r="N738" s="95"/>
      <c r="O738" s="95"/>
      <c r="P738" s="95"/>
      <c r="Q738" s="134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134"/>
      <c r="K739" s="95"/>
      <c r="L739" s="95"/>
      <c r="M739" s="95"/>
      <c r="N739" s="95"/>
      <c r="O739" s="95"/>
      <c r="P739" s="95"/>
      <c r="Q739" s="134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134"/>
      <c r="K740" s="95"/>
      <c r="L740" s="95"/>
      <c r="M740" s="95"/>
      <c r="N740" s="95"/>
      <c r="O740" s="95"/>
      <c r="P740" s="95"/>
      <c r="Q740" s="134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134"/>
      <c r="K741" s="95"/>
      <c r="L741" s="95"/>
      <c r="M741" s="95"/>
      <c r="N741" s="95"/>
      <c r="O741" s="95"/>
      <c r="P741" s="95"/>
      <c r="Q741" s="134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134"/>
      <c r="K742" s="95"/>
      <c r="L742" s="95"/>
      <c r="M742" s="95"/>
      <c r="N742" s="95"/>
      <c r="O742" s="95"/>
      <c r="P742" s="95"/>
      <c r="Q742" s="134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134"/>
      <c r="K743" s="95"/>
      <c r="L743" s="95"/>
      <c r="M743" s="95"/>
      <c r="N743" s="95"/>
      <c r="O743" s="95"/>
      <c r="P743" s="95"/>
      <c r="Q743" s="134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134"/>
      <c r="K744" s="95"/>
      <c r="L744" s="95"/>
      <c r="M744" s="95"/>
      <c r="N744" s="95"/>
      <c r="O744" s="95"/>
      <c r="P744" s="95"/>
      <c r="Q744" s="134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134"/>
      <c r="K745" s="95"/>
      <c r="L745" s="95"/>
      <c r="M745" s="95"/>
      <c r="N745" s="95"/>
      <c r="O745" s="95"/>
      <c r="P745" s="95"/>
      <c r="Q745" s="134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134"/>
      <c r="K746" s="95"/>
      <c r="L746" s="95"/>
      <c r="M746" s="95"/>
      <c r="N746" s="95"/>
      <c r="O746" s="95"/>
      <c r="P746" s="95"/>
      <c r="Q746" s="134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134"/>
      <c r="K747" s="95"/>
      <c r="L747" s="95"/>
      <c r="M747" s="95"/>
      <c r="N747" s="95"/>
      <c r="O747" s="95"/>
      <c r="P747" s="95"/>
      <c r="Q747" s="134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134"/>
      <c r="K748" s="95"/>
      <c r="L748" s="95"/>
      <c r="M748" s="95"/>
      <c r="N748" s="95"/>
      <c r="O748" s="95"/>
      <c r="P748" s="95"/>
      <c r="Q748" s="134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134"/>
      <c r="K749" s="95"/>
      <c r="L749" s="95"/>
      <c r="M749" s="95"/>
      <c r="N749" s="95"/>
      <c r="O749" s="95"/>
      <c r="P749" s="95"/>
      <c r="Q749" s="134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134"/>
      <c r="K750" s="95"/>
      <c r="L750" s="95"/>
      <c r="M750" s="95"/>
      <c r="N750" s="95"/>
      <c r="O750" s="95"/>
      <c r="P750" s="95"/>
      <c r="Q750" s="134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134"/>
      <c r="K751" s="95"/>
      <c r="L751" s="95"/>
      <c r="M751" s="95"/>
      <c r="N751" s="95"/>
      <c r="O751" s="95"/>
      <c r="P751" s="95"/>
      <c r="Q751" s="134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134"/>
      <c r="K752" s="95"/>
      <c r="L752" s="95"/>
      <c r="M752" s="95"/>
      <c r="N752" s="95"/>
      <c r="O752" s="95"/>
      <c r="P752" s="95"/>
      <c r="Q752" s="134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134"/>
      <c r="K753" s="95"/>
      <c r="L753" s="95"/>
      <c r="M753" s="95"/>
      <c r="N753" s="95"/>
      <c r="O753" s="95"/>
      <c r="P753" s="95"/>
      <c r="Q753" s="134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134"/>
      <c r="K754" s="95"/>
      <c r="L754" s="95"/>
      <c r="M754" s="95"/>
      <c r="N754" s="95"/>
      <c r="O754" s="95"/>
      <c r="P754" s="95"/>
      <c r="Q754" s="134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134"/>
      <c r="K755" s="95"/>
      <c r="L755" s="95"/>
      <c r="M755" s="95"/>
      <c r="N755" s="95"/>
      <c r="O755" s="95"/>
      <c r="P755" s="95"/>
      <c r="Q755" s="134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134"/>
      <c r="K756" s="95"/>
      <c r="L756" s="95"/>
      <c r="M756" s="95"/>
      <c r="N756" s="95"/>
      <c r="O756" s="95"/>
      <c r="P756" s="95"/>
      <c r="Q756" s="134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134"/>
      <c r="K757" s="95"/>
      <c r="L757" s="95"/>
      <c r="M757" s="95"/>
      <c r="N757" s="95"/>
      <c r="O757" s="95"/>
      <c r="P757" s="95"/>
      <c r="Q757" s="134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134"/>
      <c r="K758" s="95"/>
      <c r="L758" s="95"/>
      <c r="M758" s="95"/>
      <c r="N758" s="95"/>
      <c r="O758" s="95"/>
      <c r="P758" s="95"/>
      <c r="Q758" s="134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134"/>
      <c r="K759" s="95"/>
      <c r="L759" s="95"/>
      <c r="M759" s="95"/>
      <c r="N759" s="95"/>
      <c r="O759" s="95"/>
      <c r="P759" s="95"/>
      <c r="Q759" s="134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134"/>
      <c r="K760" s="95"/>
      <c r="L760" s="95"/>
      <c r="M760" s="95"/>
      <c r="N760" s="95"/>
      <c r="O760" s="95"/>
      <c r="P760" s="95"/>
      <c r="Q760" s="134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134"/>
      <c r="K761" s="95"/>
      <c r="L761" s="95"/>
      <c r="M761" s="95"/>
      <c r="N761" s="95"/>
      <c r="O761" s="95"/>
      <c r="P761" s="95"/>
      <c r="Q761" s="134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134"/>
      <c r="K762" s="95"/>
      <c r="L762" s="95"/>
      <c r="M762" s="95"/>
      <c r="N762" s="95"/>
      <c r="O762" s="95"/>
      <c r="P762" s="95"/>
      <c r="Q762" s="134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134"/>
      <c r="K763" s="95"/>
      <c r="L763" s="95"/>
      <c r="M763" s="95"/>
      <c r="N763" s="95"/>
      <c r="O763" s="95"/>
      <c r="P763" s="95"/>
      <c r="Q763" s="134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134"/>
      <c r="K764" s="95"/>
      <c r="L764" s="95"/>
      <c r="M764" s="95"/>
      <c r="N764" s="95"/>
      <c r="O764" s="95"/>
      <c r="P764" s="95"/>
      <c r="Q764" s="134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134"/>
      <c r="K765" s="95"/>
      <c r="L765" s="95"/>
      <c r="M765" s="95"/>
      <c r="N765" s="95"/>
      <c r="O765" s="95"/>
      <c r="P765" s="95"/>
      <c r="Q765" s="134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134"/>
      <c r="K766" s="95"/>
      <c r="L766" s="95"/>
      <c r="M766" s="95"/>
      <c r="N766" s="95"/>
      <c r="O766" s="95"/>
      <c r="P766" s="95"/>
      <c r="Q766" s="134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134"/>
      <c r="K767" s="95"/>
      <c r="L767" s="95"/>
      <c r="M767" s="95"/>
      <c r="N767" s="95"/>
      <c r="O767" s="95"/>
      <c r="P767" s="95"/>
      <c r="Q767" s="134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134"/>
      <c r="K768" s="95"/>
      <c r="L768" s="95"/>
      <c r="M768" s="95"/>
      <c r="N768" s="95"/>
      <c r="O768" s="95"/>
      <c r="P768" s="95"/>
      <c r="Q768" s="134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134"/>
      <c r="K769" s="95"/>
      <c r="L769" s="95"/>
      <c r="M769" s="95"/>
      <c r="N769" s="95"/>
      <c r="O769" s="95"/>
      <c r="P769" s="95"/>
      <c r="Q769" s="134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134"/>
      <c r="K770" s="95"/>
      <c r="L770" s="95"/>
      <c r="M770" s="95"/>
      <c r="N770" s="95"/>
      <c r="O770" s="95"/>
      <c r="P770" s="95"/>
      <c r="Q770" s="134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134"/>
      <c r="K771" s="95"/>
      <c r="L771" s="95"/>
      <c r="M771" s="95"/>
      <c r="N771" s="95"/>
      <c r="O771" s="95"/>
      <c r="P771" s="95"/>
      <c r="Q771" s="134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134"/>
      <c r="K772" s="95"/>
      <c r="L772" s="95"/>
      <c r="M772" s="95"/>
      <c r="N772" s="95"/>
      <c r="O772" s="95"/>
      <c r="P772" s="95"/>
      <c r="Q772" s="134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134"/>
      <c r="K773" s="95"/>
      <c r="L773" s="95"/>
      <c r="M773" s="95"/>
      <c r="N773" s="95"/>
      <c r="O773" s="95"/>
      <c r="P773" s="95"/>
      <c r="Q773" s="134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134"/>
      <c r="K774" s="95"/>
      <c r="L774" s="95"/>
      <c r="M774" s="95"/>
      <c r="N774" s="95"/>
      <c r="O774" s="95"/>
      <c r="P774" s="95"/>
      <c r="Q774" s="134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134"/>
      <c r="K775" s="95"/>
      <c r="L775" s="95"/>
      <c r="M775" s="95"/>
      <c r="N775" s="95"/>
      <c r="O775" s="95"/>
      <c r="P775" s="95"/>
      <c r="Q775" s="134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134"/>
      <c r="K776" s="95"/>
      <c r="L776" s="95"/>
      <c r="M776" s="95"/>
      <c r="N776" s="95"/>
      <c r="O776" s="95"/>
      <c r="P776" s="95"/>
      <c r="Q776" s="134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134"/>
      <c r="K777" s="95"/>
      <c r="L777" s="95"/>
      <c r="M777" s="95"/>
      <c r="N777" s="95"/>
      <c r="O777" s="95"/>
      <c r="P777" s="95"/>
      <c r="Q777" s="134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134"/>
      <c r="K778" s="95"/>
      <c r="L778" s="95"/>
      <c r="M778" s="95"/>
      <c r="N778" s="95"/>
      <c r="O778" s="95"/>
      <c r="P778" s="95"/>
      <c r="Q778" s="134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134"/>
      <c r="K779" s="95"/>
      <c r="L779" s="95"/>
      <c r="M779" s="95"/>
      <c r="N779" s="95"/>
      <c r="O779" s="95"/>
      <c r="P779" s="95"/>
      <c r="Q779" s="134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134"/>
      <c r="K780" s="95"/>
      <c r="L780" s="95"/>
      <c r="M780" s="95"/>
      <c r="N780" s="95"/>
      <c r="O780" s="95"/>
      <c r="P780" s="95"/>
      <c r="Q780" s="134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134"/>
      <c r="K781" s="95"/>
      <c r="L781" s="95"/>
      <c r="M781" s="95"/>
      <c r="N781" s="95"/>
      <c r="O781" s="95"/>
      <c r="P781" s="95"/>
      <c r="Q781" s="134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134"/>
      <c r="K782" s="95"/>
      <c r="L782" s="95"/>
      <c r="M782" s="95"/>
      <c r="N782" s="95"/>
      <c r="O782" s="95"/>
      <c r="P782" s="95"/>
      <c r="Q782" s="134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134"/>
      <c r="K783" s="95"/>
      <c r="L783" s="95"/>
      <c r="M783" s="95"/>
      <c r="N783" s="95"/>
      <c r="O783" s="95"/>
      <c r="P783" s="95"/>
      <c r="Q783" s="134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134"/>
      <c r="K784" s="95"/>
      <c r="L784" s="95"/>
      <c r="M784" s="95"/>
      <c r="N784" s="95"/>
      <c r="O784" s="95"/>
      <c r="P784" s="95"/>
      <c r="Q784" s="134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134"/>
      <c r="K785" s="95"/>
      <c r="L785" s="95"/>
      <c r="M785" s="95"/>
      <c r="N785" s="95"/>
      <c r="O785" s="95"/>
      <c r="P785" s="95"/>
      <c r="Q785" s="134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134"/>
      <c r="K786" s="95"/>
      <c r="L786" s="95"/>
      <c r="M786" s="95"/>
      <c r="N786" s="95"/>
      <c r="O786" s="95"/>
      <c r="P786" s="95"/>
      <c r="Q786" s="134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134"/>
      <c r="K787" s="95"/>
      <c r="L787" s="95"/>
      <c r="M787" s="95"/>
      <c r="N787" s="95"/>
      <c r="O787" s="95"/>
      <c r="P787" s="95"/>
      <c r="Q787" s="134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134"/>
      <c r="K788" s="95"/>
      <c r="L788" s="95"/>
      <c r="M788" s="95"/>
      <c r="N788" s="95"/>
      <c r="O788" s="95"/>
      <c r="P788" s="95"/>
      <c r="Q788" s="134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134"/>
      <c r="K789" s="95"/>
      <c r="L789" s="95"/>
      <c r="M789" s="95"/>
      <c r="N789" s="95"/>
      <c r="O789" s="95"/>
      <c r="P789" s="95"/>
      <c r="Q789" s="134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134"/>
      <c r="K790" s="95"/>
      <c r="L790" s="95"/>
      <c r="M790" s="95"/>
      <c r="N790" s="95"/>
      <c r="O790" s="95"/>
      <c r="P790" s="95"/>
      <c r="Q790" s="134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134"/>
      <c r="K791" s="95"/>
      <c r="L791" s="95"/>
      <c r="M791" s="95"/>
      <c r="N791" s="95"/>
      <c r="O791" s="95"/>
      <c r="P791" s="95"/>
      <c r="Q791" s="134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134"/>
      <c r="K792" s="95"/>
      <c r="L792" s="95"/>
      <c r="M792" s="95"/>
      <c r="N792" s="95"/>
      <c r="O792" s="95"/>
      <c r="P792" s="95"/>
      <c r="Q792" s="134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134"/>
      <c r="K793" s="95"/>
      <c r="L793" s="95"/>
      <c r="M793" s="95"/>
      <c r="N793" s="95"/>
      <c r="O793" s="95"/>
      <c r="P793" s="95"/>
      <c r="Q793" s="134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134"/>
      <c r="K794" s="95"/>
      <c r="L794" s="95"/>
      <c r="M794" s="95"/>
      <c r="N794" s="95"/>
      <c r="O794" s="95"/>
      <c r="P794" s="95"/>
      <c r="Q794" s="134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134"/>
      <c r="K795" s="95"/>
      <c r="L795" s="95"/>
      <c r="M795" s="95"/>
      <c r="N795" s="95"/>
      <c r="O795" s="95"/>
      <c r="P795" s="95"/>
      <c r="Q795" s="134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134"/>
      <c r="K796" s="95"/>
      <c r="L796" s="95"/>
      <c r="M796" s="95"/>
      <c r="N796" s="95"/>
      <c r="O796" s="95"/>
      <c r="P796" s="95"/>
      <c r="Q796" s="134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134"/>
      <c r="K797" s="95"/>
      <c r="L797" s="95"/>
      <c r="M797" s="95"/>
      <c r="N797" s="95"/>
      <c r="O797" s="95"/>
      <c r="P797" s="95"/>
      <c r="Q797" s="134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134"/>
      <c r="K798" s="95"/>
      <c r="L798" s="95"/>
      <c r="M798" s="95"/>
      <c r="N798" s="95"/>
      <c r="O798" s="95"/>
      <c r="P798" s="95"/>
      <c r="Q798" s="134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134"/>
      <c r="K799" s="95"/>
      <c r="L799" s="95"/>
      <c r="M799" s="95"/>
      <c r="N799" s="95"/>
      <c r="O799" s="95"/>
      <c r="P799" s="95"/>
      <c r="Q799" s="134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134"/>
      <c r="K800" s="95"/>
      <c r="L800" s="95"/>
      <c r="M800" s="95"/>
      <c r="N800" s="95"/>
      <c r="O800" s="95"/>
      <c r="P800" s="95"/>
      <c r="Q800" s="134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134"/>
      <c r="K801" s="95"/>
      <c r="L801" s="95"/>
      <c r="M801" s="95"/>
      <c r="N801" s="95"/>
      <c r="O801" s="95"/>
      <c r="P801" s="95"/>
      <c r="Q801" s="134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134"/>
      <c r="K802" s="95"/>
      <c r="L802" s="95"/>
      <c r="M802" s="95"/>
      <c r="N802" s="95"/>
      <c r="O802" s="95"/>
      <c r="P802" s="95"/>
      <c r="Q802" s="134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134"/>
      <c r="K803" s="95"/>
      <c r="L803" s="95"/>
      <c r="M803" s="95"/>
      <c r="N803" s="95"/>
      <c r="O803" s="95"/>
      <c r="P803" s="95"/>
      <c r="Q803" s="134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134"/>
      <c r="K804" s="95"/>
      <c r="L804" s="95"/>
      <c r="M804" s="95"/>
      <c r="N804" s="95"/>
      <c r="O804" s="95"/>
      <c r="P804" s="95"/>
      <c r="Q804" s="134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134"/>
      <c r="K805" s="95"/>
      <c r="L805" s="95"/>
      <c r="M805" s="95"/>
      <c r="N805" s="95"/>
      <c r="O805" s="95"/>
      <c r="P805" s="95"/>
      <c r="Q805" s="134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134"/>
      <c r="K806" s="95"/>
      <c r="L806" s="95"/>
      <c r="M806" s="95"/>
      <c r="N806" s="95"/>
      <c r="O806" s="95"/>
      <c r="P806" s="95"/>
      <c r="Q806" s="134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134"/>
      <c r="K807" s="95"/>
      <c r="L807" s="95"/>
      <c r="M807" s="95"/>
      <c r="N807" s="95"/>
      <c r="O807" s="95"/>
      <c r="P807" s="95"/>
      <c r="Q807" s="134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134"/>
      <c r="K808" s="95"/>
      <c r="L808" s="95"/>
      <c r="M808" s="95"/>
      <c r="N808" s="95"/>
      <c r="O808" s="95"/>
      <c r="P808" s="95"/>
      <c r="Q808" s="134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134"/>
      <c r="K809" s="95"/>
      <c r="L809" s="95"/>
      <c r="M809" s="95"/>
      <c r="N809" s="95"/>
      <c r="O809" s="95"/>
      <c r="P809" s="95"/>
      <c r="Q809" s="134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134"/>
      <c r="K810" s="95"/>
      <c r="L810" s="95"/>
      <c r="M810" s="95"/>
      <c r="N810" s="95"/>
      <c r="O810" s="95"/>
      <c r="P810" s="95"/>
      <c r="Q810" s="134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134"/>
      <c r="K811" s="95"/>
      <c r="L811" s="95"/>
      <c r="M811" s="95"/>
      <c r="N811" s="95"/>
      <c r="O811" s="95"/>
      <c r="P811" s="95"/>
      <c r="Q811" s="134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134"/>
      <c r="K812" s="95"/>
      <c r="L812" s="95"/>
      <c r="M812" s="95"/>
      <c r="N812" s="95"/>
      <c r="O812" s="95"/>
      <c r="P812" s="95"/>
      <c r="Q812" s="134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134"/>
      <c r="K813" s="95"/>
      <c r="L813" s="95"/>
      <c r="M813" s="95"/>
      <c r="N813" s="95"/>
      <c r="O813" s="95"/>
      <c r="P813" s="95"/>
      <c r="Q813" s="134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134"/>
      <c r="K814" s="95"/>
      <c r="L814" s="95"/>
      <c r="M814" s="95"/>
      <c r="N814" s="95"/>
      <c r="O814" s="95"/>
      <c r="P814" s="95"/>
      <c r="Q814" s="134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134"/>
      <c r="K815" s="95"/>
      <c r="L815" s="95"/>
      <c r="M815" s="95"/>
      <c r="N815" s="95"/>
      <c r="O815" s="95"/>
      <c r="P815" s="95"/>
      <c r="Q815" s="134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134"/>
      <c r="K816" s="95"/>
      <c r="L816" s="95"/>
      <c r="M816" s="95"/>
      <c r="N816" s="95"/>
      <c r="O816" s="95"/>
      <c r="P816" s="95"/>
      <c r="Q816" s="134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134"/>
      <c r="K817" s="95"/>
      <c r="L817" s="95"/>
      <c r="M817" s="95"/>
      <c r="N817" s="95"/>
      <c r="O817" s="95"/>
      <c r="P817" s="95"/>
      <c r="Q817" s="134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134"/>
      <c r="K818" s="95"/>
      <c r="L818" s="95"/>
      <c r="M818" s="95"/>
      <c r="N818" s="95"/>
      <c r="O818" s="95"/>
      <c r="P818" s="95"/>
      <c r="Q818" s="134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134"/>
      <c r="K819" s="95"/>
      <c r="L819" s="95"/>
      <c r="M819" s="95"/>
      <c r="N819" s="95"/>
      <c r="O819" s="95"/>
      <c r="P819" s="95"/>
      <c r="Q819" s="134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134"/>
      <c r="K820" s="95"/>
      <c r="L820" s="95"/>
      <c r="M820" s="95"/>
      <c r="N820" s="95"/>
      <c r="O820" s="95"/>
      <c r="P820" s="95"/>
      <c r="Q820" s="134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134"/>
      <c r="K821" s="95"/>
      <c r="L821" s="95"/>
      <c r="M821" s="95"/>
      <c r="N821" s="95"/>
      <c r="O821" s="95"/>
      <c r="P821" s="95"/>
      <c r="Q821" s="134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134"/>
      <c r="K822" s="95"/>
      <c r="L822" s="95"/>
      <c r="M822" s="95"/>
      <c r="N822" s="95"/>
      <c r="O822" s="95"/>
      <c r="P822" s="95"/>
      <c r="Q822" s="134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134"/>
      <c r="K823" s="95"/>
      <c r="L823" s="95"/>
      <c r="M823" s="95"/>
      <c r="N823" s="95"/>
      <c r="O823" s="95"/>
      <c r="P823" s="95"/>
      <c r="Q823" s="134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134"/>
      <c r="K824" s="95"/>
      <c r="L824" s="95"/>
      <c r="M824" s="95"/>
      <c r="N824" s="95"/>
      <c r="O824" s="95"/>
      <c r="P824" s="95"/>
      <c r="Q824" s="134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134"/>
      <c r="K825" s="95"/>
      <c r="L825" s="95"/>
      <c r="M825" s="95"/>
      <c r="N825" s="95"/>
      <c r="O825" s="95"/>
      <c r="P825" s="95"/>
      <c r="Q825" s="134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134"/>
      <c r="K826" s="95"/>
      <c r="L826" s="95"/>
      <c r="M826" s="95"/>
      <c r="N826" s="95"/>
      <c r="O826" s="95"/>
      <c r="P826" s="95"/>
      <c r="Q826" s="134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134"/>
      <c r="K827" s="95"/>
      <c r="L827" s="95"/>
      <c r="M827" s="95"/>
      <c r="N827" s="95"/>
      <c r="O827" s="95"/>
      <c r="P827" s="95"/>
      <c r="Q827" s="134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134"/>
      <c r="K828" s="95"/>
      <c r="L828" s="95"/>
      <c r="M828" s="95"/>
      <c r="N828" s="95"/>
      <c r="O828" s="95"/>
      <c r="P828" s="95"/>
      <c r="Q828" s="134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134"/>
      <c r="K829" s="95"/>
      <c r="L829" s="95"/>
      <c r="M829" s="95"/>
      <c r="N829" s="95"/>
      <c r="O829" s="95"/>
      <c r="P829" s="95"/>
      <c r="Q829" s="134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134"/>
      <c r="K830" s="95"/>
      <c r="L830" s="95"/>
      <c r="M830" s="95"/>
      <c r="N830" s="95"/>
      <c r="O830" s="95"/>
      <c r="P830" s="95"/>
      <c r="Q830" s="134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134"/>
      <c r="K831" s="95"/>
      <c r="L831" s="95"/>
      <c r="M831" s="95"/>
      <c r="N831" s="95"/>
      <c r="O831" s="95"/>
      <c r="P831" s="95"/>
      <c r="Q831" s="134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134"/>
      <c r="K832" s="95"/>
      <c r="L832" s="95"/>
      <c r="M832" s="95"/>
      <c r="N832" s="95"/>
      <c r="O832" s="95"/>
      <c r="P832" s="95"/>
      <c r="Q832" s="134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134"/>
      <c r="K833" s="95"/>
      <c r="L833" s="95"/>
      <c r="M833" s="95"/>
      <c r="N833" s="95"/>
      <c r="O833" s="95"/>
      <c r="P833" s="95"/>
      <c r="Q833" s="134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134"/>
      <c r="K834" s="95"/>
      <c r="L834" s="95"/>
      <c r="M834" s="95"/>
      <c r="N834" s="95"/>
      <c r="O834" s="95"/>
      <c r="P834" s="95"/>
      <c r="Q834" s="134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134"/>
      <c r="K835" s="95"/>
      <c r="L835" s="95"/>
      <c r="M835" s="95"/>
      <c r="N835" s="95"/>
      <c r="O835" s="95"/>
      <c r="P835" s="95"/>
      <c r="Q835" s="134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134"/>
      <c r="K836" s="95"/>
      <c r="L836" s="95"/>
      <c r="M836" s="95"/>
      <c r="N836" s="95"/>
      <c r="O836" s="95"/>
      <c r="P836" s="95"/>
      <c r="Q836" s="134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134"/>
      <c r="K837" s="95"/>
      <c r="L837" s="95"/>
      <c r="M837" s="95"/>
      <c r="N837" s="95"/>
      <c r="O837" s="95"/>
      <c r="P837" s="95"/>
      <c r="Q837" s="134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134"/>
      <c r="K838" s="95"/>
      <c r="L838" s="95"/>
      <c r="M838" s="95"/>
      <c r="N838" s="95"/>
      <c r="O838" s="95"/>
      <c r="P838" s="95"/>
      <c r="Q838" s="134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134"/>
      <c r="K839" s="95"/>
      <c r="L839" s="95"/>
      <c r="M839" s="95"/>
      <c r="N839" s="95"/>
      <c r="O839" s="95"/>
      <c r="P839" s="95"/>
      <c r="Q839" s="134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134"/>
      <c r="K840" s="95"/>
      <c r="L840" s="95"/>
      <c r="M840" s="95"/>
      <c r="N840" s="95"/>
      <c r="O840" s="95"/>
      <c r="P840" s="95"/>
      <c r="Q840" s="134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134"/>
      <c r="K841" s="95"/>
      <c r="L841" s="95"/>
      <c r="M841" s="95"/>
      <c r="N841" s="95"/>
      <c r="O841" s="95"/>
      <c r="P841" s="95"/>
      <c r="Q841" s="134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134"/>
      <c r="K842" s="95"/>
      <c r="L842" s="95"/>
      <c r="M842" s="95"/>
      <c r="N842" s="95"/>
      <c r="O842" s="95"/>
      <c r="P842" s="95"/>
      <c r="Q842" s="134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134"/>
      <c r="K843" s="95"/>
      <c r="L843" s="95"/>
      <c r="M843" s="95"/>
      <c r="N843" s="95"/>
      <c r="O843" s="95"/>
      <c r="P843" s="95"/>
      <c r="Q843" s="134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134"/>
      <c r="K844" s="95"/>
      <c r="L844" s="95"/>
      <c r="M844" s="95"/>
      <c r="N844" s="95"/>
      <c r="O844" s="95"/>
      <c r="P844" s="95"/>
      <c r="Q844" s="134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134"/>
      <c r="K845" s="95"/>
      <c r="L845" s="95"/>
      <c r="M845" s="95"/>
      <c r="N845" s="95"/>
      <c r="O845" s="95"/>
      <c r="P845" s="95"/>
      <c r="Q845" s="134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134"/>
      <c r="K846" s="95"/>
      <c r="L846" s="95"/>
      <c r="M846" s="95"/>
      <c r="N846" s="95"/>
      <c r="O846" s="95"/>
      <c r="P846" s="95"/>
      <c r="Q846" s="134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134"/>
      <c r="K847" s="95"/>
      <c r="L847" s="95"/>
      <c r="M847" s="95"/>
      <c r="N847" s="95"/>
      <c r="O847" s="95"/>
      <c r="P847" s="95"/>
      <c r="Q847" s="134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134"/>
      <c r="K848" s="95"/>
      <c r="L848" s="95"/>
      <c r="M848" s="95"/>
      <c r="N848" s="95"/>
      <c r="O848" s="95"/>
      <c r="P848" s="95"/>
      <c r="Q848" s="134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134"/>
      <c r="K849" s="95"/>
      <c r="L849" s="95"/>
      <c r="M849" s="95"/>
      <c r="N849" s="95"/>
      <c r="O849" s="95"/>
      <c r="P849" s="95"/>
      <c r="Q849" s="134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134"/>
      <c r="K850" s="95"/>
      <c r="L850" s="95"/>
      <c r="M850" s="95"/>
      <c r="N850" s="95"/>
      <c r="O850" s="95"/>
      <c r="P850" s="95"/>
      <c r="Q850" s="134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134"/>
      <c r="K851" s="95"/>
      <c r="L851" s="95"/>
      <c r="M851" s="95"/>
      <c r="N851" s="95"/>
      <c r="O851" s="95"/>
      <c r="P851" s="95"/>
      <c r="Q851" s="134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134"/>
      <c r="K852" s="95"/>
      <c r="L852" s="95"/>
      <c r="M852" s="95"/>
      <c r="N852" s="95"/>
      <c r="O852" s="95"/>
      <c r="P852" s="95"/>
      <c r="Q852" s="134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134"/>
      <c r="K853" s="95"/>
      <c r="L853" s="95"/>
      <c r="M853" s="95"/>
      <c r="N853" s="95"/>
      <c r="O853" s="95"/>
      <c r="P853" s="95"/>
      <c r="Q853" s="134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134"/>
      <c r="K854" s="95"/>
      <c r="L854" s="95"/>
      <c r="M854" s="95"/>
      <c r="N854" s="95"/>
      <c r="O854" s="95"/>
      <c r="P854" s="95"/>
      <c r="Q854" s="134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134"/>
      <c r="K855" s="95"/>
      <c r="L855" s="95"/>
      <c r="M855" s="95"/>
      <c r="N855" s="95"/>
      <c r="O855" s="95"/>
      <c r="P855" s="95"/>
      <c r="Q855" s="134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134"/>
      <c r="K856" s="95"/>
      <c r="L856" s="95"/>
      <c r="M856" s="95"/>
      <c r="N856" s="95"/>
      <c r="O856" s="95"/>
      <c r="P856" s="95"/>
      <c r="Q856" s="134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134"/>
      <c r="K857" s="95"/>
      <c r="L857" s="95"/>
      <c r="M857" s="95"/>
      <c r="N857" s="95"/>
      <c r="O857" s="95"/>
      <c r="P857" s="95"/>
      <c r="Q857" s="134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134"/>
      <c r="K858" s="95"/>
      <c r="L858" s="95"/>
      <c r="M858" s="95"/>
      <c r="N858" s="95"/>
      <c r="O858" s="95"/>
      <c r="P858" s="95"/>
      <c r="Q858" s="134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134"/>
      <c r="K859" s="95"/>
      <c r="L859" s="95"/>
      <c r="M859" s="95"/>
      <c r="N859" s="95"/>
      <c r="O859" s="95"/>
      <c r="P859" s="95"/>
      <c r="Q859" s="134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134"/>
      <c r="K860" s="95"/>
      <c r="L860" s="95"/>
      <c r="M860" s="95"/>
      <c r="N860" s="95"/>
      <c r="O860" s="95"/>
      <c r="P860" s="95"/>
      <c r="Q860" s="134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134"/>
      <c r="K861" s="95"/>
      <c r="L861" s="95"/>
      <c r="M861" s="95"/>
      <c r="N861" s="95"/>
      <c r="O861" s="95"/>
      <c r="P861" s="95"/>
      <c r="Q861" s="134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134"/>
      <c r="K862" s="95"/>
      <c r="L862" s="95"/>
      <c r="M862" s="95"/>
      <c r="N862" s="95"/>
      <c r="O862" s="95"/>
      <c r="P862" s="95"/>
      <c r="Q862" s="134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134"/>
      <c r="K863" s="95"/>
      <c r="L863" s="95"/>
      <c r="M863" s="95"/>
      <c r="N863" s="95"/>
      <c r="O863" s="95"/>
      <c r="P863" s="95"/>
      <c r="Q863" s="134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134"/>
      <c r="K864" s="95"/>
      <c r="L864" s="95"/>
      <c r="M864" s="95"/>
      <c r="N864" s="95"/>
      <c r="O864" s="95"/>
      <c r="P864" s="95"/>
      <c r="Q864" s="134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134"/>
      <c r="K865" s="95"/>
      <c r="L865" s="95"/>
      <c r="M865" s="95"/>
      <c r="N865" s="95"/>
      <c r="O865" s="95"/>
      <c r="P865" s="95"/>
      <c r="Q865" s="134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134"/>
      <c r="K866" s="95"/>
      <c r="L866" s="95"/>
      <c r="M866" s="95"/>
      <c r="N866" s="95"/>
      <c r="O866" s="95"/>
      <c r="P866" s="95"/>
      <c r="Q866" s="134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134"/>
      <c r="K867" s="95"/>
      <c r="L867" s="95"/>
      <c r="M867" s="95"/>
      <c r="N867" s="95"/>
      <c r="O867" s="95"/>
      <c r="P867" s="95"/>
      <c r="Q867" s="134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134"/>
      <c r="K868" s="95"/>
      <c r="L868" s="95"/>
      <c r="M868" s="95"/>
      <c r="N868" s="95"/>
      <c r="O868" s="95"/>
      <c r="P868" s="95"/>
      <c r="Q868" s="134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134"/>
      <c r="K869" s="95"/>
      <c r="L869" s="95"/>
      <c r="M869" s="95"/>
      <c r="N869" s="95"/>
      <c r="O869" s="95"/>
      <c r="P869" s="95"/>
      <c r="Q869" s="134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134"/>
      <c r="K870" s="95"/>
      <c r="L870" s="95"/>
      <c r="M870" s="95"/>
      <c r="N870" s="95"/>
      <c r="O870" s="95"/>
      <c r="P870" s="95"/>
      <c r="Q870" s="134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134"/>
      <c r="K871" s="95"/>
      <c r="L871" s="95"/>
      <c r="M871" s="95"/>
      <c r="N871" s="95"/>
      <c r="O871" s="95"/>
      <c r="P871" s="95"/>
      <c r="Q871" s="134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134"/>
      <c r="K872" s="95"/>
      <c r="L872" s="95"/>
      <c r="M872" s="95"/>
      <c r="N872" s="95"/>
      <c r="O872" s="95"/>
      <c r="P872" s="95"/>
      <c r="Q872" s="134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134"/>
      <c r="K873" s="95"/>
      <c r="L873" s="95"/>
      <c r="M873" s="95"/>
      <c r="N873" s="95"/>
      <c r="O873" s="95"/>
      <c r="P873" s="95"/>
      <c r="Q873" s="134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134"/>
      <c r="K874" s="95"/>
      <c r="L874" s="95"/>
      <c r="M874" s="95"/>
      <c r="N874" s="95"/>
      <c r="O874" s="95"/>
      <c r="P874" s="95"/>
      <c r="Q874" s="134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134"/>
      <c r="K875" s="95"/>
      <c r="L875" s="95"/>
      <c r="M875" s="95"/>
      <c r="N875" s="95"/>
      <c r="O875" s="95"/>
      <c r="P875" s="95"/>
      <c r="Q875" s="134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134"/>
      <c r="K876" s="95"/>
      <c r="L876" s="95"/>
      <c r="M876" s="95"/>
      <c r="N876" s="95"/>
      <c r="O876" s="95"/>
      <c r="P876" s="95"/>
      <c r="Q876" s="134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134"/>
      <c r="K877" s="95"/>
      <c r="L877" s="95"/>
      <c r="M877" s="95"/>
      <c r="N877" s="95"/>
      <c r="O877" s="95"/>
      <c r="P877" s="95"/>
      <c r="Q877" s="134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134"/>
      <c r="K878" s="95"/>
      <c r="L878" s="95"/>
      <c r="M878" s="95"/>
      <c r="N878" s="95"/>
      <c r="O878" s="95"/>
      <c r="P878" s="95"/>
      <c r="Q878" s="134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134"/>
      <c r="K879" s="95"/>
      <c r="L879" s="95"/>
      <c r="M879" s="95"/>
      <c r="N879" s="95"/>
      <c r="O879" s="95"/>
      <c r="P879" s="95"/>
      <c r="Q879" s="134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134"/>
      <c r="K880" s="95"/>
      <c r="L880" s="95"/>
      <c r="M880" s="95"/>
      <c r="N880" s="95"/>
      <c r="O880" s="95"/>
      <c r="P880" s="95"/>
      <c r="Q880" s="134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134"/>
      <c r="K881" s="95"/>
      <c r="L881" s="95"/>
      <c r="M881" s="95"/>
      <c r="N881" s="95"/>
      <c r="O881" s="95"/>
      <c r="P881" s="95"/>
      <c r="Q881" s="134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134"/>
      <c r="K882" s="95"/>
      <c r="L882" s="95"/>
      <c r="M882" s="95"/>
      <c r="N882" s="95"/>
      <c r="O882" s="95"/>
      <c r="P882" s="95"/>
      <c r="Q882" s="134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134"/>
      <c r="K883" s="95"/>
      <c r="L883" s="95"/>
      <c r="M883" s="95"/>
      <c r="N883" s="95"/>
      <c r="O883" s="95"/>
      <c r="P883" s="95"/>
      <c r="Q883" s="134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134"/>
      <c r="K884" s="95"/>
      <c r="L884" s="95"/>
      <c r="M884" s="95"/>
      <c r="N884" s="95"/>
      <c r="O884" s="95"/>
      <c r="P884" s="95"/>
      <c r="Q884" s="134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134"/>
      <c r="K885" s="95"/>
      <c r="L885" s="95"/>
      <c r="M885" s="95"/>
      <c r="N885" s="95"/>
      <c r="O885" s="95"/>
      <c r="P885" s="95"/>
      <c r="Q885" s="134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134"/>
      <c r="K886" s="95"/>
      <c r="L886" s="95"/>
      <c r="M886" s="95"/>
      <c r="N886" s="95"/>
      <c r="O886" s="95"/>
      <c r="P886" s="95"/>
      <c r="Q886" s="134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134"/>
      <c r="K887" s="95"/>
      <c r="L887" s="95"/>
      <c r="M887" s="95"/>
      <c r="N887" s="95"/>
      <c r="O887" s="95"/>
      <c r="P887" s="95"/>
      <c r="Q887" s="134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134"/>
      <c r="K888" s="95"/>
      <c r="L888" s="95"/>
      <c r="M888" s="95"/>
      <c r="N888" s="95"/>
      <c r="O888" s="95"/>
      <c r="P888" s="95"/>
      <c r="Q888" s="134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134"/>
      <c r="K889" s="95"/>
      <c r="L889" s="95"/>
      <c r="M889" s="95"/>
      <c r="N889" s="95"/>
      <c r="O889" s="95"/>
      <c r="P889" s="95"/>
      <c r="Q889" s="134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134"/>
      <c r="K890" s="95"/>
      <c r="L890" s="95"/>
      <c r="M890" s="95"/>
      <c r="N890" s="95"/>
      <c r="O890" s="95"/>
      <c r="P890" s="95"/>
      <c r="Q890" s="134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134"/>
      <c r="K891" s="95"/>
      <c r="L891" s="95"/>
      <c r="M891" s="95"/>
      <c r="N891" s="95"/>
      <c r="O891" s="95"/>
      <c r="P891" s="95"/>
      <c r="Q891" s="134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134"/>
      <c r="K892" s="95"/>
      <c r="L892" s="95"/>
      <c r="M892" s="95"/>
      <c r="N892" s="95"/>
      <c r="O892" s="95"/>
      <c r="P892" s="95"/>
      <c r="Q892" s="134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134"/>
      <c r="K893" s="95"/>
      <c r="L893" s="95"/>
      <c r="M893" s="95"/>
      <c r="N893" s="95"/>
      <c r="O893" s="95"/>
      <c r="P893" s="95"/>
      <c r="Q893" s="134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134"/>
      <c r="K894" s="95"/>
      <c r="L894" s="95"/>
      <c r="M894" s="95"/>
      <c r="N894" s="95"/>
      <c r="O894" s="95"/>
      <c r="P894" s="95"/>
      <c r="Q894" s="134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134"/>
      <c r="K895" s="95"/>
      <c r="L895" s="95"/>
      <c r="M895" s="95"/>
      <c r="N895" s="95"/>
      <c r="O895" s="95"/>
      <c r="P895" s="95"/>
      <c r="Q895" s="134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134"/>
      <c r="K896" s="95"/>
      <c r="L896" s="95"/>
      <c r="M896" s="95"/>
      <c r="N896" s="95"/>
      <c r="O896" s="95"/>
      <c r="P896" s="95"/>
      <c r="Q896" s="134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134"/>
      <c r="K897" s="95"/>
      <c r="L897" s="95"/>
      <c r="M897" s="95"/>
      <c r="N897" s="95"/>
      <c r="O897" s="95"/>
      <c r="P897" s="95"/>
      <c r="Q897" s="134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134"/>
      <c r="K898" s="95"/>
      <c r="L898" s="95"/>
      <c r="M898" s="95"/>
      <c r="N898" s="95"/>
      <c r="O898" s="95"/>
      <c r="P898" s="95"/>
      <c r="Q898" s="134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134"/>
      <c r="K899" s="95"/>
      <c r="L899" s="95"/>
      <c r="M899" s="95"/>
      <c r="N899" s="95"/>
      <c r="O899" s="95"/>
      <c r="P899" s="95"/>
      <c r="Q899" s="134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134"/>
      <c r="K900" s="95"/>
      <c r="L900" s="95"/>
      <c r="M900" s="95"/>
      <c r="N900" s="95"/>
      <c r="O900" s="95"/>
      <c r="P900" s="95"/>
      <c r="Q900" s="134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134"/>
      <c r="K901" s="95"/>
      <c r="L901" s="95"/>
      <c r="M901" s="95"/>
      <c r="N901" s="95"/>
      <c r="O901" s="95"/>
      <c r="P901" s="95"/>
      <c r="Q901" s="134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134"/>
      <c r="K902" s="95"/>
      <c r="L902" s="95"/>
      <c r="M902" s="95"/>
      <c r="N902" s="95"/>
      <c r="O902" s="95"/>
      <c r="P902" s="95"/>
      <c r="Q902" s="134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134"/>
      <c r="K903" s="95"/>
      <c r="L903" s="95"/>
      <c r="M903" s="95"/>
      <c r="N903" s="95"/>
      <c r="O903" s="95"/>
      <c r="P903" s="95"/>
      <c r="Q903" s="134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134"/>
      <c r="K904" s="95"/>
      <c r="L904" s="95"/>
      <c r="M904" s="95"/>
      <c r="N904" s="95"/>
      <c r="O904" s="95"/>
      <c r="P904" s="95"/>
      <c r="Q904" s="134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134"/>
      <c r="K905" s="95"/>
      <c r="L905" s="95"/>
      <c r="M905" s="95"/>
      <c r="N905" s="95"/>
      <c r="O905" s="95"/>
      <c r="P905" s="95"/>
      <c r="Q905" s="134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134"/>
      <c r="K906" s="95"/>
      <c r="L906" s="95"/>
      <c r="M906" s="95"/>
      <c r="N906" s="95"/>
      <c r="O906" s="95"/>
      <c r="P906" s="95"/>
      <c r="Q906" s="134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134"/>
      <c r="K907" s="95"/>
      <c r="L907" s="95"/>
      <c r="M907" s="95"/>
      <c r="N907" s="95"/>
      <c r="O907" s="95"/>
      <c r="P907" s="95"/>
      <c r="Q907" s="134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134"/>
      <c r="K908" s="95"/>
      <c r="L908" s="95"/>
      <c r="M908" s="95"/>
      <c r="N908" s="95"/>
      <c r="O908" s="95"/>
      <c r="P908" s="95"/>
      <c r="Q908" s="134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134"/>
      <c r="K909" s="95"/>
      <c r="L909" s="95"/>
      <c r="M909" s="95"/>
      <c r="N909" s="95"/>
      <c r="O909" s="95"/>
      <c r="P909" s="95"/>
      <c r="Q909" s="134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134"/>
      <c r="K910" s="95"/>
      <c r="L910" s="95"/>
      <c r="M910" s="95"/>
      <c r="N910" s="95"/>
      <c r="O910" s="95"/>
      <c r="P910" s="95"/>
      <c r="Q910" s="134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134"/>
      <c r="K911" s="95"/>
      <c r="L911" s="95"/>
      <c r="M911" s="95"/>
      <c r="N911" s="95"/>
      <c r="O911" s="95"/>
      <c r="P911" s="95"/>
      <c r="Q911" s="134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134"/>
      <c r="K912" s="95"/>
      <c r="L912" s="95"/>
      <c r="M912" s="95"/>
      <c r="N912" s="95"/>
      <c r="O912" s="95"/>
      <c r="P912" s="95"/>
      <c r="Q912" s="134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134"/>
      <c r="K913" s="95"/>
      <c r="L913" s="95"/>
      <c r="M913" s="95"/>
      <c r="N913" s="95"/>
      <c r="O913" s="95"/>
      <c r="P913" s="95"/>
      <c r="Q913" s="134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134"/>
      <c r="K914" s="95"/>
      <c r="L914" s="95"/>
      <c r="M914" s="95"/>
      <c r="N914" s="95"/>
      <c r="O914" s="95"/>
      <c r="P914" s="95"/>
      <c r="Q914" s="134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134"/>
      <c r="K915" s="95"/>
      <c r="L915" s="95"/>
      <c r="M915" s="95"/>
      <c r="N915" s="95"/>
      <c r="O915" s="95"/>
      <c r="P915" s="95"/>
      <c r="Q915" s="134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134"/>
      <c r="K916" s="95"/>
      <c r="L916" s="95"/>
      <c r="M916" s="95"/>
      <c r="N916" s="95"/>
      <c r="O916" s="95"/>
      <c r="P916" s="95"/>
      <c r="Q916" s="134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134"/>
      <c r="K917" s="95"/>
      <c r="L917" s="95"/>
      <c r="M917" s="95"/>
      <c r="N917" s="95"/>
      <c r="O917" s="95"/>
      <c r="P917" s="95"/>
      <c r="Q917" s="134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134"/>
      <c r="K918" s="95"/>
      <c r="L918" s="95"/>
      <c r="M918" s="95"/>
      <c r="N918" s="95"/>
      <c r="O918" s="95"/>
      <c r="P918" s="95"/>
      <c r="Q918" s="134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134"/>
      <c r="K919" s="95"/>
      <c r="L919" s="95"/>
      <c r="M919" s="95"/>
      <c r="N919" s="95"/>
      <c r="O919" s="95"/>
      <c r="P919" s="95"/>
      <c r="Q919" s="134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134"/>
      <c r="K920" s="95"/>
      <c r="L920" s="95"/>
      <c r="M920" s="95"/>
      <c r="N920" s="95"/>
      <c r="O920" s="95"/>
      <c r="P920" s="95"/>
      <c r="Q920" s="134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134"/>
      <c r="K921" s="95"/>
      <c r="L921" s="95"/>
      <c r="M921" s="95"/>
      <c r="N921" s="95"/>
      <c r="O921" s="95"/>
      <c r="P921" s="95"/>
      <c r="Q921" s="134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134"/>
      <c r="K922" s="95"/>
      <c r="L922" s="95"/>
      <c r="M922" s="95"/>
      <c r="N922" s="95"/>
      <c r="O922" s="95"/>
      <c r="P922" s="95"/>
      <c r="Q922" s="134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134"/>
      <c r="K923" s="95"/>
      <c r="L923" s="95"/>
      <c r="M923" s="95"/>
      <c r="N923" s="95"/>
      <c r="O923" s="95"/>
      <c r="P923" s="95"/>
      <c r="Q923" s="134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134"/>
      <c r="K924" s="95"/>
      <c r="L924" s="95"/>
      <c r="M924" s="95"/>
      <c r="N924" s="95"/>
      <c r="O924" s="95"/>
      <c r="P924" s="95"/>
      <c r="Q924" s="134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134"/>
      <c r="K925" s="95"/>
      <c r="L925" s="95"/>
      <c r="M925" s="95"/>
      <c r="N925" s="95"/>
      <c r="O925" s="95"/>
      <c r="P925" s="95"/>
      <c r="Q925" s="134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134"/>
      <c r="K926" s="95"/>
      <c r="L926" s="95"/>
      <c r="M926" s="95"/>
      <c r="N926" s="95"/>
      <c r="O926" s="95"/>
      <c r="P926" s="95"/>
      <c r="Q926" s="134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134"/>
      <c r="K927" s="95"/>
      <c r="L927" s="95"/>
      <c r="M927" s="95"/>
      <c r="N927" s="95"/>
      <c r="O927" s="95"/>
      <c r="P927" s="95"/>
      <c r="Q927" s="134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134"/>
      <c r="K928" s="95"/>
      <c r="L928" s="95"/>
      <c r="M928" s="95"/>
      <c r="N928" s="95"/>
      <c r="O928" s="95"/>
      <c r="P928" s="95"/>
      <c r="Q928" s="134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134"/>
      <c r="K929" s="95"/>
      <c r="L929" s="95"/>
      <c r="M929" s="95"/>
      <c r="N929" s="95"/>
      <c r="O929" s="95"/>
      <c r="P929" s="95"/>
      <c r="Q929" s="134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134"/>
      <c r="K930" s="95"/>
      <c r="L930" s="95"/>
      <c r="M930" s="95"/>
      <c r="N930" s="95"/>
      <c r="O930" s="95"/>
      <c r="P930" s="95"/>
      <c r="Q930" s="134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134"/>
      <c r="K931" s="95"/>
      <c r="L931" s="95"/>
      <c r="M931" s="95"/>
      <c r="N931" s="95"/>
      <c r="O931" s="95"/>
      <c r="P931" s="95"/>
      <c r="Q931" s="134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134"/>
      <c r="K932" s="95"/>
      <c r="L932" s="95"/>
      <c r="M932" s="95"/>
      <c r="N932" s="95"/>
      <c r="O932" s="95"/>
      <c r="P932" s="95"/>
      <c r="Q932" s="134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134"/>
      <c r="K933" s="95"/>
      <c r="L933" s="95"/>
      <c r="M933" s="95"/>
      <c r="N933" s="95"/>
      <c r="O933" s="95"/>
      <c r="P933" s="95"/>
      <c r="Q933" s="134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134"/>
      <c r="K934" s="95"/>
      <c r="L934" s="95"/>
      <c r="M934" s="95"/>
      <c r="N934" s="95"/>
      <c r="O934" s="95"/>
      <c r="P934" s="95"/>
      <c r="Q934" s="134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134"/>
      <c r="K935" s="95"/>
      <c r="L935" s="95"/>
      <c r="M935" s="95"/>
      <c r="N935" s="95"/>
      <c r="O935" s="95"/>
      <c r="P935" s="95"/>
      <c r="Q935" s="134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134"/>
      <c r="K936" s="95"/>
      <c r="L936" s="95"/>
      <c r="M936" s="95"/>
      <c r="N936" s="95"/>
      <c r="O936" s="95"/>
      <c r="P936" s="95"/>
      <c r="Q936" s="134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134"/>
      <c r="K937" s="95"/>
      <c r="L937" s="95"/>
      <c r="M937" s="95"/>
      <c r="N937" s="95"/>
      <c r="O937" s="95"/>
      <c r="P937" s="95"/>
      <c r="Q937" s="134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134"/>
      <c r="K938" s="95"/>
      <c r="L938" s="95"/>
      <c r="M938" s="95"/>
      <c r="N938" s="95"/>
      <c r="O938" s="95"/>
      <c r="P938" s="95"/>
      <c r="Q938" s="134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134"/>
      <c r="K939" s="95"/>
      <c r="L939" s="95"/>
      <c r="M939" s="95"/>
      <c r="N939" s="95"/>
      <c r="O939" s="95"/>
      <c r="P939" s="95"/>
      <c r="Q939" s="134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134"/>
      <c r="K940" s="95"/>
      <c r="L940" s="95"/>
      <c r="M940" s="95"/>
      <c r="N940" s="95"/>
      <c r="O940" s="95"/>
      <c r="P940" s="95"/>
      <c r="Q940" s="134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134"/>
      <c r="K941" s="95"/>
      <c r="L941" s="95"/>
      <c r="M941" s="95"/>
      <c r="N941" s="95"/>
      <c r="O941" s="95"/>
      <c r="P941" s="95"/>
      <c r="Q941" s="134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134"/>
      <c r="K942" s="95"/>
      <c r="L942" s="95"/>
      <c r="M942" s="95"/>
      <c r="N942" s="95"/>
      <c r="O942" s="95"/>
      <c r="P942" s="95"/>
      <c r="Q942" s="134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134"/>
      <c r="K943" s="95"/>
      <c r="L943" s="95"/>
      <c r="M943" s="95"/>
      <c r="N943" s="95"/>
      <c r="O943" s="95"/>
      <c r="P943" s="95"/>
      <c r="Q943" s="134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134"/>
      <c r="K944" s="95"/>
      <c r="L944" s="95"/>
      <c r="M944" s="95"/>
      <c r="N944" s="95"/>
      <c r="O944" s="95"/>
      <c r="P944" s="95"/>
      <c r="Q944" s="134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134"/>
      <c r="K945" s="95"/>
      <c r="L945" s="95"/>
      <c r="M945" s="95"/>
      <c r="N945" s="95"/>
      <c r="O945" s="95"/>
      <c r="P945" s="95"/>
      <c r="Q945" s="134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134"/>
      <c r="K946" s="95"/>
      <c r="L946" s="95"/>
      <c r="M946" s="95"/>
      <c r="N946" s="95"/>
      <c r="O946" s="95"/>
      <c r="P946" s="95"/>
      <c r="Q946" s="134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134"/>
      <c r="K947" s="95"/>
      <c r="L947" s="95"/>
      <c r="M947" s="95"/>
      <c r="N947" s="95"/>
      <c r="O947" s="95"/>
      <c r="P947" s="95"/>
      <c r="Q947" s="134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134"/>
      <c r="K948" s="95"/>
      <c r="L948" s="95"/>
      <c r="M948" s="95"/>
      <c r="N948" s="95"/>
      <c r="O948" s="95"/>
      <c r="P948" s="95"/>
      <c r="Q948" s="134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134"/>
      <c r="K949" s="95"/>
      <c r="L949" s="95"/>
      <c r="M949" s="95"/>
      <c r="N949" s="95"/>
      <c r="O949" s="95"/>
      <c r="P949" s="95"/>
      <c r="Q949" s="134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134"/>
      <c r="K950" s="95"/>
      <c r="L950" s="95"/>
      <c r="M950" s="95"/>
      <c r="N950" s="95"/>
      <c r="O950" s="95"/>
      <c r="P950" s="95"/>
      <c r="Q950" s="134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134"/>
      <c r="K951" s="95"/>
      <c r="L951" s="95"/>
      <c r="M951" s="95"/>
      <c r="N951" s="95"/>
      <c r="O951" s="95"/>
      <c r="P951" s="95"/>
      <c r="Q951" s="134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134"/>
      <c r="K952" s="95"/>
      <c r="L952" s="95"/>
      <c r="M952" s="95"/>
      <c r="N952" s="95"/>
      <c r="O952" s="95"/>
      <c r="P952" s="95"/>
      <c r="Q952" s="134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134"/>
      <c r="K953" s="95"/>
      <c r="L953" s="95"/>
      <c r="M953" s="95"/>
      <c r="N953" s="95"/>
      <c r="O953" s="95"/>
      <c r="P953" s="95"/>
      <c r="Q953" s="134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134"/>
      <c r="K954" s="95"/>
      <c r="L954" s="95"/>
      <c r="M954" s="95"/>
      <c r="N954" s="95"/>
      <c r="O954" s="95"/>
      <c r="P954" s="95"/>
      <c r="Q954" s="134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134"/>
      <c r="K955" s="95"/>
      <c r="L955" s="95"/>
      <c r="M955" s="95"/>
      <c r="N955" s="95"/>
      <c r="O955" s="95"/>
      <c r="P955" s="95"/>
      <c r="Q955" s="134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134"/>
      <c r="K956" s="95"/>
      <c r="L956" s="95"/>
      <c r="M956" s="95"/>
      <c r="N956" s="95"/>
      <c r="O956" s="95"/>
      <c r="P956" s="95"/>
      <c r="Q956" s="134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134"/>
      <c r="K957" s="95"/>
      <c r="L957" s="95"/>
      <c r="M957" s="95"/>
      <c r="N957" s="95"/>
      <c r="O957" s="95"/>
      <c r="P957" s="95"/>
      <c r="Q957" s="134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134"/>
      <c r="K958" s="95"/>
      <c r="L958" s="95"/>
      <c r="M958" s="95"/>
      <c r="N958" s="95"/>
      <c r="O958" s="95"/>
      <c r="P958" s="95"/>
      <c r="Q958" s="134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134"/>
      <c r="K959" s="95"/>
      <c r="L959" s="95"/>
      <c r="M959" s="95"/>
      <c r="N959" s="95"/>
      <c r="O959" s="95"/>
      <c r="P959" s="95"/>
      <c r="Q959" s="134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134"/>
      <c r="K960" s="95"/>
      <c r="L960" s="95"/>
      <c r="M960" s="95"/>
      <c r="N960" s="95"/>
      <c r="O960" s="95"/>
      <c r="P960" s="95"/>
      <c r="Q960" s="134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134"/>
      <c r="K961" s="95"/>
      <c r="L961" s="95"/>
      <c r="M961" s="95"/>
      <c r="N961" s="95"/>
      <c r="O961" s="95"/>
      <c r="P961" s="95"/>
      <c r="Q961" s="134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134"/>
      <c r="K962" s="95"/>
      <c r="L962" s="95"/>
      <c r="M962" s="95"/>
      <c r="N962" s="95"/>
      <c r="O962" s="95"/>
      <c r="P962" s="95"/>
      <c r="Q962" s="134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134"/>
      <c r="K963" s="95"/>
      <c r="L963" s="95"/>
      <c r="M963" s="95"/>
      <c r="N963" s="95"/>
      <c r="O963" s="95"/>
      <c r="P963" s="95"/>
      <c r="Q963" s="134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134"/>
      <c r="K964" s="95"/>
      <c r="L964" s="95"/>
      <c r="M964" s="95"/>
      <c r="N964" s="95"/>
      <c r="O964" s="95"/>
      <c r="P964" s="95"/>
      <c r="Q964" s="134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134"/>
      <c r="K965" s="95"/>
      <c r="L965" s="95"/>
      <c r="M965" s="95"/>
      <c r="N965" s="95"/>
      <c r="O965" s="95"/>
      <c r="P965" s="95"/>
      <c r="Q965" s="134"/>
      <c r="R965" s="95"/>
      <c r="S965" s="95"/>
      <c r="T965" s="95"/>
      <c r="U965" s="95"/>
      <c r="V965" s="95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134"/>
      <c r="K966" s="95"/>
      <c r="L966" s="95"/>
      <c r="M966" s="95"/>
      <c r="N966" s="95"/>
      <c r="O966" s="95"/>
      <c r="P966" s="95"/>
      <c r="Q966" s="134"/>
      <c r="R966" s="95"/>
      <c r="S966" s="95"/>
      <c r="T966" s="95"/>
      <c r="U966" s="95"/>
      <c r="V966" s="95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134"/>
      <c r="K967" s="95"/>
      <c r="L967" s="95"/>
      <c r="M967" s="95"/>
      <c r="N967" s="95"/>
      <c r="O967" s="95"/>
      <c r="P967" s="95"/>
      <c r="Q967" s="134"/>
      <c r="R967" s="95"/>
      <c r="S967" s="95"/>
      <c r="T967" s="95"/>
      <c r="U967" s="95"/>
      <c r="V967" s="95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134"/>
      <c r="K968" s="95"/>
      <c r="L968" s="95"/>
      <c r="M968" s="95"/>
      <c r="N968" s="95"/>
      <c r="O968" s="95"/>
      <c r="P968" s="95"/>
      <c r="Q968" s="134"/>
      <c r="R968" s="95"/>
      <c r="S968" s="95"/>
      <c r="T968" s="95"/>
      <c r="U968" s="95"/>
      <c r="V968" s="95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134"/>
      <c r="K969" s="95"/>
      <c r="L969" s="95"/>
      <c r="M969" s="95"/>
      <c r="N969" s="95"/>
      <c r="O969" s="95"/>
      <c r="P969" s="95"/>
      <c r="Q969" s="134"/>
      <c r="R969" s="95"/>
      <c r="S969" s="95"/>
      <c r="T969" s="95"/>
      <c r="U969" s="95"/>
      <c r="V969" s="95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134"/>
      <c r="K970" s="95"/>
      <c r="L970" s="95"/>
      <c r="M970" s="95"/>
      <c r="N970" s="95"/>
      <c r="O970" s="95"/>
      <c r="P970" s="95"/>
      <c r="Q970" s="134"/>
      <c r="R970" s="95"/>
      <c r="S970" s="95"/>
      <c r="T970" s="95"/>
      <c r="U970" s="95"/>
      <c r="V970" s="95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134"/>
      <c r="K971" s="95"/>
      <c r="L971" s="95"/>
      <c r="M971" s="95"/>
      <c r="N971" s="95"/>
      <c r="O971" s="95"/>
      <c r="P971" s="95"/>
      <c r="Q971" s="134"/>
      <c r="R971" s="95"/>
      <c r="S971" s="95"/>
      <c r="T971" s="95"/>
      <c r="U971" s="95"/>
      <c r="V971" s="95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134"/>
      <c r="K972" s="95"/>
      <c r="L972" s="95"/>
      <c r="M972" s="95"/>
      <c r="N972" s="95"/>
      <c r="O972" s="95"/>
      <c r="P972" s="95"/>
      <c r="Q972" s="134"/>
      <c r="R972" s="95"/>
      <c r="S972" s="95"/>
      <c r="T972" s="95"/>
      <c r="U972" s="95"/>
      <c r="V972" s="95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134"/>
      <c r="K973" s="95"/>
      <c r="L973" s="95"/>
      <c r="M973" s="95"/>
      <c r="N973" s="95"/>
      <c r="O973" s="95"/>
      <c r="P973" s="95"/>
      <c r="Q973" s="134"/>
      <c r="R973" s="95"/>
      <c r="S973" s="95"/>
      <c r="T973" s="95"/>
      <c r="U973" s="95"/>
      <c r="V973" s="95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134"/>
      <c r="K974" s="95"/>
      <c r="L974" s="95"/>
      <c r="M974" s="95"/>
      <c r="N974" s="95"/>
      <c r="O974" s="95"/>
      <c r="P974" s="95"/>
      <c r="Q974" s="134"/>
      <c r="R974" s="95"/>
      <c r="S974" s="95"/>
      <c r="T974" s="95"/>
      <c r="U974" s="95"/>
      <c r="V974" s="95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134"/>
      <c r="K975" s="95"/>
      <c r="L975" s="95"/>
      <c r="M975" s="95"/>
      <c r="N975" s="95"/>
      <c r="O975" s="95"/>
      <c r="P975" s="95"/>
      <c r="Q975" s="134"/>
      <c r="R975" s="95"/>
      <c r="S975" s="95"/>
      <c r="T975" s="95"/>
      <c r="U975" s="95"/>
      <c r="V975" s="95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134"/>
      <c r="K976" s="95"/>
      <c r="L976" s="95"/>
      <c r="M976" s="95"/>
      <c r="N976" s="95"/>
      <c r="O976" s="95"/>
      <c r="P976" s="95"/>
      <c r="Q976" s="134"/>
      <c r="R976" s="95"/>
      <c r="S976" s="95"/>
      <c r="T976" s="95"/>
      <c r="U976" s="95"/>
      <c r="V976" s="95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134"/>
      <c r="K977" s="95"/>
      <c r="L977" s="95"/>
      <c r="M977" s="95"/>
      <c r="N977" s="95"/>
      <c r="O977" s="95"/>
      <c r="P977" s="95"/>
      <c r="Q977" s="134"/>
      <c r="R977" s="95"/>
      <c r="S977" s="95"/>
      <c r="T977" s="95"/>
      <c r="U977" s="95"/>
      <c r="V977" s="95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134"/>
      <c r="K978" s="95"/>
      <c r="L978" s="95"/>
      <c r="M978" s="95"/>
      <c r="N978" s="95"/>
      <c r="O978" s="95"/>
      <c r="P978" s="95"/>
      <c r="Q978" s="134"/>
      <c r="R978" s="95"/>
      <c r="S978" s="95"/>
      <c r="T978" s="95"/>
      <c r="U978" s="95"/>
      <c r="V978" s="95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134"/>
      <c r="K979" s="95"/>
      <c r="L979" s="95"/>
      <c r="M979" s="95"/>
      <c r="N979" s="95"/>
      <c r="O979" s="95"/>
      <c r="P979" s="95"/>
      <c r="Q979" s="134"/>
      <c r="R979" s="95"/>
      <c r="S979" s="95"/>
      <c r="T979" s="95"/>
      <c r="U979" s="95"/>
      <c r="V979" s="95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134"/>
      <c r="K980" s="95"/>
      <c r="L980" s="95"/>
      <c r="M980" s="95"/>
      <c r="N980" s="95"/>
      <c r="O980" s="95"/>
      <c r="P980" s="95"/>
      <c r="Q980" s="134"/>
      <c r="R980" s="95"/>
      <c r="S980" s="95"/>
      <c r="T980" s="95"/>
      <c r="U980" s="95"/>
      <c r="V980" s="95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134"/>
      <c r="K981" s="95"/>
      <c r="L981" s="95"/>
      <c r="M981" s="95"/>
      <c r="N981" s="95"/>
      <c r="O981" s="95"/>
      <c r="P981" s="95"/>
      <c r="Q981" s="134"/>
      <c r="R981" s="95"/>
      <c r="S981" s="95"/>
      <c r="T981" s="95"/>
      <c r="U981" s="95"/>
      <c r="V981" s="95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134"/>
      <c r="K982" s="95"/>
      <c r="L982" s="95"/>
      <c r="M982" s="95"/>
      <c r="N982" s="95"/>
      <c r="O982" s="95"/>
      <c r="P982" s="95"/>
      <c r="Q982" s="134"/>
      <c r="R982" s="95"/>
      <c r="S982" s="95"/>
      <c r="T982" s="95"/>
      <c r="U982" s="95"/>
      <c r="V982" s="95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134"/>
      <c r="K983" s="95"/>
      <c r="L983" s="95"/>
      <c r="M983" s="95"/>
      <c r="N983" s="95"/>
      <c r="O983" s="95"/>
      <c r="P983" s="95"/>
      <c r="Q983" s="134"/>
      <c r="R983" s="95"/>
      <c r="S983" s="95"/>
      <c r="T983" s="95"/>
      <c r="U983" s="95"/>
      <c r="V983" s="95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134"/>
      <c r="K984" s="95"/>
      <c r="L984" s="95"/>
      <c r="M984" s="95"/>
      <c r="N984" s="95"/>
      <c r="O984" s="95"/>
      <c r="P984" s="95"/>
      <c r="Q984" s="134"/>
      <c r="R984" s="95"/>
      <c r="S984" s="95"/>
      <c r="T984" s="95"/>
      <c r="U984" s="95"/>
      <c r="V984" s="95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134"/>
      <c r="K985" s="95"/>
      <c r="L985" s="95"/>
      <c r="M985" s="95"/>
      <c r="N985" s="95"/>
      <c r="O985" s="95"/>
      <c r="P985" s="95"/>
      <c r="Q985" s="134"/>
      <c r="R985" s="95"/>
      <c r="S985" s="95"/>
      <c r="T985" s="95"/>
      <c r="U985" s="95"/>
      <c r="V985" s="95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134"/>
      <c r="K986" s="95"/>
      <c r="L986" s="95"/>
      <c r="M986" s="95"/>
      <c r="N986" s="95"/>
      <c r="O986" s="95"/>
      <c r="P986" s="95"/>
      <c r="Q986" s="134"/>
      <c r="R986" s="95"/>
      <c r="S986" s="95"/>
      <c r="T986" s="95"/>
      <c r="U986" s="95"/>
      <c r="V986" s="95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134"/>
      <c r="K987" s="95"/>
      <c r="L987" s="95"/>
      <c r="M987" s="95"/>
      <c r="N987" s="95"/>
      <c r="O987" s="95"/>
      <c r="P987" s="95"/>
      <c r="Q987" s="134"/>
      <c r="R987" s="95"/>
      <c r="S987" s="95"/>
      <c r="T987" s="95"/>
      <c r="U987" s="95"/>
      <c r="V987" s="95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134"/>
      <c r="K988" s="95"/>
      <c r="L988" s="95"/>
      <c r="M988" s="95"/>
      <c r="N988" s="95"/>
      <c r="O988" s="95"/>
      <c r="P988" s="95"/>
      <c r="Q988" s="134"/>
      <c r="R988" s="95"/>
      <c r="S988" s="95"/>
      <c r="T988" s="95"/>
      <c r="U988" s="95"/>
      <c r="V988" s="95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134"/>
      <c r="K989" s="95"/>
      <c r="L989" s="95"/>
      <c r="M989" s="95"/>
      <c r="N989" s="95"/>
      <c r="O989" s="95"/>
      <c r="P989" s="95"/>
      <c r="Q989" s="134"/>
      <c r="R989" s="95"/>
      <c r="S989" s="95"/>
      <c r="T989" s="95"/>
      <c r="U989" s="95"/>
      <c r="V989" s="95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134"/>
      <c r="K990" s="95"/>
      <c r="L990" s="95"/>
      <c r="M990" s="95"/>
      <c r="N990" s="95"/>
      <c r="O990" s="95"/>
      <c r="P990" s="95"/>
      <c r="Q990" s="134"/>
      <c r="R990" s="95"/>
      <c r="S990" s="95"/>
      <c r="T990" s="95"/>
      <c r="U990" s="95"/>
      <c r="V990" s="95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134"/>
      <c r="K991" s="95"/>
      <c r="L991" s="95"/>
      <c r="M991" s="95"/>
      <c r="N991" s="95"/>
      <c r="O991" s="95"/>
      <c r="P991" s="95"/>
      <c r="Q991" s="134"/>
      <c r="R991" s="95"/>
      <c r="S991" s="95"/>
      <c r="T991" s="95"/>
      <c r="U991" s="95"/>
      <c r="V991" s="95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134"/>
      <c r="K992" s="95"/>
      <c r="L992" s="95"/>
      <c r="M992" s="95"/>
      <c r="N992" s="95"/>
      <c r="O992" s="95"/>
      <c r="P992" s="95"/>
      <c r="Q992" s="134"/>
      <c r="R992" s="95"/>
      <c r="S992" s="95"/>
      <c r="T992" s="95"/>
      <c r="U992" s="95"/>
      <c r="V992" s="95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134"/>
      <c r="K993" s="95"/>
      <c r="L993" s="95"/>
      <c r="M993" s="95"/>
      <c r="N993" s="95"/>
      <c r="O993" s="95"/>
      <c r="P993" s="95"/>
      <c r="Q993" s="134"/>
      <c r="R993" s="95"/>
      <c r="S993" s="95"/>
      <c r="T993" s="95"/>
      <c r="U993" s="95"/>
      <c r="V993" s="95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134"/>
      <c r="K994" s="95"/>
      <c r="L994" s="95"/>
      <c r="M994" s="95"/>
      <c r="N994" s="95"/>
      <c r="O994" s="95"/>
      <c r="P994" s="95"/>
      <c r="Q994" s="134"/>
      <c r="R994" s="95"/>
      <c r="S994" s="95"/>
      <c r="T994" s="95"/>
      <c r="U994" s="95"/>
      <c r="V994" s="95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134"/>
      <c r="K995" s="95"/>
      <c r="L995" s="95"/>
      <c r="M995" s="95"/>
      <c r="N995" s="95"/>
      <c r="O995" s="95"/>
      <c r="P995" s="95"/>
      <c r="Q995" s="134"/>
      <c r="R995" s="95"/>
      <c r="S995" s="95"/>
      <c r="T995" s="95"/>
      <c r="U995" s="95"/>
      <c r="V995" s="95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134"/>
      <c r="K996" s="95"/>
      <c r="L996" s="95"/>
      <c r="M996" s="95"/>
      <c r="N996" s="95"/>
      <c r="O996" s="95"/>
      <c r="P996" s="95"/>
      <c r="Q996" s="134"/>
      <c r="R996" s="95"/>
      <c r="S996" s="95"/>
      <c r="T996" s="95"/>
      <c r="U996" s="95"/>
      <c r="V996" s="95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134"/>
      <c r="K997" s="95"/>
      <c r="L997" s="95"/>
      <c r="M997" s="95"/>
      <c r="N997" s="95"/>
      <c r="O997" s="95"/>
      <c r="P997" s="95"/>
      <c r="Q997" s="134"/>
      <c r="R997" s="95"/>
      <c r="S997" s="95"/>
      <c r="T997" s="95"/>
      <c r="U997" s="95"/>
      <c r="V997" s="95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134"/>
      <c r="K998" s="95"/>
      <c r="L998" s="95"/>
      <c r="M998" s="95"/>
      <c r="N998" s="95"/>
      <c r="O998" s="95"/>
      <c r="P998" s="95"/>
      <c r="Q998" s="134"/>
      <c r="R998" s="95"/>
      <c r="S998" s="95"/>
      <c r="T998" s="95"/>
      <c r="U998" s="95"/>
      <c r="V998" s="95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134"/>
      <c r="K999" s="95"/>
      <c r="L999" s="95"/>
      <c r="M999" s="95"/>
      <c r="N999" s="95"/>
      <c r="O999" s="95"/>
      <c r="P999" s="95"/>
      <c r="Q999" s="134"/>
      <c r="R999" s="95"/>
      <c r="S999" s="95"/>
      <c r="T999" s="95"/>
      <c r="U999" s="95"/>
      <c r="V999" s="95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134"/>
      <c r="K1000" s="95"/>
      <c r="L1000" s="95"/>
      <c r="M1000" s="95"/>
      <c r="N1000" s="95"/>
      <c r="O1000" s="95"/>
      <c r="P1000" s="95"/>
      <c r="Q1000" s="134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mergeCells count="23">
    <mergeCell ref="B9:I9"/>
    <mergeCell ref="L9:P9"/>
    <mergeCell ref="B10:I10"/>
    <mergeCell ref="L10:P10"/>
    <mergeCell ref="B11:I11"/>
    <mergeCell ref="L11:P11"/>
    <mergeCell ref="L12:P12"/>
    <mergeCell ref="E27:F27"/>
    <mergeCell ref="L27:M27"/>
    <mergeCell ref="B37:I37"/>
    <mergeCell ref="L37:P37"/>
    <mergeCell ref="B38:I38"/>
    <mergeCell ref="L38:P38"/>
    <mergeCell ref="B39:I39"/>
    <mergeCell ref="L39:P39"/>
    <mergeCell ref="B12:I12"/>
    <mergeCell ref="B14:C14"/>
    <mergeCell ref="E14:F14"/>
    <mergeCell ref="H14:I14"/>
    <mergeCell ref="L14:M14"/>
    <mergeCell ref="O14:P14"/>
    <mergeCell ref="B27:C27"/>
    <mergeCell ref="O27:P27"/>
  </mergeCells>
  <printOptions/>
  <pageMargins bottom="0.75" footer="0.0" header="0.0" left="0.7" right="0.7" top="0.75"/>
  <pageSetup orientation="portrait" paperHeight="5.929in" paperWidth="3.843i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workbookViewId="0"/>
  </sheetViews>
  <sheetFormatPr customHeight="1" defaultColWidth="14.43" defaultRowHeight="15.0"/>
  <cols>
    <col customWidth="1" min="1" max="1" width="4.86"/>
    <col customWidth="1" min="2" max="4" width="10.71"/>
    <col customWidth="1" min="5" max="5" width="2.14"/>
    <col customWidth="1" min="6" max="8" width="10.71"/>
    <col customWidth="1" min="9" max="9" width="1.71"/>
    <col customWidth="1" min="10" max="12" width="10.71"/>
    <col customWidth="1" min="13" max="13" width="4.0"/>
    <col customWidth="1" min="14" max="14" width="3.43"/>
    <col customWidth="1" min="15" max="17" width="10.71"/>
    <col customWidth="1" min="18" max="18" width="1.71"/>
    <col customWidth="1" min="19" max="21" width="10.71"/>
    <col customWidth="1" min="22" max="22" width="4.14"/>
    <col customWidth="1" min="23" max="26" width="11.43"/>
  </cols>
  <sheetData>
    <row r="1" ht="15.75" customHeight="1">
      <c r="A1" s="95"/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134"/>
      <c r="N1" s="95"/>
      <c r="O1" s="95"/>
      <c r="P1" s="95"/>
      <c r="Q1" s="95"/>
      <c r="R1" s="95"/>
      <c r="S1" s="95"/>
      <c r="T1" s="95"/>
      <c r="U1" s="95"/>
      <c r="V1" s="134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134"/>
      <c r="N2" s="95"/>
      <c r="O2" s="95"/>
      <c r="P2" s="95"/>
      <c r="Q2" s="95"/>
      <c r="R2" s="95"/>
      <c r="S2" s="95"/>
      <c r="T2" s="95"/>
      <c r="U2" s="95"/>
      <c r="V2" s="134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134"/>
      <c r="N3" s="95"/>
      <c r="O3" s="95"/>
      <c r="P3" s="95"/>
      <c r="Q3" s="95"/>
      <c r="R3" s="95"/>
      <c r="S3" s="95"/>
      <c r="T3" s="95"/>
      <c r="U3" s="95"/>
      <c r="V3" s="134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134"/>
      <c r="N4" s="95"/>
      <c r="O4" s="95"/>
      <c r="P4" s="95"/>
      <c r="Q4" s="95"/>
      <c r="R4" s="95"/>
      <c r="S4" s="95"/>
      <c r="T4" s="95"/>
      <c r="U4" s="95"/>
      <c r="V4" s="134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134"/>
      <c r="N5" s="95"/>
      <c r="O5" s="95"/>
      <c r="P5" s="95"/>
      <c r="Q5" s="95"/>
      <c r="R5" s="95"/>
      <c r="S5" s="95"/>
      <c r="T5" s="95"/>
      <c r="U5" s="95"/>
      <c r="V5" s="134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134"/>
      <c r="N6" s="95"/>
      <c r="O6" s="95"/>
      <c r="P6" s="95"/>
      <c r="Q6" s="95"/>
      <c r="R6" s="95"/>
      <c r="S6" s="95"/>
      <c r="T6" s="95"/>
      <c r="U6" s="95"/>
      <c r="V6" s="134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134"/>
      <c r="N7" s="95"/>
      <c r="O7" s="95"/>
      <c r="P7" s="95"/>
      <c r="Q7" s="95"/>
      <c r="R7" s="95"/>
      <c r="S7" s="95"/>
      <c r="T7" s="95"/>
      <c r="U7" s="95"/>
      <c r="V7" s="134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134"/>
      <c r="N8" s="95"/>
      <c r="O8" s="95"/>
      <c r="P8" s="95"/>
      <c r="Q8" s="95"/>
      <c r="R8" s="95"/>
      <c r="S8" s="95"/>
      <c r="T8" s="95"/>
      <c r="U8" s="95"/>
      <c r="V8" s="134"/>
      <c r="W8" s="95"/>
      <c r="X8" s="95"/>
      <c r="Y8" s="95"/>
      <c r="Z8" s="95"/>
    </row>
    <row r="9" ht="15.75" customHeight="1">
      <c r="A9" s="113"/>
      <c r="B9" s="97" t="s">
        <v>71</v>
      </c>
      <c r="M9" s="134"/>
      <c r="N9" s="95"/>
      <c r="O9" s="97" t="s">
        <v>71</v>
      </c>
      <c r="V9" s="134"/>
      <c r="W9" s="95"/>
      <c r="X9" s="95"/>
      <c r="Y9" s="95"/>
      <c r="Z9" s="95"/>
    </row>
    <row r="10" ht="15.75" customHeight="1">
      <c r="A10" s="95"/>
      <c r="B10" s="95" t="s">
        <v>146</v>
      </c>
      <c r="M10" s="134"/>
      <c r="N10" s="95"/>
      <c r="O10" s="95" t="s">
        <v>72</v>
      </c>
      <c r="V10" s="134"/>
      <c r="W10" s="95"/>
      <c r="X10" s="95"/>
      <c r="Y10" s="95"/>
      <c r="Z10" s="95"/>
    </row>
    <row r="11" ht="15.75" customHeight="1">
      <c r="A11" s="113"/>
      <c r="B11" s="98" t="s">
        <v>108</v>
      </c>
      <c r="M11" s="134"/>
      <c r="N11" s="95"/>
      <c r="O11" s="98" t="s">
        <v>122</v>
      </c>
      <c r="V11" s="134"/>
      <c r="W11" s="95"/>
      <c r="X11" s="95"/>
      <c r="Y11" s="95"/>
      <c r="Z11" s="95"/>
    </row>
    <row r="12" ht="15.75" customHeight="1">
      <c r="A12" s="135"/>
      <c r="B12" s="183" t="s">
        <v>147</v>
      </c>
      <c r="C12" s="184"/>
      <c r="D12" s="184"/>
      <c r="E12" s="184"/>
      <c r="F12" s="184"/>
      <c r="G12" s="184"/>
      <c r="H12" s="184"/>
      <c r="I12" s="184"/>
      <c r="J12" s="184"/>
      <c r="K12" s="184"/>
      <c r="L12" s="185"/>
      <c r="M12" s="134"/>
      <c r="N12" s="95"/>
      <c r="O12" s="136" t="s">
        <v>148</v>
      </c>
      <c r="V12" s="134"/>
      <c r="W12" s="95"/>
      <c r="X12" s="95"/>
      <c r="Y12" s="95"/>
      <c r="Z12" s="95"/>
    </row>
    <row r="13" ht="15.75" customHeight="1">
      <c r="A13" s="100"/>
      <c r="B13" s="186"/>
      <c r="C13" s="187"/>
      <c r="D13" s="187"/>
      <c r="E13" s="187"/>
      <c r="F13" s="187"/>
      <c r="G13" s="187"/>
      <c r="H13" s="187"/>
      <c r="I13" s="187"/>
      <c r="J13" s="187"/>
      <c r="K13" s="187"/>
      <c r="L13" s="188"/>
      <c r="M13" s="59"/>
      <c r="N13" s="59"/>
      <c r="O13" s="59"/>
      <c r="P13" s="59"/>
      <c r="Q13" s="59"/>
      <c r="R13" s="95"/>
      <c r="S13" s="95"/>
      <c r="T13" s="95"/>
      <c r="U13" s="95"/>
      <c r="V13" s="134"/>
      <c r="W13" s="95"/>
      <c r="X13" s="95"/>
      <c r="Y13" s="95"/>
      <c r="Z13" s="95"/>
    </row>
    <row r="14" ht="18.75" customHeight="1">
      <c r="A14" s="101"/>
      <c r="B14" s="102" t="s">
        <v>149</v>
      </c>
      <c r="C14" s="115"/>
      <c r="D14" s="103"/>
      <c r="E14" s="101"/>
      <c r="F14" s="102" t="s">
        <v>150</v>
      </c>
      <c r="G14" s="115"/>
      <c r="H14" s="103"/>
      <c r="I14" s="104"/>
      <c r="J14" s="102" t="s">
        <v>151</v>
      </c>
      <c r="K14" s="115"/>
      <c r="L14" s="103"/>
      <c r="M14" s="138"/>
      <c r="N14" s="104"/>
      <c r="O14" s="102" t="s">
        <v>152</v>
      </c>
      <c r="P14" s="115"/>
      <c r="Q14" s="103"/>
      <c r="R14" s="104"/>
      <c r="S14" s="102" t="s">
        <v>114</v>
      </c>
      <c r="T14" s="115"/>
      <c r="U14" s="103"/>
      <c r="V14" s="138"/>
      <c r="W14" s="104"/>
      <c r="X14" s="104"/>
      <c r="Y14" s="104"/>
      <c r="Z14" s="104"/>
    </row>
    <row r="15" ht="17.25" customHeight="1">
      <c r="A15" s="106"/>
      <c r="B15" s="107" t="s">
        <v>76</v>
      </c>
      <c r="C15" s="107" t="s">
        <v>115</v>
      </c>
      <c r="D15" s="108" t="s">
        <v>116</v>
      </c>
      <c r="E15" s="106"/>
      <c r="F15" s="107" t="s">
        <v>76</v>
      </c>
      <c r="G15" s="107" t="s">
        <v>115</v>
      </c>
      <c r="H15" s="108" t="s">
        <v>116</v>
      </c>
      <c r="I15" s="104"/>
      <c r="J15" s="107" t="s">
        <v>76</v>
      </c>
      <c r="K15" s="107" t="s">
        <v>115</v>
      </c>
      <c r="L15" s="108" t="s">
        <v>116</v>
      </c>
      <c r="M15" s="138"/>
      <c r="N15" s="138"/>
      <c r="O15" s="107" t="s">
        <v>76</v>
      </c>
      <c r="P15" s="107" t="s">
        <v>115</v>
      </c>
      <c r="Q15" s="108" t="s">
        <v>116</v>
      </c>
      <c r="R15" s="104"/>
      <c r="S15" s="107" t="s">
        <v>76</v>
      </c>
      <c r="T15" s="107" t="s">
        <v>115</v>
      </c>
      <c r="U15" s="108" t="s">
        <v>116</v>
      </c>
      <c r="V15" s="138"/>
      <c r="W15" s="104"/>
      <c r="X15" s="104"/>
      <c r="Y15" s="104"/>
      <c r="Z15" s="104"/>
    </row>
    <row r="16" ht="15.75" customHeight="1">
      <c r="A16" s="106"/>
      <c r="B16" s="78" t="s">
        <v>6</v>
      </c>
      <c r="C16" s="139">
        <f>+PRECIOS!F5</f>
        <v>6.576852</v>
      </c>
      <c r="D16" s="140">
        <f t="shared" ref="D16:D21" si="1">+C16/2.2046</f>
        <v>2.983240497</v>
      </c>
      <c r="E16" s="106"/>
      <c r="F16" s="78" t="s">
        <v>44</v>
      </c>
      <c r="G16" s="139">
        <f>+COLA!R18</f>
        <v>8.840446</v>
      </c>
      <c r="H16" s="140">
        <f t="shared" ref="H16:H25" si="2">+G16/2.2046</f>
        <v>4.01</v>
      </c>
      <c r="I16" s="95"/>
      <c r="J16" s="78" t="s">
        <v>44</v>
      </c>
      <c r="K16" s="139">
        <f>+PRECIOS!F28</f>
        <v>10.648218</v>
      </c>
      <c r="L16" s="140">
        <f t="shared" ref="L16:L24" si="3">+K16/2.2046</f>
        <v>4.83</v>
      </c>
      <c r="M16" s="134"/>
      <c r="N16" s="134"/>
      <c r="O16" s="141" t="s">
        <v>44</v>
      </c>
      <c r="P16" s="142">
        <f>+K16+W16</f>
        <v>10.758448</v>
      </c>
      <c r="Q16" s="140">
        <f t="shared" ref="Q16:Q21" si="4">+P16/2.2046</f>
        <v>4.88</v>
      </c>
      <c r="R16" s="95"/>
      <c r="S16" s="78" t="s">
        <v>44</v>
      </c>
      <c r="T16" s="139">
        <f>+PRECIOS!F81</f>
        <v>11.71126537</v>
      </c>
      <c r="U16" s="140">
        <f>+PRECIOS!G81</f>
        <v>5.312195122</v>
      </c>
      <c r="V16" s="134"/>
      <c r="W16" s="95">
        <f>0.05*2.2046</f>
        <v>0.11023</v>
      </c>
      <c r="X16" s="95"/>
      <c r="Y16" s="95"/>
      <c r="Z16" s="95"/>
    </row>
    <row r="17" ht="15.75" customHeight="1">
      <c r="A17" s="106"/>
      <c r="B17" s="78" t="s">
        <v>11</v>
      </c>
      <c r="C17" s="139">
        <f>+PRECIOS!F6</f>
        <v>5.676852</v>
      </c>
      <c r="D17" s="140">
        <f t="shared" si="1"/>
        <v>2.575003175</v>
      </c>
      <c r="E17" s="106"/>
      <c r="F17" s="78" t="s">
        <v>47</v>
      </c>
      <c r="G17" s="139">
        <f>+COLA!R37</f>
        <v>7.848376</v>
      </c>
      <c r="H17" s="140">
        <f t="shared" si="2"/>
        <v>3.56</v>
      </c>
      <c r="I17" s="95"/>
      <c r="J17" s="78" t="s">
        <v>47</v>
      </c>
      <c r="K17" s="139">
        <f>+PRECIOS!F29</f>
        <v>9.81240811</v>
      </c>
      <c r="L17" s="140">
        <f t="shared" si="3"/>
        <v>4.450879121</v>
      </c>
      <c r="M17" s="134"/>
      <c r="N17" s="134"/>
      <c r="O17" s="78" t="s">
        <v>47</v>
      </c>
      <c r="P17" s="139">
        <f>+K17+W16</f>
        <v>9.92263811</v>
      </c>
      <c r="Q17" s="140">
        <f t="shared" si="4"/>
        <v>4.500879121</v>
      </c>
      <c r="R17" s="95"/>
      <c r="S17" s="78" t="s">
        <v>47</v>
      </c>
      <c r="T17" s="139">
        <f>+PRECIOS!F82</f>
        <v>10.5014239</v>
      </c>
      <c r="U17" s="140">
        <f>+PRECIOS!G82</f>
        <v>4.763414634</v>
      </c>
      <c r="V17" s="134"/>
      <c r="W17" s="95"/>
      <c r="X17" s="95"/>
      <c r="Y17" s="95"/>
      <c r="Z17" s="95"/>
    </row>
    <row r="18" ht="15.75" customHeight="1">
      <c r="A18" s="106"/>
      <c r="B18" s="78" t="s">
        <v>13</v>
      </c>
      <c r="C18" s="139">
        <f>+PRECIOS!F7</f>
        <v>5.266852</v>
      </c>
      <c r="D18" s="140">
        <f t="shared" si="1"/>
        <v>2.389028395</v>
      </c>
      <c r="E18" s="106"/>
      <c r="F18" s="78" t="s">
        <v>48</v>
      </c>
      <c r="G18" s="142">
        <f>+PRECIOS!F17</f>
        <v>7.517686</v>
      </c>
      <c r="H18" s="140">
        <f t="shared" si="2"/>
        <v>3.41</v>
      </c>
      <c r="I18" s="95"/>
      <c r="J18" s="78" t="s">
        <v>48</v>
      </c>
      <c r="K18" s="139">
        <f>+PRECIOS!F30</f>
        <v>9.449012505</v>
      </c>
      <c r="L18" s="140">
        <f t="shared" si="3"/>
        <v>4.286043956</v>
      </c>
      <c r="M18" s="134"/>
      <c r="N18" s="134"/>
      <c r="O18" s="78" t="s">
        <v>48</v>
      </c>
      <c r="P18" s="139">
        <f>+K18+W16</f>
        <v>9.559242505</v>
      </c>
      <c r="Q18" s="140">
        <f t="shared" si="4"/>
        <v>4.336043956</v>
      </c>
      <c r="R18" s="95"/>
      <c r="S18" s="78" t="s">
        <v>48</v>
      </c>
      <c r="T18" s="139">
        <f>+PRECIOS!F83</f>
        <v>10.09814341</v>
      </c>
      <c r="U18" s="140">
        <f>+PRECIOS!G83</f>
        <v>4.580487805</v>
      </c>
      <c r="V18" s="134"/>
      <c r="W18" s="95"/>
      <c r="X18" s="95"/>
      <c r="Y18" s="95"/>
      <c r="Z18" s="95"/>
    </row>
    <row r="19" ht="15.75" customHeight="1">
      <c r="A19" s="106"/>
      <c r="B19" s="78" t="s">
        <v>15</v>
      </c>
      <c r="C19" s="139">
        <f>+PRECIOS!F8</f>
        <v>4.966852</v>
      </c>
      <c r="D19" s="140">
        <f t="shared" si="1"/>
        <v>2.252949288</v>
      </c>
      <c r="E19" s="106"/>
      <c r="F19" s="78" t="s">
        <v>50</v>
      </c>
      <c r="G19" s="142">
        <f>+PRECIOS!F18</f>
        <v>7.297226</v>
      </c>
      <c r="H19" s="140">
        <f t="shared" si="2"/>
        <v>3.31</v>
      </c>
      <c r="I19" s="95"/>
      <c r="J19" s="78" t="s">
        <v>52</v>
      </c>
      <c r="K19" s="139">
        <f>+PRECIOS!F32</f>
        <v>9.085616901</v>
      </c>
      <c r="L19" s="140">
        <f t="shared" si="3"/>
        <v>4.121208791</v>
      </c>
      <c r="M19" s="134"/>
      <c r="N19" s="134"/>
      <c r="O19" s="78" t="s">
        <v>153</v>
      </c>
      <c r="P19" s="139">
        <f>+'P&amp;D-IQF'!R71+W16</f>
        <v>9.316978769</v>
      </c>
      <c r="Q19" s="140">
        <f t="shared" si="4"/>
        <v>4.226153846</v>
      </c>
      <c r="R19" s="95"/>
      <c r="S19" s="78" t="s">
        <v>50</v>
      </c>
      <c r="T19" s="139">
        <f>+PRECIOS!F84</f>
        <v>9.829289756</v>
      </c>
      <c r="U19" s="140">
        <f>+PRECIOS!G84</f>
        <v>4.458536585</v>
      </c>
      <c r="V19" s="134"/>
      <c r="W19" s="95"/>
      <c r="X19" s="95"/>
      <c r="Y19" s="95"/>
      <c r="Z19" s="95"/>
    </row>
    <row r="20" ht="15.75" customHeight="1">
      <c r="A20" s="106"/>
      <c r="B20" s="78" t="s">
        <v>17</v>
      </c>
      <c r="C20" s="139">
        <f>+PRECIOS!F9</f>
        <v>4.766852</v>
      </c>
      <c r="D20" s="140">
        <f t="shared" si="1"/>
        <v>2.162229883</v>
      </c>
      <c r="E20" s="106"/>
      <c r="F20" s="78" t="s">
        <v>52</v>
      </c>
      <c r="G20" s="142">
        <f>+PRECIOS!F19</f>
        <v>7.186996</v>
      </c>
      <c r="H20" s="140">
        <f t="shared" si="2"/>
        <v>3.26</v>
      </c>
      <c r="I20" s="95"/>
      <c r="J20" s="78" t="s">
        <v>53</v>
      </c>
      <c r="K20" s="139">
        <f>+PRECIOS!F33</f>
        <v>8.843353165</v>
      </c>
      <c r="L20" s="140">
        <f t="shared" si="3"/>
        <v>4.011318681</v>
      </c>
      <c r="M20" s="134"/>
      <c r="N20" s="134"/>
      <c r="O20" s="78" t="s">
        <v>52</v>
      </c>
      <c r="P20" s="139">
        <f>+K19+W16</f>
        <v>9.195846901</v>
      </c>
      <c r="Q20" s="140">
        <f t="shared" si="4"/>
        <v>4.171208791</v>
      </c>
      <c r="R20" s="95"/>
      <c r="S20" s="78" t="s">
        <v>52</v>
      </c>
      <c r="T20" s="139">
        <f>+PRECIOS!F85</f>
        <v>9.694862927</v>
      </c>
      <c r="U20" s="140">
        <f>+PRECIOS!G85</f>
        <v>4.397560976</v>
      </c>
      <c r="V20" s="134"/>
      <c r="W20" s="95"/>
      <c r="X20" s="95"/>
      <c r="Y20" s="95"/>
      <c r="Z20" s="95"/>
    </row>
    <row r="21" ht="15.75" customHeight="1">
      <c r="A21" s="106"/>
      <c r="B21" s="78" t="s">
        <v>19</v>
      </c>
      <c r="C21" s="139">
        <f>+PRECIOS!F10</f>
        <v>4.566852</v>
      </c>
      <c r="D21" s="140">
        <f t="shared" si="1"/>
        <v>2.071510478</v>
      </c>
      <c r="E21" s="106"/>
      <c r="F21" s="78" t="s">
        <v>53</v>
      </c>
      <c r="G21" s="142">
        <f>+PRECIOS!F20</f>
        <v>6.966536</v>
      </c>
      <c r="H21" s="140">
        <f t="shared" si="2"/>
        <v>3.16</v>
      </c>
      <c r="I21" s="95"/>
      <c r="J21" s="78" t="s">
        <v>55</v>
      </c>
      <c r="K21" s="139">
        <f>+PRECIOS!F34</f>
        <v>8.237693824</v>
      </c>
      <c r="L21" s="140">
        <f t="shared" si="3"/>
        <v>3.736593407</v>
      </c>
      <c r="M21" s="134"/>
      <c r="N21" s="134"/>
      <c r="O21" s="78" t="s">
        <v>53</v>
      </c>
      <c r="P21" s="139">
        <f>+K20+W16</f>
        <v>8.953583165</v>
      </c>
      <c r="Q21" s="140">
        <f t="shared" si="4"/>
        <v>4.061318681</v>
      </c>
      <c r="R21" s="95"/>
      <c r="S21" s="78" t="s">
        <v>53</v>
      </c>
      <c r="T21" s="139">
        <f>+PRECIOS!F86</f>
        <v>9.426009268</v>
      </c>
      <c r="U21" s="140">
        <f>+PRECIOS!G86</f>
        <v>4.275609756</v>
      </c>
      <c r="V21" s="134"/>
      <c r="W21" s="95"/>
      <c r="X21" s="95"/>
      <c r="Y21" s="95"/>
      <c r="Z21" s="95"/>
    </row>
    <row r="22" ht="15.75" customHeight="1">
      <c r="A22" s="95"/>
      <c r="B22" s="95"/>
      <c r="C22" s="95"/>
      <c r="D22" s="95"/>
      <c r="E22" s="95"/>
      <c r="F22" s="78" t="s">
        <v>55</v>
      </c>
      <c r="G22" s="142">
        <f>+PRECIOS!F21</f>
        <v>6.415386</v>
      </c>
      <c r="H22" s="140">
        <f t="shared" si="2"/>
        <v>2.91</v>
      </c>
      <c r="I22" s="95"/>
      <c r="J22" s="78" t="s">
        <v>56</v>
      </c>
      <c r="K22" s="139">
        <f>+PRECIOS!F35</f>
        <v>7.632034484</v>
      </c>
      <c r="L22" s="140">
        <f t="shared" si="3"/>
        <v>3.461868132</v>
      </c>
      <c r="M22" s="134"/>
      <c r="N22" s="134"/>
      <c r="O22" s="18"/>
      <c r="P22" s="18"/>
      <c r="Q22" s="18"/>
      <c r="R22" s="18"/>
      <c r="S22" s="18"/>
      <c r="T22" s="189"/>
      <c r="U22" s="179"/>
      <c r="V22" s="134"/>
      <c r="W22" s="95"/>
      <c r="X22" s="95"/>
      <c r="Y22" s="95"/>
      <c r="Z22" s="95"/>
    </row>
    <row r="23" ht="15.75" customHeight="1">
      <c r="A23" s="106"/>
      <c r="B23" s="113"/>
      <c r="C23" s="113"/>
      <c r="D23" s="111"/>
      <c r="E23" s="106"/>
      <c r="F23" s="78" t="s">
        <v>56</v>
      </c>
      <c r="G23" s="142">
        <f>+PRECIOS!F22</f>
        <v>5.864236</v>
      </c>
      <c r="H23" s="140">
        <f t="shared" si="2"/>
        <v>2.66</v>
      </c>
      <c r="I23" s="95"/>
      <c r="J23" s="78" t="s">
        <v>57</v>
      </c>
      <c r="K23" s="139">
        <f>+PRECIOS!F36</f>
        <v>7.389770747</v>
      </c>
      <c r="L23" s="140">
        <f t="shared" si="3"/>
        <v>3.351978022</v>
      </c>
      <c r="M23" s="134"/>
      <c r="N23" s="134"/>
      <c r="O23" s="18"/>
      <c r="P23" s="189"/>
      <c r="Q23" s="179"/>
      <c r="R23" s="95"/>
      <c r="S23" s="18"/>
      <c r="T23" s="189"/>
      <c r="U23" s="179"/>
      <c r="V23" s="134"/>
      <c r="W23" s="95"/>
      <c r="X23" s="95"/>
      <c r="Y23" s="95"/>
      <c r="Z23" s="95"/>
    </row>
    <row r="24" ht="15.75" customHeight="1">
      <c r="A24" s="106"/>
      <c r="B24" s="113"/>
      <c r="C24" s="113"/>
      <c r="D24" s="111"/>
      <c r="E24" s="106"/>
      <c r="F24" s="78" t="s">
        <v>57</v>
      </c>
      <c r="G24" s="142">
        <f>+PRECIOS!F23</f>
        <v>5.643776</v>
      </c>
      <c r="H24" s="140">
        <f t="shared" si="2"/>
        <v>2.56</v>
      </c>
      <c r="I24" s="95"/>
      <c r="J24" s="78" t="str">
        <f>+PRECIOS!B37</f>
        <v>91/110</v>
      </c>
      <c r="K24" s="139">
        <f>+PRECIOS!F37</f>
        <v>6.057320198</v>
      </c>
      <c r="L24" s="140">
        <f t="shared" si="3"/>
        <v>2.747582418</v>
      </c>
      <c r="M24" s="134"/>
      <c r="N24" s="134"/>
      <c r="O24" s="18"/>
      <c r="P24" s="189"/>
      <c r="Q24" s="179"/>
      <c r="R24" s="95"/>
      <c r="S24" s="18"/>
      <c r="T24" s="189"/>
      <c r="U24" s="179"/>
      <c r="V24" s="134"/>
      <c r="W24" s="95"/>
      <c r="X24" s="95"/>
      <c r="Y24" s="95"/>
      <c r="Z24" s="95"/>
    </row>
    <row r="25" ht="15.75" customHeight="1">
      <c r="A25" s="106"/>
      <c r="B25" s="113"/>
      <c r="C25" s="113"/>
      <c r="D25" s="111"/>
      <c r="E25" s="106"/>
      <c r="F25" s="78" t="s">
        <v>59</v>
      </c>
      <c r="G25" s="142">
        <f>+COLA!R182</f>
        <v>4.431246</v>
      </c>
      <c r="H25" s="140">
        <f t="shared" si="2"/>
        <v>2.01</v>
      </c>
      <c r="I25" s="95"/>
      <c r="J25" s="95"/>
      <c r="K25" s="95"/>
      <c r="L25" s="95"/>
      <c r="M25" s="134"/>
      <c r="N25" s="134"/>
      <c r="O25" s="106"/>
      <c r="P25" s="106"/>
      <c r="Q25" s="95"/>
      <c r="R25" s="95"/>
      <c r="S25" s="95"/>
      <c r="T25" s="95"/>
      <c r="U25" s="95"/>
      <c r="V25" s="134"/>
      <c r="W25" s="95"/>
      <c r="X25" s="95"/>
      <c r="Y25" s="95"/>
      <c r="Z25" s="95"/>
    </row>
    <row r="26" ht="15.75" customHeight="1">
      <c r="A26" s="106"/>
      <c r="B26" s="95"/>
      <c r="C26" s="95"/>
      <c r="D26" s="111"/>
      <c r="E26" s="106"/>
      <c r="F26" s="106"/>
      <c r="G26" s="106"/>
      <c r="H26" s="95"/>
      <c r="I26" s="95"/>
      <c r="J26" s="95"/>
      <c r="K26" s="95"/>
      <c r="L26" s="95"/>
      <c r="M26" s="95"/>
      <c r="N26" s="134"/>
      <c r="O26" s="106"/>
      <c r="P26" s="106"/>
      <c r="Q26" s="95"/>
      <c r="R26" s="95"/>
      <c r="S26" s="95"/>
      <c r="T26" s="95"/>
      <c r="U26" s="95"/>
      <c r="V26" s="134"/>
      <c r="W26" s="95"/>
      <c r="X26" s="95"/>
      <c r="Y26" s="95"/>
      <c r="Z26" s="95"/>
    </row>
    <row r="27" ht="15.75" hidden="1" customHeight="1">
      <c r="A27" s="106"/>
      <c r="B27" s="102" t="s">
        <v>142</v>
      </c>
      <c r="C27" s="115"/>
      <c r="D27" s="103"/>
      <c r="E27" s="106"/>
      <c r="F27" s="102" t="s">
        <v>103</v>
      </c>
      <c r="G27" s="115"/>
      <c r="H27" s="103"/>
      <c r="I27" s="104"/>
      <c r="J27" s="107" t="s">
        <v>76</v>
      </c>
      <c r="K27" s="107" t="s">
        <v>115</v>
      </c>
      <c r="L27" s="108" t="s">
        <v>116</v>
      </c>
      <c r="M27" s="138"/>
      <c r="N27" s="134"/>
      <c r="O27" s="106"/>
      <c r="P27" s="106"/>
      <c r="Q27" s="95"/>
      <c r="R27" s="95"/>
      <c r="S27" s="95"/>
      <c r="T27" s="95"/>
      <c r="U27" s="95"/>
      <c r="V27" s="138"/>
      <c r="W27" s="104"/>
      <c r="X27" s="104"/>
      <c r="Y27" s="104"/>
      <c r="Z27" s="104"/>
    </row>
    <row r="28" ht="15.75" hidden="1" customHeight="1">
      <c r="A28" s="106"/>
      <c r="B28" s="107" t="s">
        <v>76</v>
      </c>
      <c r="C28" s="107" t="s">
        <v>115</v>
      </c>
      <c r="D28" s="108" t="s">
        <v>116</v>
      </c>
      <c r="E28" s="106"/>
      <c r="F28" s="107" t="s">
        <v>76</v>
      </c>
      <c r="G28" s="107" t="s">
        <v>115</v>
      </c>
      <c r="H28" s="108" t="s">
        <v>116</v>
      </c>
      <c r="I28" s="104"/>
      <c r="J28" s="78" t="s">
        <v>67</v>
      </c>
      <c r="K28" s="139"/>
      <c r="L28" s="140"/>
      <c r="M28" s="138"/>
      <c r="N28" s="134"/>
      <c r="O28" s="102" t="s">
        <v>106</v>
      </c>
      <c r="P28" s="115"/>
      <c r="Q28" s="103"/>
      <c r="R28" s="104"/>
      <c r="S28" s="102" t="s">
        <v>119</v>
      </c>
      <c r="T28" s="115"/>
      <c r="U28" s="103"/>
      <c r="V28" s="138"/>
      <c r="W28" s="104"/>
      <c r="X28" s="104"/>
      <c r="Y28" s="104"/>
      <c r="Z28" s="104"/>
    </row>
    <row r="29" ht="15.75" hidden="1" customHeight="1">
      <c r="A29" s="106"/>
      <c r="B29" s="78" t="s">
        <v>44</v>
      </c>
      <c r="C29" s="139">
        <f>+PRECIOS!F55</f>
        <v>10.67722589</v>
      </c>
      <c r="D29" s="140">
        <f>+PRECIOS!G55</f>
        <v>4.843157895</v>
      </c>
      <c r="E29" s="112"/>
      <c r="F29" s="78" t="s">
        <v>67</v>
      </c>
      <c r="G29" s="139"/>
      <c r="H29" s="140"/>
      <c r="I29" s="95"/>
      <c r="J29" s="78" t="s">
        <v>44</v>
      </c>
      <c r="K29" s="139">
        <f>+PRECIOS!F94</f>
        <v>13.88775522</v>
      </c>
      <c r="L29" s="140">
        <f>+PRECIOS!G94</f>
        <v>6.299444444</v>
      </c>
      <c r="M29" s="134"/>
      <c r="N29" s="95"/>
      <c r="O29" s="107" t="s">
        <v>76</v>
      </c>
      <c r="P29" s="107" t="s">
        <v>115</v>
      </c>
      <c r="Q29" s="108" t="s">
        <v>116</v>
      </c>
      <c r="R29" s="104"/>
      <c r="S29" s="107" t="s">
        <v>76</v>
      </c>
      <c r="T29" s="107" t="s">
        <v>115</v>
      </c>
      <c r="U29" s="108" t="s">
        <v>116</v>
      </c>
      <c r="V29" s="134"/>
      <c r="W29" s="95"/>
      <c r="X29" s="95"/>
      <c r="Y29" s="95"/>
      <c r="Z29" s="95"/>
    </row>
    <row r="30" ht="15.75" hidden="1" customHeight="1">
      <c r="A30" s="106"/>
      <c r="B30" s="78" t="s">
        <v>47</v>
      </c>
      <c r="C30" s="139">
        <f>+PRECIOS!F56</f>
        <v>9.632941684</v>
      </c>
      <c r="D30" s="140">
        <f>+PRECIOS!G56</f>
        <v>4.369473684</v>
      </c>
      <c r="E30" s="106"/>
      <c r="F30" s="78" t="s">
        <v>44</v>
      </c>
      <c r="G30" s="139">
        <f>+PRECIOS!F68</f>
        <v>11.66717337</v>
      </c>
      <c r="H30" s="140">
        <f>+PRECIOS!G68</f>
        <v>5.292195122</v>
      </c>
      <c r="I30" s="95"/>
      <c r="J30" s="78" t="s">
        <v>47</v>
      </c>
      <c r="K30" s="139">
        <f>+PRECIOS!F95</f>
        <v>12.50988022</v>
      </c>
      <c r="L30" s="140">
        <f>+PRECIOS!G95</f>
        <v>5.674444444</v>
      </c>
      <c r="M30" s="134"/>
      <c r="N30" s="95"/>
      <c r="O30" s="78" t="s">
        <v>67</v>
      </c>
      <c r="P30" s="139"/>
      <c r="Q30" s="140"/>
      <c r="R30" s="95"/>
      <c r="S30" s="78" t="s">
        <v>67</v>
      </c>
      <c r="T30" s="139"/>
      <c r="U30" s="140"/>
      <c r="V30" s="134"/>
      <c r="W30" s="95"/>
      <c r="X30" s="95"/>
      <c r="Y30" s="95"/>
      <c r="Z30" s="95"/>
    </row>
    <row r="31" ht="15.75" hidden="1" customHeight="1">
      <c r="A31" s="106"/>
      <c r="B31" s="78" t="s">
        <v>48</v>
      </c>
      <c r="C31" s="139">
        <f>+PRECIOS!F57</f>
        <v>9.284846947</v>
      </c>
      <c r="D31" s="140">
        <f>+PRECIOS!G57</f>
        <v>4.211578947</v>
      </c>
      <c r="E31" s="106"/>
      <c r="F31" s="78" t="s">
        <v>47</v>
      </c>
      <c r="G31" s="139">
        <f>+PRECIOS!F69</f>
        <v>10.4573319</v>
      </c>
      <c r="H31" s="140">
        <f>+PRECIOS!G69</f>
        <v>4.743414634</v>
      </c>
      <c r="I31" s="95"/>
      <c r="J31" s="78" t="s">
        <v>48</v>
      </c>
      <c r="K31" s="139">
        <f>+PRECIOS!F96</f>
        <v>12.05058856</v>
      </c>
      <c r="L31" s="140">
        <f>+PRECIOS!G96</f>
        <v>5.466111111</v>
      </c>
      <c r="M31" s="134"/>
      <c r="N31" s="104"/>
      <c r="O31" s="78" t="s">
        <v>44</v>
      </c>
      <c r="P31" s="139">
        <f>+PRECIOS!F107</f>
        <v>12.52696737</v>
      </c>
      <c r="Q31" s="140">
        <f>+PRECIOS!G107</f>
        <v>5.682195122</v>
      </c>
      <c r="R31" s="95"/>
      <c r="S31" s="78" t="s">
        <v>44</v>
      </c>
      <c r="T31" s="139">
        <f>+PRECIOS!F120</f>
        <v>14.69332497</v>
      </c>
      <c r="U31" s="140">
        <f>+PRECIOS!G120</f>
        <v>6.664848485</v>
      </c>
      <c r="V31" s="134"/>
      <c r="W31" s="95"/>
      <c r="X31" s="95"/>
      <c r="Y31" s="95"/>
      <c r="Z31" s="95"/>
    </row>
    <row r="32" ht="15.75" hidden="1" customHeight="1">
      <c r="A32" s="106"/>
      <c r="B32" s="78" t="s">
        <v>50</v>
      </c>
      <c r="C32" s="139">
        <f>+PRECIOS!F58</f>
        <v>9.052783789</v>
      </c>
      <c r="D32" s="140">
        <f>+PRECIOS!G58</f>
        <v>4.106315789</v>
      </c>
      <c r="E32" s="106"/>
      <c r="F32" s="78" t="s">
        <v>48</v>
      </c>
      <c r="G32" s="139">
        <f>+PRECIOS!F70</f>
        <v>10.05405141</v>
      </c>
      <c r="H32" s="140">
        <f>+PRECIOS!G70</f>
        <v>4.560487805</v>
      </c>
      <c r="I32" s="95"/>
      <c r="J32" s="78" t="s">
        <v>50</v>
      </c>
      <c r="K32" s="139">
        <f>+PRECIOS!F97</f>
        <v>11.74439411</v>
      </c>
      <c r="L32" s="140">
        <f>+PRECIOS!G97</f>
        <v>5.327222222</v>
      </c>
      <c r="M32" s="134"/>
      <c r="N32" s="138"/>
      <c r="O32" s="78" t="s">
        <v>47</v>
      </c>
      <c r="P32" s="139">
        <f>+PRECIOS!F108</f>
        <v>11.3171259</v>
      </c>
      <c r="Q32" s="140">
        <f>+PRECIOS!G108</f>
        <v>5.133414634</v>
      </c>
      <c r="R32" s="95"/>
      <c r="S32" s="78" t="s">
        <v>47</v>
      </c>
      <c r="T32" s="139">
        <f>+PRECIOS!F121</f>
        <v>13.19018861</v>
      </c>
      <c r="U32" s="140">
        <f>+PRECIOS!G121</f>
        <v>5.983030303</v>
      </c>
      <c r="V32" s="134"/>
      <c r="W32" s="95"/>
      <c r="X32" s="95"/>
      <c r="Y32" s="95"/>
      <c r="Z32" s="95"/>
    </row>
    <row r="33" ht="15.75" hidden="1" customHeight="1">
      <c r="A33" s="106"/>
      <c r="B33" s="78" t="s">
        <v>52</v>
      </c>
      <c r="C33" s="139">
        <f>+PRECIOS!F59</f>
        <v>8.936752211</v>
      </c>
      <c r="D33" s="140">
        <f>+PRECIOS!G59</f>
        <v>4.053684211</v>
      </c>
      <c r="E33" s="106"/>
      <c r="F33" s="78" t="s">
        <v>50</v>
      </c>
      <c r="G33" s="139">
        <f>+PRECIOS!F71</f>
        <v>9.785197756</v>
      </c>
      <c r="H33" s="140">
        <f>+PRECIOS!G71</f>
        <v>4.438536585</v>
      </c>
      <c r="I33" s="95"/>
      <c r="J33" s="78" t="s">
        <v>52</v>
      </c>
      <c r="K33" s="139">
        <f>+PRECIOS!F98</f>
        <v>11.59129689</v>
      </c>
      <c r="L33" s="140">
        <f>+PRECIOS!G98</f>
        <v>5.257777778</v>
      </c>
      <c r="M33" s="134"/>
      <c r="N33" s="134"/>
      <c r="O33" s="78" t="s">
        <v>48</v>
      </c>
      <c r="P33" s="139">
        <f>+PRECIOS!F109</f>
        <v>10.91384541</v>
      </c>
      <c r="Q33" s="140">
        <f>+PRECIOS!G109</f>
        <v>4.950487805</v>
      </c>
      <c r="R33" s="95"/>
      <c r="S33" s="78" t="s">
        <v>48</v>
      </c>
      <c r="T33" s="139">
        <f>+PRECIOS!F122</f>
        <v>12.68914315</v>
      </c>
      <c r="U33" s="140">
        <f>+PRECIOS!G122</f>
        <v>5.755757576</v>
      </c>
      <c r="V33" s="134"/>
      <c r="W33" s="95"/>
      <c r="X33" s="95"/>
      <c r="Y33" s="95"/>
      <c r="Z33" s="95"/>
    </row>
    <row r="34" ht="15.75" hidden="1" customHeight="1">
      <c r="A34" s="106"/>
      <c r="B34" s="78" t="s">
        <v>53</v>
      </c>
      <c r="C34" s="139">
        <f>+PRECIOS!F60</f>
        <v>9.255839053</v>
      </c>
      <c r="D34" s="140">
        <f>+PRECIOS!G60</f>
        <v>4.198421053</v>
      </c>
      <c r="E34" s="106"/>
      <c r="F34" s="78" t="s">
        <v>52</v>
      </c>
      <c r="G34" s="139">
        <f>+PRECIOS!F72</f>
        <v>9.650770927</v>
      </c>
      <c r="H34" s="140">
        <f>+PRECIOS!G72</f>
        <v>4.377560976</v>
      </c>
      <c r="I34" s="95"/>
      <c r="J34" s="78" t="s">
        <v>53</v>
      </c>
      <c r="K34" s="139">
        <f>+PRECIOS!F99</f>
        <v>11.28510244</v>
      </c>
      <c r="L34" s="140">
        <f>+PRECIOS!G99</f>
        <v>5.118888889</v>
      </c>
      <c r="M34" s="134"/>
      <c r="N34" s="134"/>
      <c r="O34" s="78" t="s">
        <v>50</v>
      </c>
      <c r="P34" s="139">
        <f>+PRECIOS!F110</f>
        <v>10.64499176</v>
      </c>
      <c r="Q34" s="140">
        <f>+PRECIOS!G110</f>
        <v>4.828536585</v>
      </c>
      <c r="R34" s="95"/>
      <c r="S34" s="78" t="s">
        <v>50</v>
      </c>
      <c r="T34" s="139">
        <f>+PRECIOS!F123</f>
        <v>12.35511285</v>
      </c>
      <c r="U34" s="140">
        <f>+PRECIOS!G123</f>
        <v>5.604242424</v>
      </c>
      <c r="V34" s="134"/>
      <c r="W34" s="95"/>
      <c r="X34" s="95"/>
      <c r="Y34" s="95"/>
      <c r="Z34" s="95"/>
    </row>
    <row r="35" ht="15.75" hidden="1" customHeight="1">
      <c r="A35" s="106"/>
      <c r="B35" s="78" t="s">
        <v>55</v>
      </c>
      <c r="C35" s="139">
        <f>+PRECIOS!F61</f>
        <v>8.675681158</v>
      </c>
      <c r="D35" s="140">
        <f>+PRECIOS!G61</f>
        <v>3.935263158</v>
      </c>
      <c r="E35" s="106"/>
      <c r="F35" s="78" t="s">
        <v>53</v>
      </c>
      <c r="G35" s="139">
        <f>+PRECIOS!F73</f>
        <v>9.381917268</v>
      </c>
      <c r="H35" s="140">
        <f>+PRECIOS!G73</f>
        <v>4.255609756</v>
      </c>
      <c r="I35" s="95"/>
      <c r="J35" s="78" t="s">
        <v>55</v>
      </c>
      <c r="K35" s="139">
        <f>+PRECIOS!F100</f>
        <v>10.51961633</v>
      </c>
      <c r="L35" s="140">
        <f>+PRECIOS!G100</f>
        <v>4.771666667</v>
      </c>
      <c r="M35" s="134"/>
      <c r="N35" s="134"/>
      <c r="O35" s="78" t="s">
        <v>52</v>
      </c>
      <c r="P35" s="139">
        <f>+PRECIOS!F111</f>
        <v>10.51056493</v>
      </c>
      <c r="Q35" s="140">
        <f>+PRECIOS!G111</f>
        <v>4.767560976</v>
      </c>
      <c r="R35" s="95"/>
      <c r="S35" s="78" t="s">
        <v>52</v>
      </c>
      <c r="T35" s="139">
        <f>+PRECIOS!F124</f>
        <v>12.1880977</v>
      </c>
      <c r="U35" s="140">
        <f>+PRECIOS!G124</f>
        <v>5.528484848</v>
      </c>
      <c r="V35" s="134"/>
      <c r="W35" s="95"/>
      <c r="X35" s="95"/>
      <c r="Y35" s="95"/>
      <c r="Z35" s="95"/>
    </row>
    <row r="36" ht="15.75" hidden="1" customHeight="1">
      <c r="A36" s="106"/>
      <c r="B36" s="78" t="s">
        <v>56</v>
      </c>
      <c r="C36" s="139">
        <f>+PRECIOS!F62</f>
        <v>8.095523263</v>
      </c>
      <c r="D36" s="140">
        <f>+PRECIOS!G62</f>
        <v>3.672105263</v>
      </c>
      <c r="E36" s="106"/>
      <c r="F36" s="78" t="s">
        <v>55</v>
      </c>
      <c r="G36" s="139">
        <f>+PRECIOS!F74</f>
        <v>8.709783122</v>
      </c>
      <c r="H36" s="140">
        <f>+PRECIOS!G74</f>
        <v>3.950731707</v>
      </c>
      <c r="I36" s="95"/>
      <c r="J36" s="78" t="s">
        <v>56</v>
      </c>
      <c r="K36" s="139">
        <f>+PRECIOS!F101</f>
        <v>9.754130222</v>
      </c>
      <c r="L36" s="140">
        <f>+PRECIOS!G101</f>
        <v>4.424444444</v>
      </c>
      <c r="M36" s="134"/>
      <c r="N36" s="134"/>
      <c r="O36" s="78" t="s">
        <v>53</v>
      </c>
      <c r="P36" s="139">
        <f>+PRECIOS!F112</f>
        <v>10.24171127</v>
      </c>
      <c r="Q36" s="140">
        <f>+PRECIOS!G112</f>
        <v>4.645609756</v>
      </c>
      <c r="R36" s="95"/>
      <c r="S36" s="78" t="s">
        <v>53</v>
      </c>
      <c r="T36" s="139">
        <f>+PRECIOS!F125</f>
        <v>11.85406739</v>
      </c>
      <c r="U36" s="140">
        <f>+PRECIOS!G125</f>
        <v>5.376969697</v>
      </c>
      <c r="V36" s="134"/>
      <c r="W36" s="95"/>
      <c r="X36" s="95"/>
      <c r="Y36" s="95"/>
      <c r="Z36" s="95"/>
    </row>
    <row r="37" ht="15.75" hidden="1" customHeight="1">
      <c r="A37" s="106"/>
      <c r="B37" s="78" t="s">
        <v>57</v>
      </c>
      <c r="C37" s="139">
        <f>+PRECIOS!F63</f>
        <v>7.312310105</v>
      </c>
      <c r="D37" s="140">
        <f>+PRECIOS!G63</f>
        <v>3.316842105</v>
      </c>
      <c r="E37" s="106"/>
      <c r="F37" s="78" t="s">
        <v>56</v>
      </c>
      <c r="G37" s="139">
        <f>+PRECIOS!F75</f>
        <v>8.037648976</v>
      </c>
      <c r="H37" s="140">
        <f>+PRECIOS!G75</f>
        <v>3.645853659</v>
      </c>
      <c r="I37" s="95"/>
      <c r="J37" s="78" t="s">
        <v>57</v>
      </c>
      <c r="K37" s="139">
        <f>+PRECIOS!F102</f>
        <v>9.447935778</v>
      </c>
      <c r="L37" s="140">
        <f>+PRECIOS!G102</f>
        <v>4.285555556</v>
      </c>
      <c r="M37" s="134"/>
      <c r="N37" s="134"/>
      <c r="O37" s="78" t="s">
        <v>55</v>
      </c>
      <c r="P37" s="139">
        <f>+PRECIOS!F113</f>
        <v>9.569577122</v>
      </c>
      <c r="Q37" s="140">
        <f>+PRECIOS!G113</f>
        <v>4.340731707</v>
      </c>
      <c r="R37" s="95"/>
      <c r="S37" s="78" t="s">
        <v>55</v>
      </c>
      <c r="T37" s="139">
        <f>+PRECIOS!F126</f>
        <v>11.01899164</v>
      </c>
      <c r="U37" s="140">
        <f>+PRECIOS!G126</f>
        <v>4.998181818</v>
      </c>
      <c r="V37" s="134"/>
      <c r="W37" s="95"/>
      <c r="X37" s="95"/>
      <c r="Y37" s="95"/>
      <c r="Z37" s="95"/>
    </row>
    <row r="38" ht="15.75" hidden="1" customHeight="1">
      <c r="A38" s="100"/>
      <c r="B38" s="100"/>
      <c r="C38" s="100"/>
      <c r="D38" s="100"/>
      <c r="E38" s="100"/>
      <c r="F38" s="78" t="s">
        <v>57</v>
      </c>
      <c r="G38" s="139">
        <f>+PRECIOS!F76</f>
        <v>7.768795317</v>
      </c>
      <c r="H38" s="140">
        <f>+PRECIOS!G76</f>
        <v>3.523902439</v>
      </c>
      <c r="I38" s="95"/>
      <c r="J38" s="78" t="s">
        <v>69</v>
      </c>
      <c r="K38" s="139" t="str">
        <f>+PRECIOS!F103</f>
        <v/>
      </c>
      <c r="L38" s="140" t="str">
        <f>+PRECIOS!G103</f>
        <v/>
      </c>
      <c r="M38" s="134"/>
      <c r="N38" s="134"/>
      <c r="O38" s="78" t="s">
        <v>56</v>
      </c>
      <c r="P38" s="139">
        <f>+PRECIOS!F114</f>
        <v>8.897442976</v>
      </c>
      <c r="Q38" s="140">
        <f>+PRECIOS!G114</f>
        <v>4.035853659</v>
      </c>
      <c r="R38" s="95"/>
      <c r="S38" s="78" t="s">
        <v>56</v>
      </c>
      <c r="T38" s="139">
        <f>+PRECIOS!F127</f>
        <v>10.18391588</v>
      </c>
      <c r="U38" s="140">
        <f>+PRECIOS!G127</f>
        <v>4.619393939</v>
      </c>
      <c r="V38" s="134"/>
      <c r="W38" s="95"/>
      <c r="X38" s="95"/>
      <c r="Y38" s="95"/>
      <c r="Z38" s="95"/>
    </row>
    <row r="39" ht="15.75" hidden="1" customHeight="1">
      <c r="A39" s="113"/>
      <c r="B39" s="113"/>
      <c r="C39" s="113"/>
      <c r="D39" s="113"/>
      <c r="E39" s="113"/>
      <c r="F39" s="78" t="s">
        <v>69</v>
      </c>
      <c r="G39" s="139" t="str">
        <f>+PRECIOS!F77</f>
        <v/>
      </c>
      <c r="H39" s="140" t="str">
        <f>+PRECIOS!G77</f>
        <v/>
      </c>
      <c r="I39" s="95"/>
      <c r="J39" s="95"/>
      <c r="K39" s="95"/>
      <c r="L39" s="95"/>
      <c r="M39" s="134"/>
      <c r="N39" s="134"/>
      <c r="O39" s="78" t="s">
        <v>57</v>
      </c>
      <c r="P39" s="139">
        <f>+PRECIOS!F115</f>
        <v>8.628589317</v>
      </c>
      <c r="Q39" s="140">
        <f>+PRECIOS!G115</f>
        <v>3.913902439</v>
      </c>
      <c r="R39" s="95"/>
      <c r="S39" s="78" t="s">
        <v>57</v>
      </c>
      <c r="T39" s="139">
        <f>+PRECIOS!F128</f>
        <v>9.849885576</v>
      </c>
      <c r="U39" s="140">
        <f>+PRECIOS!G128</f>
        <v>4.467878788</v>
      </c>
      <c r="V39" s="134"/>
      <c r="W39" s="95"/>
      <c r="X39" s="95"/>
      <c r="Y39" s="95"/>
      <c r="Z39" s="95"/>
    </row>
    <row r="40" ht="15.75" customHeight="1">
      <c r="A40" s="95"/>
      <c r="B40" s="95"/>
      <c r="C40" s="95"/>
      <c r="D40" s="95"/>
      <c r="E40" s="95"/>
      <c r="F40" s="95"/>
      <c r="G40" s="95"/>
      <c r="H40" s="95"/>
      <c r="I40" s="95"/>
      <c r="J40" s="113"/>
      <c r="K40" s="113"/>
      <c r="L40" s="113"/>
      <c r="M40" s="134"/>
      <c r="N40" s="134"/>
      <c r="O40" s="78" t="s">
        <v>69</v>
      </c>
      <c r="P40" s="139">
        <v>0.0</v>
      </c>
      <c r="Q40" s="140">
        <v>0.0</v>
      </c>
      <c r="R40" s="95"/>
      <c r="S40" s="78" t="s">
        <v>69</v>
      </c>
      <c r="T40" s="139">
        <v>0.0</v>
      </c>
      <c r="U40" s="140">
        <v>0.0</v>
      </c>
      <c r="V40" s="134"/>
      <c r="W40" s="95"/>
      <c r="X40" s="95"/>
      <c r="Y40" s="95"/>
      <c r="Z40" s="95"/>
    </row>
    <row r="41" ht="15.75" customHeight="1">
      <c r="A41" s="113"/>
      <c r="B41" s="113" t="s">
        <v>83</v>
      </c>
      <c r="C41" s="113"/>
      <c r="D41" s="113"/>
      <c r="E41" s="113"/>
      <c r="F41" s="113"/>
      <c r="G41" s="113"/>
      <c r="H41" s="113"/>
      <c r="I41" s="113"/>
      <c r="J41" s="114"/>
      <c r="K41" s="114"/>
      <c r="L41" s="114"/>
      <c r="M41" s="134"/>
      <c r="N41" s="134"/>
      <c r="O41" s="95"/>
      <c r="P41" s="95"/>
      <c r="Q41" s="95"/>
      <c r="R41" s="95"/>
      <c r="S41" s="95"/>
      <c r="T41" s="95"/>
      <c r="U41" s="95"/>
      <c r="V41" s="134"/>
      <c r="W41" s="95"/>
      <c r="X41" s="95"/>
      <c r="Y41" s="95"/>
      <c r="Z41" s="95"/>
    </row>
    <row r="42" ht="15.75" customHeight="1">
      <c r="A42" s="113"/>
      <c r="B42" s="114" t="s">
        <v>84</v>
      </c>
      <c r="C42" s="114"/>
      <c r="D42" s="114"/>
      <c r="E42" s="114"/>
      <c r="F42" s="114"/>
      <c r="G42" s="114"/>
      <c r="H42" s="114"/>
      <c r="I42" s="114"/>
      <c r="J42" s="113"/>
      <c r="K42" s="113"/>
      <c r="L42" s="113"/>
      <c r="M42" s="134"/>
      <c r="N42" s="134"/>
      <c r="O42" s="113" t="s">
        <v>83</v>
      </c>
      <c r="V42" s="134"/>
      <c r="W42" s="95"/>
      <c r="X42" s="95"/>
      <c r="Y42" s="95"/>
      <c r="Z42" s="95"/>
    </row>
    <row r="43" ht="15.0" customHeight="1">
      <c r="A43" s="106"/>
      <c r="B43" s="113" t="s">
        <v>85</v>
      </c>
      <c r="C43" s="113"/>
      <c r="D43" s="113"/>
      <c r="E43" s="113"/>
      <c r="F43" s="113"/>
      <c r="G43" s="113"/>
      <c r="H43" s="113"/>
      <c r="I43" s="113"/>
      <c r="J43" s="95"/>
      <c r="K43" s="95"/>
      <c r="L43" s="95"/>
      <c r="M43" s="134"/>
      <c r="N43" s="134"/>
      <c r="O43" s="113" t="s">
        <v>84</v>
      </c>
      <c r="V43" s="134"/>
      <c r="W43" s="95"/>
      <c r="X43" s="95"/>
      <c r="Y43" s="95"/>
      <c r="Z43" s="95"/>
    </row>
    <row r="44" ht="15.0" customHeight="1">
      <c r="A44" s="106"/>
      <c r="B44" s="106"/>
      <c r="C44" s="106"/>
      <c r="D44" s="106"/>
      <c r="E44" s="106"/>
      <c r="F44" s="106"/>
      <c r="G44" s="106"/>
      <c r="H44" s="106"/>
      <c r="I44" s="95"/>
      <c r="J44" s="95"/>
      <c r="K44" s="95"/>
      <c r="L44" s="95"/>
      <c r="M44" s="134"/>
      <c r="N44" s="95"/>
      <c r="O44" s="113" t="s">
        <v>85</v>
      </c>
      <c r="V44" s="134"/>
      <c r="W44" s="95"/>
      <c r="X44" s="95"/>
      <c r="Y44" s="95"/>
      <c r="Z44" s="95"/>
    </row>
    <row r="45" ht="15.0" customHeight="1">
      <c r="A45" s="106"/>
      <c r="B45" s="106"/>
      <c r="C45" s="106"/>
      <c r="D45" s="106"/>
      <c r="E45" s="106"/>
      <c r="F45" s="106"/>
      <c r="G45" s="106"/>
      <c r="H45" s="106"/>
      <c r="I45" s="95"/>
      <c r="J45" s="95"/>
      <c r="K45" s="95"/>
      <c r="L45" s="95"/>
      <c r="M45" s="134"/>
      <c r="N45" s="95"/>
      <c r="O45" s="106"/>
      <c r="P45" s="106"/>
      <c r="Q45" s="106"/>
      <c r="R45" s="95"/>
      <c r="S45" s="95"/>
      <c r="T45" s="95"/>
      <c r="U45" s="95"/>
      <c r="V45" s="134"/>
      <c r="W45" s="95"/>
      <c r="X45" s="95"/>
      <c r="Y45" s="95"/>
      <c r="Z45" s="95"/>
    </row>
    <row r="46" ht="15.0" customHeight="1">
      <c r="A46" s="106"/>
      <c r="B46" s="106"/>
      <c r="C46" s="106"/>
      <c r="D46" s="106"/>
      <c r="E46" s="106"/>
      <c r="F46" s="106"/>
      <c r="G46" s="106"/>
      <c r="H46" s="106"/>
      <c r="I46" s="95"/>
      <c r="J46" s="95"/>
      <c r="K46" s="95"/>
      <c r="L46" s="95"/>
      <c r="M46" s="134"/>
      <c r="N46" s="95"/>
      <c r="O46" s="106"/>
      <c r="P46" s="106"/>
      <c r="Q46" s="106"/>
      <c r="R46" s="95"/>
      <c r="S46" s="95"/>
      <c r="T46" s="95"/>
      <c r="U46" s="95"/>
      <c r="V46" s="134"/>
      <c r="W46" s="95"/>
      <c r="X46" s="95"/>
      <c r="Y46" s="95"/>
      <c r="Z46" s="95"/>
    </row>
    <row r="47" ht="15.0" customHeight="1">
      <c r="A47" s="106"/>
      <c r="B47" s="106"/>
      <c r="C47" s="106"/>
      <c r="D47" s="106"/>
      <c r="E47" s="106"/>
      <c r="F47" s="106"/>
      <c r="G47" s="106"/>
      <c r="H47" s="106"/>
      <c r="I47" s="95"/>
      <c r="J47" s="95"/>
      <c r="K47" s="95"/>
      <c r="L47" s="95"/>
      <c r="M47" s="134"/>
      <c r="N47" s="95"/>
      <c r="O47" s="106"/>
      <c r="P47" s="106"/>
      <c r="Q47" s="106"/>
      <c r="R47" s="95"/>
      <c r="S47" s="95"/>
      <c r="T47" s="95"/>
      <c r="U47" s="95"/>
      <c r="V47" s="134"/>
      <c r="W47" s="95"/>
      <c r="X47" s="95"/>
      <c r="Y47" s="95"/>
      <c r="Z47" s="95"/>
    </row>
    <row r="48" ht="15.0" customHeight="1">
      <c r="A48" s="106"/>
      <c r="B48" s="106"/>
      <c r="C48" s="106"/>
      <c r="D48" s="106"/>
      <c r="E48" s="106"/>
      <c r="F48" s="106"/>
      <c r="G48" s="106"/>
      <c r="H48" s="106"/>
      <c r="I48" s="95"/>
      <c r="J48" s="95"/>
      <c r="K48" s="95"/>
      <c r="L48" s="95"/>
      <c r="M48" s="134"/>
      <c r="N48" s="95"/>
      <c r="O48" s="106"/>
      <c r="P48" s="106"/>
      <c r="Q48" s="106"/>
      <c r="R48" s="95"/>
      <c r="S48" s="95"/>
      <c r="T48" s="95"/>
      <c r="U48" s="95"/>
      <c r="V48" s="134"/>
      <c r="W48" s="95"/>
      <c r="X48" s="95"/>
      <c r="Y48" s="95"/>
      <c r="Z48" s="95"/>
    </row>
    <row r="49" ht="15.0" customHeight="1">
      <c r="A49" s="106"/>
      <c r="B49" s="106"/>
      <c r="C49" s="106"/>
      <c r="D49" s="106"/>
      <c r="E49" s="106"/>
      <c r="F49" s="106"/>
      <c r="G49" s="106"/>
      <c r="H49" s="106"/>
      <c r="I49" s="95"/>
      <c r="J49" s="95"/>
      <c r="K49" s="95"/>
      <c r="L49" s="95"/>
      <c r="M49" s="134"/>
      <c r="N49" s="95"/>
      <c r="O49" s="106"/>
      <c r="P49" s="106"/>
      <c r="Q49" s="106"/>
      <c r="R49" s="95"/>
      <c r="S49" s="95"/>
      <c r="T49" s="95"/>
      <c r="U49" s="95"/>
      <c r="V49" s="134"/>
      <c r="W49" s="95"/>
      <c r="X49" s="95"/>
      <c r="Y49" s="95"/>
      <c r="Z49" s="95"/>
    </row>
    <row r="50" ht="15.0" customHeight="1">
      <c r="A50" s="106"/>
      <c r="B50" s="106"/>
      <c r="C50" s="106"/>
      <c r="D50" s="106"/>
      <c r="E50" s="106"/>
      <c r="F50" s="106"/>
      <c r="G50" s="106"/>
      <c r="H50" s="106"/>
      <c r="I50" s="95"/>
      <c r="J50" s="95"/>
      <c r="K50" s="95"/>
      <c r="L50" s="95"/>
      <c r="M50" s="134"/>
      <c r="N50" s="95"/>
      <c r="O50" s="106"/>
      <c r="P50" s="106"/>
      <c r="Q50" s="106"/>
      <c r="R50" s="95"/>
      <c r="S50" s="95"/>
      <c r="T50" s="95"/>
      <c r="U50" s="95"/>
      <c r="V50" s="134"/>
      <c r="W50" s="95"/>
      <c r="X50" s="95"/>
      <c r="Y50" s="95"/>
      <c r="Z50" s="95"/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134"/>
      <c r="N51" s="95"/>
      <c r="O51" s="106"/>
      <c r="P51" s="106"/>
      <c r="Q51" s="106"/>
      <c r="R51" s="95"/>
      <c r="S51" s="95"/>
      <c r="T51" s="95"/>
      <c r="U51" s="95"/>
      <c r="V51" s="134"/>
      <c r="W51" s="95"/>
      <c r="X51" s="95"/>
      <c r="Y51" s="95"/>
      <c r="Z51" s="95"/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134"/>
      <c r="N52" s="95"/>
      <c r="O52" s="95"/>
      <c r="P52" s="95"/>
      <c r="Q52" s="95"/>
      <c r="R52" s="95"/>
      <c r="S52" s="95"/>
      <c r="T52" s="95"/>
      <c r="U52" s="95"/>
      <c r="V52" s="134"/>
      <c r="W52" s="95"/>
      <c r="X52" s="95"/>
      <c r="Y52" s="95"/>
      <c r="Z52" s="95"/>
    </row>
    <row r="53" ht="13.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134"/>
      <c r="N53" s="95"/>
      <c r="O53" s="95"/>
      <c r="P53" s="95"/>
      <c r="Q53" s="95"/>
      <c r="R53" s="95"/>
      <c r="S53" s="95"/>
      <c r="T53" s="95"/>
      <c r="U53" s="95"/>
      <c r="V53" s="134"/>
      <c r="W53" s="95"/>
      <c r="X53" s="95"/>
      <c r="Y53" s="95"/>
      <c r="Z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134"/>
      <c r="N54" s="95"/>
      <c r="O54" s="95"/>
      <c r="P54" s="95"/>
      <c r="Q54" s="95"/>
      <c r="R54" s="95"/>
      <c r="S54" s="95"/>
      <c r="T54" s="95"/>
      <c r="U54" s="95"/>
      <c r="V54" s="134"/>
      <c r="W54" s="95"/>
      <c r="X54" s="95"/>
      <c r="Y54" s="95"/>
      <c r="Z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134"/>
      <c r="N55" s="95"/>
      <c r="O55" s="95"/>
      <c r="P55" s="95"/>
      <c r="Q55" s="95"/>
      <c r="R55" s="95"/>
      <c r="S55" s="95"/>
      <c r="T55" s="95"/>
      <c r="U55" s="95"/>
      <c r="V55" s="134"/>
      <c r="W55" s="95"/>
      <c r="X55" s="95"/>
      <c r="Y55" s="95"/>
      <c r="Z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134"/>
      <c r="N56" s="95"/>
      <c r="O56" s="95"/>
      <c r="P56" s="95"/>
      <c r="Q56" s="95"/>
      <c r="R56" s="95"/>
      <c r="S56" s="95"/>
      <c r="T56" s="95"/>
      <c r="U56" s="95"/>
      <c r="V56" s="134"/>
      <c r="W56" s="95"/>
      <c r="X56" s="95"/>
      <c r="Y56" s="95"/>
      <c r="Z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134"/>
      <c r="N57" s="95"/>
      <c r="O57" s="95"/>
      <c r="P57" s="95"/>
      <c r="Q57" s="95"/>
      <c r="R57" s="95"/>
      <c r="S57" s="95"/>
      <c r="T57" s="95"/>
      <c r="U57" s="95"/>
      <c r="V57" s="134"/>
      <c r="W57" s="95"/>
      <c r="X57" s="95"/>
      <c r="Y57" s="95"/>
      <c r="Z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134"/>
      <c r="N58" s="95"/>
      <c r="O58" s="95"/>
      <c r="P58" s="95"/>
      <c r="Q58" s="95"/>
      <c r="R58" s="95"/>
      <c r="S58" s="95"/>
      <c r="T58" s="95"/>
      <c r="U58" s="95"/>
      <c r="V58" s="134"/>
      <c r="W58" s="95"/>
      <c r="X58" s="95"/>
      <c r="Y58" s="95"/>
      <c r="Z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134"/>
      <c r="N59" s="95"/>
      <c r="O59" s="95"/>
      <c r="P59" s="95"/>
      <c r="Q59" s="95"/>
      <c r="R59" s="95"/>
      <c r="S59" s="95"/>
      <c r="T59" s="95"/>
      <c r="U59" s="95"/>
      <c r="V59" s="134"/>
      <c r="W59" s="95"/>
      <c r="X59" s="95"/>
      <c r="Y59" s="95"/>
      <c r="Z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134"/>
      <c r="N60" s="95"/>
      <c r="O60" s="95"/>
      <c r="P60" s="95"/>
      <c r="Q60" s="95"/>
      <c r="R60" s="95"/>
      <c r="S60" s="95"/>
      <c r="T60" s="95"/>
      <c r="U60" s="95"/>
      <c r="V60" s="134"/>
      <c r="W60" s="95"/>
      <c r="X60" s="95"/>
      <c r="Y60" s="95"/>
      <c r="Z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134"/>
      <c r="N61" s="95"/>
      <c r="O61" s="95"/>
      <c r="P61" s="95"/>
      <c r="Q61" s="95"/>
      <c r="R61" s="95"/>
      <c r="S61" s="95"/>
      <c r="T61" s="95"/>
      <c r="U61" s="95"/>
      <c r="V61" s="134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134"/>
      <c r="N62" s="95"/>
      <c r="O62" s="95"/>
      <c r="P62" s="95"/>
      <c r="Q62" s="95"/>
      <c r="R62" s="95"/>
      <c r="S62" s="95"/>
      <c r="T62" s="95"/>
      <c r="U62" s="95"/>
      <c r="V62" s="134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134"/>
      <c r="N63" s="95"/>
      <c r="O63" s="95"/>
      <c r="P63" s="95"/>
      <c r="Q63" s="95"/>
      <c r="R63" s="95"/>
      <c r="S63" s="95"/>
      <c r="T63" s="95"/>
      <c r="U63" s="95"/>
      <c r="V63" s="134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134"/>
      <c r="N64" s="95"/>
      <c r="O64" s="95"/>
      <c r="P64" s="95"/>
      <c r="Q64" s="95"/>
      <c r="R64" s="95"/>
      <c r="S64" s="95"/>
      <c r="T64" s="95"/>
      <c r="U64" s="95"/>
      <c r="V64" s="134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134"/>
      <c r="N65" s="95"/>
      <c r="O65" s="95"/>
      <c r="P65" s="95"/>
      <c r="Q65" s="95"/>
      <c r="R65" s="95"/>
      <c r="S65" s="95"/>
      <c r="T65" s="95"/>
      <c r="U65" s="95"/>
      <c r="V65" s="134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134"/>
      <c r="N66" s="95"/>
      <c r="O66" s="95"/>
      <c r="P66" s="95"/>
      <c r="Q66" s="95"/>
      <c r="R66" s="95"/>
      <c r="S66" s="95"/>
      <c r="T66" s="95"/>
      <c r="U66" s="95"/>
      <c r="V66" s="134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134"/>
      <c r="N67" s="95"/>
      <c r="O67" s="95"/>
      <c r="P67" s="95"/>
      <c r="Q67" s="95"/>
      <c r="R67" s="95"/>
      <c r="S67" s="95"/>
      <c r="T67" s="95"/>
      <c r="U67" s="95"/>
      <c r="V67" s="134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134"/>
      <c r="N68" s="95"/>
      <c r="O68" s="95"/>
      <c r="P68" s="95"/>
      <c r="Q68" s="95"/>
      <c r="R68" s="95"/>
      <c r="S68" s="95"/>
      <c r="T68" s="95"/>
      <c r="U68" s="95"/>
      <c r="V68" s="134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134"/>
      <c r="N69" s="95"/>
      <c r="O69" s="95"/>
      <c r="P69" s="95"/>
      <c r="Q69" s="95"/>
      <c r="R69" s="95"/>
      <c r="S69" s="95"/>
      <c r="T69" s="95"/>
      <c r="U69" s="95"/>
      <c r="V69" s="134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134"/>
      <c r="N70" s="95"/>
      <c r="O70" s="95"/>
      <c r="P70" s="95"/>
      <c r="Q70" s="95"/>
      <c r="R70" s="95"/>
      <c r="S70" s="95"/>
      <c r="T70" s="95"/>
      <c r="U70" s="95"/>
      <c r="V70" s="134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134"/>
      <c r="N71" s="95"/>
      <c r="O71" s="95"/>
      <c r="P71" s="95"/>
      <c r="Q71" s="95"/>
      <c r="R71" s="95"/>
      <c r="S71" s="95"/>
      <c r="T71" s="95"/>
      <c r="U71" s="95"/>
      <c r="V71" s="134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134"/>
      <c r="N72" s="95"/>
      <c r="O72" s="95"/>
      <c r="P72" s="95"/>
      <c r="Q72" s="95"/>
      <c r="R72" s="95"/>
      <c r="S72" s="95"/>
      <c r="T72" s="95"/>
      <c r="U72" s="95"/>
      <c r="V72" s="134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134"/>
      <c r="N73" s="95"/>
      <c r="O73" s="95"/>
      <c r="P73" s="95"/>
      <c r="Q73" s="95"/>
      <c r="R73" s="95"/>
      <c r="S73" s="95"/>
      <c r="T73" s="95"/>
      <c r="U73" s="95"/>
      <c r="V73" s="134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134"/>
      <c r="N74" s="95"/>
      <c r="O74" s="95"/>
      <c r="P74" s="95"/>
      <c r="Q74" s="95"/>
      <c r="R74" s="95"/>
      <c r="S74" s="95"/>
      <c r="T74" s="95"/>
      <c r="U74" s="95"/>
      <c r="V74" s="134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134"/>
      <c r="N75" s="95"/>
      <c r="O75" s="95"/>
      <c r="P75" s="95"/>
      <c r="Q75" s="95"/>
      <c r="R75" s="95"/>
      <c r="S75" s="95"/>
      <c r="T75" s="95"/>
      <c r="U75" s="95"/>
      <c r="V75" s="134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134"/>
      <c r="N76" s="95"/>
      <c r="O76" s="95"/>
      <c r="P76" s="95"/>
      <c r="Q76" s="95"/>
      <c r="R76" s="95"/>
      <c r="S76" s="95"/>
      <c r="T76" s="95"/>
      <c r="U76" s="95"/>
      <c r="V76" s="134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134"/>
      <c r="N77" s="95"/>
      <c r="O77" s="95"/>
      <c r="P77" s="95"/>
      <c r="Q77" s="95"/>
      <c r="R77" s="95"/>
      <c r="S77" s="95"/>
      <c r="T77" s="95"/>
      <c r="U77" s="95"/>
      <c r="V77" s="134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134"/>
      <c r="N78" s="95"/>
      <c r="O78" s="95"/>
      <c r="P78" s="95"/>
      <c r="Q78" s="95"/>
      <c r="R78" s="95"/>
      <c r="S78" s="95"/>
      <c r="T78" s="95"/>
      <c r="U78" s="95"/>
      <c r="V78" s="134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134"/>
      <c r="N79" s="95"/>
      <c r="O79" s="95"/>
      <c r="P79" s="95"/>
      <c r="Q79" s="95"/>
      <c r="R79" s="95"/>
      <c r="S79" s="95"/>
      <c r="T79" s="95"/>
      <c r="U79" s="95"/>
      <c r="V79" s="134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134"/>
      <c r="N80" s="95"/>
      <c r="O80" s="95"/>
      <c r="P80" s="95"/>
      <c r="Q80" s="95"/>
      <c r="R80" s="95"/>
      <c r="S80" s="95"/>
      <c r="T80" s="95"/>
      <c r="U80" s="95"/>
      <c r="V80" s="134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134"/>
      <c r="N81" s="95"/>
      <c r="O81" s="95"/>
      <c r="P81" s="95"/>
      <c r="Q81" s="95"/>
      <c r="R81" s="95"/>
      <c r="S81" s="95"/>
      <c r="T81" s="95"/>
      <c r="U81" s="95"/>
      <c r="V81" s="134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134"/>
      <c r="N82" s="95"/>
      <c r="O82" s="95"/>
      <c r="P82" s="95"/>
      <c r="Q82" s="95"/>
      <c r="R82" s="95"/>
      <c r="S82" s="95"/>
      <c r="T82" s="95"/>
      <c r="U82" s="95"/>
      <c r="V82" s="134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134"/>
      <c r="N83" s="95"/>
      <c r="O83" s="95"/>
      <c r="P83" s="95"/>
      <c r="Q83" s="95"/>
      <c r="R83" s="95"/>
      <c r="S83" s="95"/>
      <c r="T83" s="95"/>
      <c r="U83" s="95"/>
      <c r="V83" s="134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134"/>
      <c r="N84" s="95"/>
      <c r="O84" s="95"/>
      <c r="P84" s="95"/>
      <c r="Q84" s="95"/>
      <c r="R84" s="95"/>
      <c r="S84" s="95"/>
      <c r="T84" s="95"/>
      <c r="U84" s="95"/>
      <c r="V84" s="134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134"/>
      <c r="N85" s="95"/>
      <c r="O85" s="95"/>
      <c r="P85" s="95"/>
      <c r="Q85" s="95"/>
      <c r="R85" s="95"/>
      <c r="S85" s="95"/>
      <c r="T85" s="95"/>
      <c r="U85" s="95"/>
      <c r="V85" s="134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134"/>
      <c r="N86" s="95"/>
      <c r="O86" s="95"/>
      <c r="P86" s="95"/>
      <c r="Q86" s="95"/>
      <c r="R86" s="95"/>
      <c r="S86" s="95"/>
      <c r="T86" s="95"/>
      <c r="U86" s="95"/>
      <c r="V86" s="134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134"/>
      <c r="N87" s="95"/>
      <c r="O87" s="95"/>
      <c r="P87" s="95"/>
      <c r="Q87" s="95"/>
      <c r="R87" s="95"/>
      <c r="S87" s="95"/>
      <c r="T87" s="95"/>
      <c r="U87" s="95"/>
      <c r="V87" s="134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134"/>
      <c r="N88" s="95"/>
      <c r="O88" s="95"/>
      <c r="P88" s="95"/>
      <c r="Q88" s="95"/>
      <c r="R88" s="95"/>
      <c r="S88" s="95"/>
      <c r="T88" s="95"/>
      <c r="U88" s="95"/>
      <c r="V88" s="134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134"/>
      <c r="N89" s="95"/>
      <c r="O89" s="95"/>
      <c r="P89" s="95"/>
      <c r="Q89" s="95"/>
      <c r="R89" s="95"/>
      <c r="S89" s="95"/>
      <c r="T89" s="95"/>
      <c r="U89" s="95"/>
      <c r="V89" s="134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134"/>
      <c r="N90" s="95"/>
      <c r="O90" s="95"/>
      <c r="P90" s="95"/>
      <c r="Q90" s="95"/>
      <c r="R90" s="95"/>
      <c r="S90" s="95"/>
      <c r="T90" s="95"/>
      <c r="U90" s="95"/>
      <c r="V90" s="134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134"/>
      <c r="N91" s="95"/>
      <c r="O91" s="95"/>
      <c r="P91" s="95"/>
      <c r="Q91" s="95"/>
      <c r="R91" s="95"/>
      <c r="S91" s="95"/>
      <c r="T91" s="95"/>
      <c r="U91" s="95"/>
      <c r="V91" s="134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134"/>
      <c r="N92" s="95"/>
      <c r="O92" s="95"/>
      <c r="P92" s="95"/>
      <c r="Q92" s="95"/>
      <c r="R92" s="95"/>
      <c r="S92" s="95"/>
      <c r="T92" s="95"/>
      <c r="U92" s="95"/>
      <c r="V92" s="134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134"/>
      <c r="N93" s="95"/>
      <c r="O93" s="95"/>
      <c r="P93" s="95"/>
      <c r="Q93" s="95"/>
      <c r="R93" s="95"/>
      <c r="S93" s="95"/>
      <c r="T93" s="95"/>
      <c r="U93" s="95"/>
      <c r="V93" s="134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134"/>
      <c r="N94" s="95"/>
      <c r="O94" s="95"/>
      <c r="P94" s="95"/>
      <c r="Q94" s="95"/>
      <c r="R94" s="95"/>
      <c r="S94" s="95"/>
      <c r="T94" s="95"/>
      <c r="U94" s="95"/>
      <c r="V94" s="134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134"/>
      <c r="N95" s="95"/>
      <c r="O95" s="95"/>
      <c r="P95" s="95"/>
      <c r="Q95" s="95"/>
      <c r="R95" s="95"/>
      <c r="S95" s="95"/>
      <c r="T95" s="95"/>
      <c r="U95" s="95"/>
      <c r="V95" s="134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134"/>
      <c r="N96" s="95"/>
      <c r="O96" s="95"/>
      <c r="P96" s="95"/>
      <c r="Q96" s="95"/>
      <c r="R96" s="95"/>
      <c r="S96" s="95"/>
      <c r="T96" s="95"/>
      <c r="U96" s="95"/>
      <c r="V96" s="134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134"/>
      <c r="N97" s="95"/>
      <c r="O97" s="95"/>
      <c r="P97" s="95"/>
      <c r="Q97" s="95"/>
      <c r="R97" s="95"/>
      <c r="S97" s="95"/>
      <c r="T97" s="95"/>
      <c r="U97" s="95"/>
      <c r="V97" s="134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134"/>
      <c r="N98" s="95"/>
      <c r="O98" s="95"/>
      <c r="P98" s="95"/>
      <c r="Q98" s="95"/>
      <c r="R98" s="95"/>
      <c r="S98" s="95"/>
      <c r="T98" s="95"/>
      <c r="U98" s="95"/>
      <c r="V98" s="134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134"/>
      <c r="N99" s="95"/>
      <c r="O99" s="95"/>
      <c r="P99" s="95"/>
      <c r="Q99" s="95"/>
      <c r="R99" s="95"/>
      <c r="S99" s="95"/>
      <c r="T99" s="95"/>
      <c r="U99" s="95"/>
      <c r="V99" s="134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134"/>
      <c r="N100" s="95"/>
      <c r="O100" s="95"/>
      <c r="P100" s="95"/>
      <c r="Q100" s="95"/>
      <c r="R100" s="95"/>
      <c r="S100" s="95"/>
      <c r="T100" s="95"/>
      <c r="U100" s="95"/>
      <c r="V100" s="134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134"/>
      <c r="N101" s="95"/>
      <c r="O101" s="95"/>
      <c r="P101" s="95"/>
      <c r="Q101" s="95"/>
      <c r="R101" s="95"/>
      <c r="S101" s="95"/>
      <c r="T101" s="95"/>
      <c r="U101" s="95"/>
      <c r="V101" s="134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134"/>
      <c r="N102" s="95"/>
      <c r="O102" s="95"/>
      <c r="P102" s="95"/>
      <c r="Q102" s="95"/>
      <c r="R102" s="95"/>
      <c r="S102" s="95"/>
      <c r="T102" s="95"/>
      <c r="U102" s="95"/>
      <c r="V102" s="134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134"/>
      <c r="N103" s="95"/>
      <c r="O103" s="95"/>
      <c r="P103" s="95"/>
      <c r="Q103" s="95"/>
      <c r="R103" s="95"/>
      <c r="S103" s="95"/>
      <c r="T103" s="95"/>
      <c r="U103" s="95"/>
      <c r="V103" s="134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134"/>
      <c r="N104" s="95"/>
      <c r="O104" s="95"/>
      <c r="P104" s="95"/>
      <c r="Q104" s="95"/>
      <c r="R104" s="95"/>
      <c r="S104" s="95"/>
      <c r="T104" s="95"/>
      <c r="U104" s="95"/>
      <c r="V104" s="134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134"/>
      <c r="N105" s="95"/>
      <c r="O105" s="95"/>
      <c r="P105" s="95"/>
      <c r="Q105" s="95"/>
      <c r="R105" s="95"/>
      <c r="S105" s="95"/>
      <c r="T105" s="95"/>
      <c r="U105" s="95"/>
      <c r="V105" s="134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134"/>
      <c r="N106" s="95"/>
      <c r="O106" s="95"/>
      <c r="P106" s="95"/>
      <c r="Q106" s="95"/>
      <c r="R106" s="95"/>
      <c r="S106" s="95"/>
      <c r="T106" s="95"/>
      <c r="U106" s="95"/>
      <c r="V106" s="134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134"/>
      <c r="N107" s="95"/>
      <c r="O107" s="95"/>
      <c r="P107" s="95"/>
      <c r="Q107" s="95"/>
      <c r="R107" s="95"/>
      <c r="S107" s="95"/>
      <c r="T107" s="95"/>
      <c r="U107" s="95"/>
      <c r="V107" s="134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134"/>
      <c r="N108" s="95"/>
      <c r="O108" s="95"/>
      <c r="P108" s="95"/>
      <c r="Q108" s="95"/>
      <c r="R108" s="95"/>
      <c r="S108" s="95"/>
      <c r="T108" s="95"/>
      <c r="U108" s="95"/>
      <c r="V108" s="134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134"/>
      <c r="N109" s="95"/>
      <c r="O109" s="95"/>
      <c r="P109" s="95"/>
      <c r="Q109" s="95"/>
      <c r="R109" s="95"/>
      <c r="S109" s="95"/>
      <c r="T109" s="95"/>
      <c r="U109" s="95"/>
      <c r="V109" s="134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134"/>
      <c r="N110" s="95"/>
      <c r="O110" s="95"/>
      <c r="P110" s="95"/>
      <c r="Q110" s="95"/>
      <c r="R110" s="95"/>
      <c r="S110" s="95"/>
      <c r="T110" s="95"/>
      <c r="U110" s="95"/>
      <c r="V110" s="134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134"/>
      <c r="N111" s="95"/>
      <c r="O111" s="95"/>
      <c r="P111" s="95"/>
      <c r="Q111" s="95"/>
      <c r="R111" s="95"/>
      <c r="S111" s="95"/>
      <c r="T111" s="95"/>
      <c r="U111" s="95"/>
      <c r="V111" s="134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134"/>
      <c r="N112" s="95"/>
      <c r="O112" s="95"/>
      <c r="P112" s="95"/>
      <c r="Q112" s="95"/>
      <c r="R112" s="95"/>
      <c r="S112" s="95"/>
      <c r="T112" s="95"/>
      <c r="U112" s="95"/>
      <c r="V112" s="134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134"/>
      <c r="N113" s="95"/>
      <c r="O113" s="95"/>
      <c r="P113" s="95"/>
      <c r="Q113" s="95"/>
      <c r="R113" s="95"/>
      <c r="S113" s="95"/>
      <c r="T113" s="95"/>
      <c r="U113" s="95"/>
      <c r="V113" s="134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134"/>
      <c r="N114" s="95"/>
      <c r="O114" s="95"/>
      <c r="P114" s="95"/>
      <c r="Q114" s="95"/>
      <c r="R114" s="95"/>
      <c r="S114" s="95"/>
      <c r="T114" s="95"/>
      <c r="U114" s="95"/>
      <c r="V114" s="134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134"/>
      <c r="N115" s="95"/>
      <c r="O115" s="95"/>
      <c r="P115" s="95"/>
      <c r="Q115" s="95"/>
      <c r="R115" s="95"/>
      <c r="S115" s="95"/>
      <c r="T115" s="95"/>
      <c r="U115" s="95"/>
      <c r="V115" s="134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134"/>
      <c r="N116" s="95"/>
      <c r="O116" s="95"/>
      <c r="P116" s="95"/>
      <c r="Q116" s="95"/>
      <c r="R116" s="95"/>
      <c r="S116" s="95"/>
      <c r="T116" s="95"/>
      <c r="U116" s="95"/>
      <c r="V116" s="134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134"/>
      <c r="N117" s="95"/>
      <c r="O117" s="95"/>
      <c r="P117" s="95"/>
      <c r="Q117" s="95"/>
      <c r="R117" s="95"/>
      <c r="S117" s="95"/>
      <c r="T117" s="95"/>
      <c r="U117" s="95"/>
      <c r="V117" s="134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134"/>
      <c r="N118" s="95"/>
      <c r="O118" s="95"/>
      <c r="P118" s="95"/>
      <c r="Q118" s="95"/>
      <c r="R118" s="95"/>
      <c r="S118" s="95"/>
      <c r="T118" s="95"/>
      <c r="U118" s="95"/>
      <c r="V118" s="134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134"/>
      <c r="N119" s="95"/>
      <c r="O119" s="95"/>
      <c r="P119" s="95"/>
      <c r="Q119" s="95"/>
      <c r="R119" s="95"/>
      <c r="S119" s="95"/>
      <c r="T119" s="95"/>
      <c r="U119" s="95"/>
      <c r="V119" s="134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134"/>
      <c r="N120" s="95"/>
      <c r="O120" s="95"/>
      <c r="P120" s="95"/>
      <c r="Q120" s="95"/>
      <c r="R120" s="95"/>
      <c r="S120" s="95"/>
      <c r="T120" s="95"/>
      <c r="U120" s="95"/>
      <c r="V120" s="134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134"/>
      <c r="N121" s="95"/>
      <c r="O121" s="95"/>
      <c r="P121" s="95"/>
      <c r="Q121" s="95"/>
      <c r="R121" s="95"/>
      <c r="S121" s="95"/>
      <c r="T121" s="95"/>
      <c r="U121" s="95"/>
      <c r="V121" s="134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134"/>
      <c r="N122" s="95"/>
      <c r="O122" s="95"/>
      <c r="P122" s="95"/>
      <c r="Q122" s="95"/>
      <c r="R122" s="95"/>
      <c r="S122" s="95"/>
      <c r="T122" s="95"/>
      <c r="U122" s="95"/>
      <c r="V122" s="134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134"/>
      <c r="N123" s="95"/>
      <c r="O123" s="95"/>
      <c r="P123" s="95"/>
      <c r="Q123" s="95"/>
      <c r="R123" s="95"/>
      <c r="S123" s="95"/>
      <c r="T123" s="95"/>
      <c r="U123" s="95"/>
      <c r="V123" s="134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134"/>
      <c r="N124" s="95"/>
      <c r="O124" s="95"/>
      <c r="P124" s="95"/>
      <c r="Q124" s="95"/>
      <c r="R124" s="95"/>
      <c r="S124" s="95"/>
      <c r="T124" s="95"/>
      <c r="U124" s="95"/>
      <c r="V124" s="134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134"/>
      <c r="N125" s="95"/>
      <c r="O125" s="95"/>
      <c r="P125" s="95"/>
      <c r="Q125" s="95"/>
      <c r="R125" s="95"/>
      <c r="S125" s="95"/>
      <c r="T125" s="95"/>
      <c r="U125" s="95"/>
      <c r="V125" s="134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134"/>
      <c r="N126" s="95"/>
      <c r="O126" s="95"/>
      <c r="P126" s="95"/>
      <c r="Q126" s="95"/>
      <c r="R126" s="95"/>
      <c r="S126" s="95"/>
      <c r="T126" s="95"/>
      <c r="U126" s="95"/>
      <c r="V126" s="134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134"/>
      <c r="N127" s="95"/>
      <c r="O127" s="95"/>
      <c r="P127" s="95"/>
      <c r="Q127" s="95"/>
      <c r="R127" s="95"/>
      <c r="S127" s="95"/>
      <c r="T127" s="95"/>
      <c r="U127" s="95"/>
      <c r="V127" s="134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134"/>
      <c r="N128" s="95"/>
      <c r="O128" s="95"/>
      <c r="P128" s="95"/>
      <c r="Q128" s="95"/>
      <c r="R128" s="95"/>
      <c r="S128" s="95"/>
      <c r="T128" s="95"/>
      <c r="U128" s="95"/>
      <c r="V128" s="134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134"/>
      <c r="N129" s="95"/>
      <c r="O129" s="95"/>
      <c r="P129" s="95"/>
      <c r="Q129" s="95"/>
      <c r="R129" s="95"/>
      <c r="S129" s="95"/>
      <c r="T129" s="95"/>
      <c r="U129" s="95"/>
      <c r="V129" s="134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134"/>
      <c r="N130" s="95"/>
      <c r="O130" s="95"/>
      <c r="P130" s="95"/>
      <c r="Q130" s="95"/>
      <c r="R130" s="95"/>
      <c r="S130" s="95"/>
      <c r="T130" s="95"/>
      <c r="U130" s="95"/>
      <c r="V130" s="134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134"/>
      <c r="N131" s="95"/>
      <c r="O131" s="95"/>
      <c r="P131" s="95"/>
      <c r="Q131" s="95"/>
      <c r="R131" s="95"/>
      <c r="S131" s="95"/>
      <c r="T131" s="95"/>
      <c r="U131" s="95"/>
      <c r="V131" s="134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134"/>
      <c r="N132" s="95"/>
      <c r="O132" s="95"/>
      <c r="P132" s="95"/>
      <c r="Q132" s="95"/>
      <c r="R132" s="95"/>
      <c r="S132" s="95"/>
      <c r="T132" s="95"/>
      <c r="U132" s="95"/>
      <c r="V132" s="134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134"/>
      <c r="N133" s="95"/>
      <c r="O133" s="95"/>
      <c r="P133" s="95"/>
      <c r="Q133" s="95"/>
      <c r="R133" s="95"/>
      <c r="S133" s="95"/>
      <c r="T133" s="95"/>
      <c r="U133" s="95"/>
      <c r="V133" s="134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134"/>
      <c r="N134" s="95"/>
      <c r="O134" s="95"/>
      <c r="P134" s="95"/>
      <c r="Q134" s="95"/>
      <c r="R134" s="95"/>
      <c r="S134" s="95"/>
      <c r="T134" s="95"/>
      <c r="U134" s="95"/>
      <c r="V134" s="134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134"/>
      <c r="N135" s="95"/>
      <c r="O135" s="95"/>
      <c r="P135" s="95"/>
      <c r="Q135" s="95"/>
      <c r="R135" s="95"/>
      <c r="S135" s="95"/>
      <c r="T135" s="95"/>
      <c r="U135" s="95"/>
      <c r="V135" s="134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134"/>
      <c r="N136" s="95"/>
      <c r="O136" s="95"/>
      <c r="P136" s="95"/>
      <c r="Q136" s="95"/>
      <c r="R136" s="95"/>
      <c r="S136" s="95"/>
      <c r="T136" s="95"/>
      <c r="U136" s="95"/>
      <c r="V136" s="134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134"/>
      <c r="N137" s="95"/>
      <c r="O137" s="95"/>
      <c r="P137" s="95"/>
      <c r="Q137" s="95"/>
      <c r="R137" s="95"/>
      <c r="S137" s="95"/>
      <c r="T137" s="95"/>
      <c r="U137" s="95"/>
      <c r="V137" s="134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134"/>
      <c r="N138" s="95"/>
      <c r="O138" s="95"/>
      <c r="P138" s="95"/>
      <c r="Q138" s="95"/>
      <c r="R138" s="95"/>
      <c r="S138" s="95"/>
      <c r="T138" s="95"/>
      <c r="U138" s="95"/>
      <c r="V138" s="134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134"/>
      <c r="N139" s="95"/>
      <c r="O139" s="95"/>
      <c r="P139" s="95"/>
      <c r="Q139" s="95"/>
      <c r="R139" s="95"/>
      <c r="S139" s="95"/>
      <c r="T139" s="95"/>
      <c r="U139" s="95"/>
      <c r="V139" s="134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134"/>
      <c r="N140" s="95"/>
      <c r="O140" s="95"/>
      <c r="P140" s="95"/>
      <c r="Q140" s="95"/>
      <c r="R140" s="95"/>
      <c r="S140" s="95"/>
      <c r="T140" s="95"/>
      <c r="U140" s="95"/>
      <c r="V140" s="134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134"/>
      <c r="N141" s="95"/>
      <c r="O141" s="95"/>
      <c r="P141" s="95"/>
      <c r="Q141" s="95"/>
      <c r="R141" s="95"/>
      <c r="S141" s="95"/>
      <c r="T141" s="95"/>
      <c r="U141" s="95"/>
      <c r="V141" s="134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134"/>
      <c r="N142" s="95"/>
      <c r="O142" s="95"/>
      <c r="P142" s="95"/>
      <c r="Q142" s="95"/>
      <c r="R142" s="95"/>
      <c r="S142" s="95"/>
      <c r="T142" s="95"/>
      <c r="U142" s="95"/>
      <c r="V142" s="134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134"/>
      <c r="N143" s="95"/>
      <c r="O143" s="95"/>
      <c r="P143" s="95"/>
      <c r="Q143" s="95"/>
      <c r="R143" s="95"/>
      <c r="S143" s="95"/>
      <c r="T143" s="95"/>
      <c r="U143" s="95"/>
      <c r="V143" s="134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134"/>
      <c r="N144" s="95"/>
      <c r="O144" s="95"/>
      <c r="P144" s="95"/>
      <c r="Q144" s="95"/>
      <c r="R144" s="95"/>
      <c r="S144" s="95"/>
      <c r="T144" s="95"/>
      <c r="U144" s="95"/>
      <c r="V144" s="134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134"/>
      <c r="N145" s="95"/>
      <c r="O145" s="95"/>
      <c r="P145" s="95"/>
      <c r="Q145" s="95"/>
      <c r="R145" s="95"/>
      <c r="S145" s="95"/>
      <c r="T145" s="95"/>
      <c r="U145" s="95"/>
      <c r="V145" s="134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134"/>
      <c r="N146" s="95"/>
      <c r="O146" s="95"/>
      <c r="P146" s="95"/>
      <c r="Q146" s="95"/>
      <c r="R146" s="95"/>
      <c r="S146" s="95"/>
      <c r="T146" s="95"/>
      <c r="U146" s="95"/>
      <c r="V146" s="134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134"/>
      <c r="N147" s="95"/>
      <c r="O147" s="95"/>
      <c r="P147" s="95"/>
      <c r="Q147" s="95"/>
      <c r="R147" s="95"/>
      <c r="S147" s="95"/>
      <c r="T147" s="95"/>
      <c r="U147" s="95"/>
      <c r="V147" s="134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134"/>
      <c r="N148" s="95"/>
      <c r="O148" s="95"/>
      <c r="P148" s="95"/>
      <c r="Q148" s="95"/>
      <c r="R148" s="95"/>
      <c r="S148" s="95"/>
      <c r="T148" s="95"/>
      <c r="U148" s="95"/>
      <c r="V148" s="134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134"/>
      <c r="N149" s="95"/>
      <c r="O149" s="95"/>
      <c r="P149" s="95"/>
      <c r="Q149" s="95"/>
      <c r="R149" s="95"/>
      <c r="S149" s="95"/>
      <c r="T149" s="95"/>
      <c r="U149" s="95"/>
      <c r="V149" s="134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134"/>
      <c r="N150" s="95"/>
      <c r="O150" s="95"/>
      <c r="P150" s="95"/>
      <c r="Q150" s="95"/>
      <c r="R150" s="95"/>
      <c r="S150" s="95"/>
      <c r="T150" s="95"/>
      <c r="U150" s="95"/>
      <c r="V150" s="134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134"/>
      <c r="N151" s="95"/>
      <c r="O151" s="95"/>
      <c r="P151" s="95"/>
      <c r="Q151" s="95"/>
      <c r="R151" s="95"/>
      <c r="S151" s="95"/>
      <c r="T151" s="95"/>
      <c r="U151" s="95"/>
      <c r="V151" s="134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134"/>
      <c r="N152" s="95"/>
      <c r="O152" s="95"/>
      <c r="P152" s="95"/>
      <c r="Q152" s="95"/>
      <c r="R152" s="95"/>
      <c r="S152" s="95"/>
      <c r="T152" s="95"/>
      <c r="U152" s="95"/>
      <c r="V152" s="134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134"/>
      <c r="N153" s="95"/>
      <c r="O153" s="95"/>
      <c r="P153" s="95"/>
      <c r="Q153" s="95"/>
      <c r="R153" s="95"/>
      <c r="S153" s="95"/>
      <c r="T153" s="95"/>
      <c r="U153" s="95"/>
      <c r="V153" s="134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134"/>
      <c r="N154" s="95"/>
      <c r="O154" s="95"/>
      <c r="P154" s="95"/>
      <c r="Q154" s="95"/>
      <c r="R154" s="95"/>
      <c r="S154" s="95"/>
      <c r="T154" s="95"/>
      <c r="U154" s="95"/>
      <c r="V154" s="134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134"/>
      <c r="N155" s="95"/>
      <c r="O155" s="95"/>
      <c r="P155" s="95"/>
      <c r="Q155" s="95"/>
      <c r="R155" s="95"/>
      <c r="S155" s="95"/>
      <c r="T155" s="95"/>
      <c r="U155" s="95"/>
      <c r="V155" s="134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134"/>
      <c r="N156" s="95"/>
      <c r="O156" s="95"/>
      <c r="P156" s="95"/>
      <c r="Q156" s="95"/>
      <c r="R156" s="95"/>
      <c r="S156" s="95"/>
      <c r="T156" s="95"/>
      <c r="U156" s="95"/>
      <c r="V156" s="134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134"/>
      <c r="N157" s="95"/>
      <c r="O157" s="95"/>
      <c r="P157" s="95"/>
      <c r="Q157" s="95"/>
      <c r="R157" s="95"/>
      <c r="S157" s="95"/>
      <c r="T157" s="95"/>
      <c r="U157" s="95"/>
      <c r="V157" s="134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134"/>
      <c r="N158" s="95"/>
      <c r="O158" s="95"/>
      <c r="P158" s="95"/>
      <c r="Q158" s="95"/>
      <c r="R158" s="95"/>
      <c r="S158" s="95"/>
      <c r="T158" s="95"/>
      <c r="U158" s="95"/>
      <c r="V158" s="134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134"/>
      <c r="N159" s="95"/>
      <c r="O159" s="95"/>
      <c r="P159" s="95"/>
      <c r="Q159" s="95"/>
      <c r="R159" s="95"/>
      <c r="S159" s="95"/>
      <c r="T159" s="95"/>
      <c r="U159" s="95"/>
      <c r="V159" s="134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134"/>
      <c r="N160" s="95"/>
      <c r="O160" s="95"/>
      <c r="P160" s="95"/>
      <c r="Q160" s="95"/>
      <c r="R160" s="95"/>
      <c r="S160" s="95"/>
      <c r="T160" s="95"/>
      <c r="U160" s="95"/>
      <c r="V160" s="134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134"/>
      <c r="N161" s="95"/>
      <c r="O161" s="95"/>
      <c r="P161" s="95"/>
      <c r="Q161" s="95"/>
      <c r="R161" s="95"/>
      <c r="S161" s="95"/>
      <c r="T161" s="95"/>
      <c r="U161" s="95"/>
      <c r="V161" s="134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134"/>
      <c r="N162" s="95"/>
      <c r="O162" s="95"/>
      <c r="P162" s="95"/>
      <c r="Q162" s="95"/>
      <c r="R162" s="95"/>
      <c r="S162" s="95"/>
      <c r="T162" s="95"/>
      <c r="U162" s="95"/>
      <c r="V162" s="134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134"/>
      <c r="N163" s="95"/>
      <c r="O163" s="95"/>
      <c r="P163" s="95"/>
      <c r="Q163" s="95"/>
      <c r="R163" s="95"/>
      <c r="S163" s="95"/>
      <c r="T163" s="95"/>
      <c r="U163" s="95"/>
      <c r="V163" s="134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134"/>
      <c r="N164" s="95"/>
      <c r="O164" s="95"/>
      <c r="P164" s="95"/>
      <c r="Q164" s="95"/>
      <c r="R164" s="95"/>
      <c r="S164" s="95"/>
      <c r="T164" s="95"/>
      <c r="U164" s="95"/>
      <c r="V164" s="134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134"/>
      <c r="N165" s="95"/>
      <c r="O165" s="95"/>
      <c r="P165" s="95"/>
      <c r="Q165" s="95"/>
      <c r="R165" s="95"/>
      <c r="S165" s="95"/>
      <c r="T165" s="95"/>
      <c r="U165" s="95"/>
      <c r="V165" s="134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134"/>
      <c r="N166" s="95"/>
      <c r="O166" s="95"/>
      <c r="P166" s="95"/>
      <c r="Q166" s="95"/>
      <c r="R166" s="95"/>
      <c r="S166" s="95"/>
      <c r="T166" s="95"/>
      <c r="U166" s="95"/>
      <c r="V166" s="134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134"/>
      <c r="N167" s="95"/>
      <c r="O167" s="95"/>
      <c r="P167" s="95"/>
      <c r="Q167" s="95"/>
      <c r="R167" s="95"/>
      <c r="S167" s="95"/>
      <c r="T167" s="95"/>
      <c r="U167" s="95"/>
      <c r="V167" s="134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134"/>
      <c r="N168" s="95"/>
      <c r="O168" s="95"/>
      <c r="P168" s="95"/>
      <c r="Q168" s="95"/>
      <c r="R168" s="95"/>
      <c r="S168" s="95"/>
      <c r="T168" s="95"/>
      <c r="U168" s="95"/>
      <c r="V168" s="134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134"/>
      <c r="N169" s="95"/>
      <c r="O169" s="95"/>
      <c r="P169" s="95"/>
      <c r="Q169" s="95"/>
      <c r="R169" s="95"/>
      <c r="S169" s="95"/>
      <c r="T169" s="95"/>
      <c r="U169" s="95"/>
      <c r="V169" s="134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134"/>
      <c r="N170" s="95"/>
      <c r="O170" s="95"/>
      <c r="P170" s="95"/>
      <c r="Q170" s="95"/>
      <c r="R170" s="95"/>
      <c r="S170" s="95"/>
      <c r="T170" s="95"/>
      <c r="U170" s="95"/>
      <c r="V170" s="134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134"/>
      <c r="N171" s="95"/>
      <c r="O171" s="95"/>
      <c r="P171" s="95"/>
      <c r="Q171" s="95"/>
      <c r="R171" s="95"/>
      <c r="S171" s="95"/>
      <c r="T171" s="95"/>
      <c r="U171" s="95"/>
      <c r="V171" s="134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134"/>
      <c r="N172" s="95"/>
      <c r="O172" s="95"/>
      <c r="P172" s="95"/>
      <c r="Q172" s="95"/>
      <c r="R172" s="95"/>
      <c r="S172" s="95"/>
      <c r="T172" s="95"/>
      <c r="U172" s="95"/>
      <c r="V172" s="134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134"/>
      <c r="N173" s="95"/>
      <c r="O173" s="95"/>
      <c r="P173" s="95"/>
      <c r="Q173" s="95"/>
      <c r="R173" s="95"/>
      <c r="S173" s="95"/>
      <c r="T173" s="95"/>
      <c r="U173" s="95"/>
      <c r="V173" s="134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134"/>
      <c r="N174" s="95"/>
      <c r="O174" s="95"/>
      <c r="P174" s="95"/>
      <c r="Q174" s="95"/>
      <c r="R174" s="95"/>
      <c r="S174" s="95"/>
      <c r="T174" s="95"/>
      <c r="U174" s="95"/>
      <c r="V174" s="134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134"/>
      <c r="N175" s="95"/>
      <c r="O175" s="95"/>
      <c r="P175" s="95"/>
      <c r="Q175" s="95"/>
      <c r="R175" s="95"/>
      <c r="S175" s="95"/>
      <c r="T175" s="95"/>
      <c r="U175" s="95"/>
      <c r="V175" s="134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134"/>
      <c r="N176" s="95"/>
      <c r="O176" s="95"/>
      <c r="P176" s="95"/>
      <c r="Q176" s="95"/>
      <c r="R176" s="95"/>
      <c r="S176" s="95"/>
      <c r="T176" s="95"/>
      <c r="U176" s="95"/>
      <c r="V176" s="134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134"/>
      <c r="N177" s="95"/>
      <c r="O177" s="95"/>
      <c r="P177" s="95"/>
      <c r="Q177" s="95"/>
      <c r="R177" s="95"/>
      <c r="S177" s="95"/>
      <c r="T177" s="95"/>
      <c r="U177" s="95"/>
      <c r="V177" s="134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134"/>
      <c r="N178" s="95"/>
      <c r="O178" s="95"/>
      <c r="P178" s="95"/>
      <c r="Q178" s="95"/>
      <c r="R178" s="95"/>
      <c r="S178" s="95"/>
      <c r="T178" s="95"/>
      <c r="U178" s="95"/>
      <c r="V178" s="134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134"/>
      <c r="N179" s="95"/>
      <c r="O179" s="95"/>
      <c r="P179" s="95"/>
      <c r="Q179" s="95"/>
      <c r="R179" s="95"/>
      <c r="S179" s="95"/>
      <c r="T179" s="95"/>
      <c r="U179" s="95"/>
      <c r="V179" s="134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134"/>
      <c r="N180" s="95"/>
      <c r="O180" s="95"/>
      <c r="P180" s="95"/>
      <c r="Q180" s="95"/>
      <c r="R180" s="95"/>
      <c r="S180" s="95"/>
      <c r="T180" s="95"/>
      <c r="U180" s="95"/>
      <c r="V180" s="134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134"/>
      <c r="N181" s="95"/>
      <c r="O181" s="95"/>
      <c r="P181" s="95"/>
      <c r="Q181" s="95"/>
      <c r="R181" s="95"/>
      <c r="S181" s="95"/>
      <c r="T181" s="95"/>
      <c r="U181" s="95"/>
      <c r="V181" s="134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134"/>
      <c r="N182" s="95"/>
      <c r="O182" s="95"/>
      <c r="P182" s="95"/>
      <c r="Q182" s="95"/>
      <c r="R182" s="95"/>
      <c r="S182" s="95"/>
      <c r="T182" s="95"/>
      <c r="U182" s="95"/>
      <c r="V182" s="134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134"/>
      <c r="N183" s="95"/>
      <c r="O183" s="95"/>
      <c r="P183" s="95"/>
      <c r="Q183" s="95"/>
      <c r="R183" s="95"/>
      <c r="S183" s="95"/>
      <c r="T183" s="95"/>
      <c r="U183" s="95"/>
      <c r="V183" s="134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134"/>
      <c r="N184" s="95"/>
      <c r="O184" s="95"/>
      <c r="P184" s="95"/>
      <c r="Q184" s="95"/>
      <c r="R184" s="95"/>
      <c r="S184" s="95"/>
      <c r="T184" s="95"/>
      <c r="U184" s="95"/>
      <c r="V184" s="134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134"/>
      <c r="N185" s="95"/>
      <c r="O185" s="95"/>
      <c r="P185" s="95"/>
      <c r="Q185" s="95"/>
      <c r="R185" s="95"/>
      <c r="S185" s="95"/>
      <c r="T185" s="95"/>
      <c r="U185" s="95"/>
      <c r="V185" s="134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134"/>
      <c r="N186" s="95"/>
      <c r="O186" s="95"/>
      <c r="P186" s="95"/>
      <c r="Q186" s="95"/>
      <c r="R186" s="95"/>
      <c r="S186" s="95"/>
      <c r="T186" s="95"/>
      <c r="U186" s="95"/>
      <c r="V186" s="134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134"/>
      <c r="N187" s="95"/>
      <c r="O187" s="95"/>
      <c r="P187" s="95"/>
      <c r="Q187" s="95"/>
      <c r="R187" s="95"/>
      <c r="S187" s="95"/>
      <c r="T187" s="95"/>
      <c r="U187" s="95"/>
      <c r="V187" s="134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134"/>
      <c r="N188" s="95"/>
      <c r="O188" s="95"/>
      <c r="P188" s="95"/>
      <c r="Q188" s="95"/>
      <c r="R188" s="95"/>
      <c r="S188" s="95"/>
      <c r="T188" s="95"/>
      <c r="U188" s="95"/>
      <c r="V188" s="134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134"/>
      <c r="N189" s="95"/>
      <c r="O189" s="95"/>
      <c r="P189" s="95"/>
      <c r="Q189" s="95"/>
      <c r="R189" s="95"/>
      <c r="S189" s="95"/>
      <c r="T189" s="95"/>
      <c r="U189" s="95"/>
      <c r="V189" s="134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134"/>
      <c r="N190" s="95"/>
      <c r="O190" s="95"/>
      <c r="P190" s="95"/>
      <c r="Q190" s="95"/>
      <c r="R190" s="95"/>
      <c r="S190" s="95"/>
      <c r="T190" s="95"/>
      <c r="U190" s="95"/>
      <c r="V190" s="134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134"/>
      <c r="N191" s="95"/>
      <c r="O191" s="95"/>
      <c r="P191" s="95"/>
      <c r="Q191" s="95"/>
      <c r="R191" s="95"/>
      <c r="S191" s="95"/>
      <c r="T191" s="95"/>
      <c r="U191" s="95"/>
      <c r="V191" s="134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134"/>
      <c r="N192" s="95"/>
      <c r="O192" s="95"/>
      <c r="P192" s="95"/>
      <c r="Q192" s="95"/>
      <c r="R192" s="95"/>
      <c r="S192" s="95"/>
      <c r="T192" s="95"/>
      <c r="U192" s="95"/>
      <c r="V192" s="134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134"/>
      <c r="N193" s="95"/>
      <c r="O193" s="95"/>
      <c r="P193" s="95"/>
      <c r="Q193" s="95"/>
      <c r="R193" s="95"/>
      <c r="S193" s="95"/>
      <c r="T193" s="95"/>
      <c r="U193" s="95"/>
      <c r="V193" s="134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134"/>
      <c r="N194" s="95"/>
      <c r="O194" s="95"/>
      <c r="P194" s="95"/>
      <c r="Q194" s="95"/>
      <c r="R194" s="95"/>
      <c r="S194" s="95"/>
      <c r="T194" s="95"/>
      <c r="U194" s="95"/>
      <c r="V194" s="134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134"/>
      <c r="N195" s="95"/>
      <c r="O195" s="95"/>
      <c r="P195" s="95"/>
      <c r="Q195" s="95"/>
      <c r="R195" s="95"/>
      <c r="S195" s="95"/>
      <c r="T195" s="95"/>
      <c r="U195" s="95"/>
      <c r="V195" s="134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134"/>
      <c r="N196" s="95"/>
      <c r="O196" s="95"/>
      <c r="P196" s="95"/>
      <c r="Q196" s="95"/>
      <c r="R196" s="95"/>
      <c r="S196" s="95"/>
      <c r="T196" s="95"/>
      <c r="U196" s="95"/>
      <c r="V196" s="134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134"/>
      <c r="N197" s="95"/>
      <c r="O197" s="95"/>
      <c r="P197" s="95"/>
      <c r="Q197" s="95"/>
      <c r="R197" s="95"/>
      <c r="S197" s="95"/>
      <c r="T197" s="95"/>
      <c r="U197" s="95"/>
      <c r="V197" s="134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134"/>
      <c r="N198" s="95"/>
      <c r="O198" s="95"/>
      <c r="P198" s="95"/>
      <c r="Q198" s="95"/>
      <c r="R198" s="95"/>
      <c r="S198" s="95"/>
      <c r="T198" s="95"/>
      <c r="U198" s="95"/>
      <c r="V198" s="134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134"/>
      <c r="N199" s="95"/>
      <c r="O199" s="95"/>
      <c r="P199" s="95"/>
      <c r="Q199" s="95"/>
      <c r="R199" s="95"/>
      <c r="S199" s="95"/>
      <c r="T199" s="95"/>
      <c r="U199" s="95"/>
      <c r="V199" s="134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134"/>
      <c r="N200" s="95"/>
      <c r="O200" s="95"/>
      <c r="P200" s="95"/>
      <c r="Q200" s="95"/>
      <c r="R200" s="95"/>
      <c r="S200" s="95"/>
      <c r="T200" s="95"/>
      <c r="U200" s="95"/>
      <c r="V200" s="134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134"/>
      <c r="N201" s="95"/>
      <c r="O201" s="95"/>
      <c r="P201" s="95"/>
      <c r="Q201" s="95"/>
      <c r="R201" s="95"/>
      <c r="S201" s="95"/>
      <c r="T201" s="95"/>
      <c r="U201" s="95"/>
      <c r="V201" s="134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134"/>
      <c r="N202" s="95"/>
      <c r="O202" s="95"/>
      <c r="P202" s="95"/>
      <c r="Q202" s="95"/>
      <c r="R202" s="95"/>
      <c r="S202" s="95"/>
      <c r="T202" s="95"/>
      <c r="U202" s="95"/>
      <c r="V202" s="134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134"/>
      <c r="N203" s="95"/>
      <c r="O203" s="95"/>
      <c r="P203" s="95"/>
      <c r="Q203" s="95"/>
      <c r="R203" s="95"/>
      <c r="S203" s="95"/>
      <c r="T203" s="95"/>
      <c r="U203" s="95"/>
      <c r="V203" s="134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134"/>
      <c r="N204" s="95"/>
      <c r="O204" s="95"/>
      <c r="P204" s="95"/>
      <c r="Q204" s="95"/>
      <c r="R204" s="95"/>
      <c r="S204" s="95"/>
      <c r="T204" s="95"/>
      <c r="U204" s="95"/>
      <c r="V204" s="134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134"/>
      <c r="N205" s="95"/>
      <c r="O205" s="95"/>
      <c r="P205" s="95"/>
      <c r="Q205" s="95"/>
      <c r="R205" s="95"/>
      <c r="S205" s="95"/>
      <c r="T205" s="95"/>
      <c r="U205" s="95"/>
      <c r="V205" s="134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134"/>
      <c r="N206" s="95"/>
      <c r="O206" s="95"/>
      <c r="P206" s="95"/>
      <c r="Q206" s="95"/>
      <c r="R206" s="95"/>
      <c r="S206" s="95"/>
      <c r="T206" s="95"/>
      <c r="U206" s="95"/>
      <c r="V206" s="134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134"/>
      <c r="N207" s="95"/>
      <c r="O207" s="95"/>
      <c r="P207" s="95"/>
      <c r="Q207" s="95"/>
      <c r="R207" s="95"/>
      <c r="S207" s="95"/>
      <c r="T207" s="95"/>
      <c r="U207" s="95"/>
      <c r="V207" s="134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134"/>
      <c r="N208" s="95"/>
      <c r="O208" s="95"/>
      <c r="P208" s="95"/>
      <c r="Q208" s="95"/>
      <c r="R208" s="95"/>
      <c r="S208" s="95"/>
      <c r="T208" s="95"/>
      <c r="U208" s="95"/>
      <c r="V208" s="134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134"/>
      <c r="N209" s="95"/>
      <c r="O209" s="95"/>
      <c r="P209" s="95"/>
      <c r="Q209" s="95"/>
      <c r="R209" s="95"/>
      <c r="S209" s="95"/>
      <c r="T209" s="95"/>
      <c r="U209" s="95"/>
      <c r="V209" s="134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134"/>
      <c r="N210" s="95"/>
      <c r="O210" s="95"/>
      <c r="P210" s="95"/>
      <c r="Q210" s="95"/>
      <c r="R210" s="95"/>
      <c r="S210" s="95"/>
      <c r="T210" s="95"/>
      <c r="U210" s="95"/>
      <c r="V210" s="134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134"/>
      <c r="N211" s="95"/>
      <c r="O211" s="95"/>
      <c r="P211" s="95"/>
      <c r="Q211" s="95"/>
      <c r="R211" s="95"/>
      <c r="S211" s="95"/>
      <c r="T211" s="95"/>
      <c r="U211" s="95"/>
      <c r="V211" s="134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134"/>
      <c r="N212" s="95"/>
      <c r="O212" s="95"/>
      <c r="P212" s="95"/>
      <c r="Q212" s="95"/>
      <c r="R212" s="95"/>
      <c r="S212" s="95"/>
      <c r="T212" s="95"/>
      <c r="U212" s="95"/>
      <c r="V212" s="134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134"/>
      <c r="N213" s="95"/>
      <c r="O213" s="95"/>
      <c r="P213" s="95"/>
      <c r="Q213" s="95"/>
      <c r="R213" s="95"/>
      <c r="S213" s="95"/>
      <c r="T213" s="95"/>
      <c r="U213" s="95"/>
      <c r="V213" s="134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134"/>
      <c r="N214" s="95"/>
      <c r="O214" s="95"/>
      <c r="P214" s="95"/>
      <c r="Q214" s="95"/>
      <c r="R214" s="95"/>
      <c r="S214" s="95"/>
      <c r="T214" s="95"/>
      <c r="U214" s="95"/>
      <c r="V214" s="134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134"/>
      <c r="N215" s="95"/>
      <c r="O215" s="95"/>
      <c r="P215" s="95"/>
      <c r="Q215" s="95"/>
      <c r="R215" s="95"/>
      <c r="S215" s="95"/>
      <c r="T215" s="95"/>
      <c r="U215" s="95"/>
      <c r="V215" s="134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134"/>
      <c r="N216" s="95"/>
      <c r="O216" s="95"/>
      <c r="P216" s="95"/>
      <c r="Q216" s="95"/>
      <c r="R216" s="95"/>
      <c r="S216" s="95"/>
      <c r="T216" s="95"/>
      <c r="U216" s="95"/>
      <c r="V216" s="134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134"/>
      <c r="N217" s="95"/>
      <c r="O217" s="95"/>
      <c r="P217" s="95"/>
      <c r="Q217" s="95"/>
      <c r="R217" s="95"/>
      <c r="S217" s="95"/>
      <c r="T217" s="95"/>
      <c r="U217" s="95"/>
      <c r="V217" s="134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134"/>
      <c r="N218" s="95"/>
      <c r="O218" s="95"/>
      <c r="P218" s="95"/>
      <c r="Q218" s="95"/>
      <c r="R218" s="95"/>
      <c r="S218" s="95"/>
      <c r="T218" s="95"/>
      <c r="U218" s="95"/>
      <c r="V218" s="134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134"/>
      <c r="N219" s="95"/>
      <c r="O219" s="95"/>
      <c r="P219" s="95"/>
      <c r="Q219" s="95"/>
      <c r="R219" s="95"/>
      <c r="S219" s="95"/>
      <c r="T219" s="95"/>
      <c r="U219" s="95"/>
      <c r="V219" s="134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134"/>
      <c r="N220" s="95"/>
      <c r="O220" s="95"/>
      <c r="P220" s="95"/>
      <c r="Q220" s="95"/>
      <c r="R220" s="95"/>
      <c r="S220" s="95"/>
      <c r="T220" s="95"/>
      <c r="U220" s="95"/>
      <c r="V220" s="134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134"/>
      <c r="N221" s="95"/>
      <c r="O221" s="95"/>
      <c r="P221" s="95"/>
      <c r="Q221" s="95"/>
      <c r="R221" s="95"/>
      <c r="S221" s="95"/>
      <c r="T221" s="95"/>
      <c r="U221" s="95"/>
      <c r="V221" s="134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134"/>
      <c r="N222" s="95"/>
      <c r="O222" s="95"/>
      <c r="P222" s="95"/>
      <c r="Q222" s="95"/>
      <c r="R222" s="95"/>
      <c r="S222" s="95"/>
      <c r="T222" s="95"/>
      <c r="U222" s="95"/>
      <c r="V222" s="134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134"/>
      <c r="N223" s="95"/>
      <c r="O223" s="95"/>
      <c r="P223" s="95"/>
      <c r="Q223" s="95"/>
      <c r="R223" s="95"/>
      <c r="S223" s="95"/>
      <c r="T223" s="95"/>
      <c r="U223" s="95"/>
      <c r="V223" s="134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134"/>
      <c r="N224" s="95"/>
      <c r="O224" s="95"/>
      <c r="P224" s="95"/>
      <c r="Q224" s="95"/>
      <c r="R224" s="95"/>
      <c r="S224" s="95"/>
      <c r="T224" s="95"/>
      <c r="U224" s="95"/>
      <c r="V224" s="134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134"/>
      <c r="N225" s="95"/>
      <c r="O225" s="95"/>
      <c r="P225" s="95"/>
      <c r="Q225" s="95"/>
      <c r="R225" s="95"/>
      <c r="S225" s="95"/>
      <c r="T225" s="95"/>
      <c r="U225" s="95"/>
      <c r="V225" s="134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134"/>
      <c r="N226" s="95"/>
      <c r="O226" s="95"/>
      <c r="P226" s="95"/>
      <c r="Q226" s="95"/>
      <c r="R226" s="95"/>
      <c r="S226" s="95"/>
      <c r="T226" s="95"/>
      <c r="U226" s="95"/>
      <c r="V226" s="134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134"/>
      <c r="N227" s="95"/>
      <c r="O227" s="95"/>
      <c r="P227" s="95"/>
      <c r="Q227" s="95"/>
      <c r="R227" s="95"/>
      <c r="S227" s="95"/>
      <c r="T227" s="95"/>
      <c r="U227" s="95"/>
      <c r="V227" s="134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134"/>
      <c r="N228" s="95"/>
      <c r="O228" s="95"/>
      <c r="P228" s="95"/>
      <c r="Q228" s="95"/>
      <c r="R228" s="95"/>
      <c r="S228" s="95"/>
      <c r="T228" s="95"/>
      <c r="U228" s="95"/>
      <c r="V228" s="134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134"/>
      <c r="N229" s="95"/>
      <c r="O229" s="95"/>
      <c r="P229" s="95"/>
      <c r="Q229" s="95"/>
      <c r="R229" s="95"/>
      <c r="S229" s="95"/>
      <c r="T229" s="95"/>
      <c r="U229" s="95"/>
      <c r="V229" s="134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134"/>
      <c r="N230" s="95"/>
      <c r="O230" s="95"/>
      <c r="P230" s="95"/>
      <c r="Q230" s="95"/>
      <c r="R230" s="95"/>
      <c r="S230" s="95"/>
      <c r="T230" s="95"/>
      <c r="U230" s="95"/>
      <c r="V230" s="134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134"/>
      <c r="N231" s="95"/>
      <c r="O231" s="95"/>
      <c r="P231" s="95"/>
      <c r="Q231" s="95"/>
      <c r="R231" s="95"/>
      <c r="S231" s="95"/>
      <c r="T231" s="95"/>
      <c r="U231" s="95"/>
      <c r="V231" s="134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134"/>
      <c r="N232" s="95"/>
      <c r="O232" s="95"/>
      <c r="P232" s="95"/>
      <c r="Q232" s="95"/>
      <c r="R232" s="95"/>
      <c r="S232" s="95"/>
      <c r="T232" s="95"/>
      <c r="U232" s="95"/>
      <c r="V232" s="134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134"/>
      <c r="N233" s="95"/>
      <c r="O233" s="95"/>
      <c r="P233" s="95"/>
      <c r="Q233" s="95"/>
      <c r="R233" s="95"/>
      <c r="S233" s="95"/>
      <c r="T233" s="95"/>
      <c r="U233" s="95"/>
      <c r="V233" s="134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134"/>
      <c r="N234" s="95"/>
      <c r="O234" s="95"/>
      <c r="P234" s="95"/>
      <c r="Q234" s="95"/>
      <c r="R234" s="95"/>
      <c r="S234" s="95"/>
      <c r="T234" s="95"/>
      <c r="U234" s="95"/>
      <c r="V234" s="134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134"/>
      <c r="N235" s="95"/>
      <c r="O235" s="95"/>
      <c r="P235" s="95"/>
      <c r="Q235" s="95"/>
      <c r="R235" s="95"/>
      <c r="S235" s="95"/>
      <c r="T235" s="95"/>
      <c r="U235" s="95"/>
      <c r="V235" s="134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134"/>
      <c r="N236" s="95"/>
      <c r="O236" s="95"/>
      <c r="P236" s="95"/>
      <c r="Q236" s="95"/>
      <c r="R236" s="95"/>
      <c r="S236" s="95"/>
      <c r="T236" s="95"/>
      <c r="U236" s="95"/>
      <c r="V236" s="134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134"/>
      <c r="N237" s="95"/>
      <c r="O237" s="95"/>
      <c r="P237" s="95"/>
      <c r="Q237" s="95"/>
      <c r="R237" s="95"/>
      <c r="S237" s="95"/>
      <c r="T237" s="95"/>
      <c r="U237" s="95"/>
      <c r="V237" s="134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134"/>
      <c r="N238" s="95"/>
      <c r="O238" s="95"/>
      <c r="P238" s="95"/>
      <c r="Q238" s="95"/>
      <c r="R238" s="95"/>
      <c r="S238" s="95"/>
      <c r="T238" s="95"/>
      <c r="U238" s="95"/>
      <c r="V238" s="134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134"/>
      <c r="N239" s="95"/>
      <c r="O239" s="95"/>
      <c r="P239" s="95"/>
      <c r="Q239" s="95"/>
      <c r="R239" s="95"/>
      <c r="S239" s="95"/>
      <c r="T239" s="95"/>
      <c r="U239" s="95"/>
      <c r="V239" s="134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134"/>
      <c r="N240" s="95"/>
      <c r="O240" s="95"/>
      <c r="P240" s="95"/>
      <c r="Q240" s="95"/>
      <c r="R240" s="95"/>
      <c r="S240" s="95"/>
      <c r="T240" s="95"/>
      <c r="U240" s="95"/>
      <c r="V240" s="134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134"/>
      <c r="N241" s="95"/>
      <c r="O241" s="95"/>
      <c r="P241" s="95"/>
      <c r="Q241" s="95"/>
      <c r="R241" s="95"/>
      <c r="S241" s="95"/>
      <c r="T241" s="95"/>
      <c r="U241" s="95"/>
      <c r="V241" s="134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134"/>
      <c r="N242" s="95"/>
      <c r="O242" s="95"/>
      <c r="P242" s="95"/>
      <c r="Q242" s="95"/>
      <c r="R242" s="95"/>
      <c r="S242" s="95"/>
      <c r="T242" s="95"/>
      <c r="U242" s="95"/>
      <c r="V242" s="134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134"/>
      <c r="N243" s="95"/>
      <c r="O243" s="95"/>
      <c r="P243" s="95"/>
      <c r="Q243" s="95"/>
      <c r="R243" s="95"/>
      <c r="S243" s="95"/>
      <c r="T243" s="95"/>
      <c r="U243" s="95"/>
      <c r="V243" s="134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134"/>
      <c r="N244" s="95"/>
      <c r="O244" s="95"/>
      <c r="P244" s="95"/>
      <c r="Q244" s="95"/>
      <c r="R244" s="95"/>
      <c r="S244" s="95"/>
      <c r="T244" s="95"/>
      <c r="U244" s="95"/>
      <c r="V244" s="134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134"/>
      <c r="N245" s="95"/>
      <c r="O245" s="95"/>
      <c r="P245" s="95"/>
      <c r="Q245" s="95"/>
      <c r="R245" s="95"/>
      <c r="S245" s="95"/>
      <c r="T245" s="95"/>
      <c r="U245" s="95"/>
      <c r="V245" s="134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134"/>
      <c r="N246" s="95"/>
      <c r="O246" s="95"/>
      <c r="P246" s="95"/>
      <c r="Q246" s="95"/>
      <c r="R246" s="95"/>
      <c r="S246" s="95"/>
      <c r="T246" s="95"/>
      <c r="U246" s="95"/>
      <c r="V246" s="134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134"/>
      <c r="N247" s="95"/>
      <c r="O247" s="95"/>
      <c r="P247" s="95"/>
      <c r="Q247" s="95"/>
      <c r="R247" s="95"/>
      <c r="S247" s="95"/>
      <c r="T247" s="95"/>
      <c r="U247" s="95"/>
      <c r="V247" s="134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134"/>
      <c r="N248" s="95"/>
      <c r="O248" s="95"/>
      <c r="P248" s="95"/>
      <c r="Q248" s="95"/>
      <c r="R248" s="95"/>
      <c r="S248" s="95"/>
      <c r="T248" s="95"/>
      <c r="U248" s="95"/>
      <c r="V248" s="134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134"/>
      <c r="N249" s="95"/>
      <c r="O249" s="95"/>
      <c r="P249" s="95"/>
      <c r="Q249" s="95"/>
      <c r="R249" s="95"/>
      <c r="S249" s="95"/>
      <c r="T249" s="95"/>
      <c r="U249" s="95"/>
      <c r="V249" s="134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134"/>
      <c r="N250" s="95"/>
      <c r="O250" s="95"/>
      <c r="P250" s="95"/>
      <c r="Q250" s="95"/>
      <c r="R250" s="95"/>
      <c r="S250" s="95"/>
      <c r="T250" s="95"/>
      <c r="U250" s="95"/>
      <c r="V250" s="134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134"/>
      <c r="N251" s="95"/>
      <c r="O251" s="95"/>
      <c r="P251" s="95"/>
      <c r="Q251" s="95"/>
      <c r="R251" s="95"/>
      <c r="S251" s="95"/>
      <c r="T251" s="95"/>
      <c r="U251" s="95"/>
      <c r="V251" s="134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134"/>
      <c r="N252" s="95"/>
      <c r="O252" s="95"/>
      <c r="P252" s="95"/>
      <c r="Q252" s="95"/>
      <c r="R252" s="95"/>
      <c r="S252" s="95"/>
      <c r="T252" s="95"/>
      <c r="U252" s="95"/>
      <c r="V252" s="134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134"/>
      <c r="N253" s="95"/>
      <c r="O253" s="95"/>
      <c r="P253" s="95"/>
      <c r="Q253" s="95"/>
      <c r="R253" s="95"/>
      <c r="S253" s="95"/>
      <c r="T253" s="95"/>
      <c r="U253" s="95"/>
      <c r="V253" s="134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134"/>
      <c r="N254" s="95"/>
      <c r="O254" s="95"/>
      <c r="P254" s="95"/>
      <c r="Q254" s="95"/>
      <c r="R254" s="95"/>
      <c r="S254" s="95"/>
      <c r="T254" s="95"/>
      <c r="U254" s="95"/>
      <c r="V254" s="134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134"/>
      <c r="N255" s="95"/>
      <c r="O255" s="95"/>
      <c r="P255" s="95"/>
      <c r="Q255" s="95"/>
      <c r="R255" s="95"/>
      <c r="S255" s="95"/>
      <c r="T255" s="95"/>
      <c r="U255" s="95"/>
      <c r="V255" s="134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134"/>
      <c r="N256" s="95"/>
      <c r="O256" s="95"/>
      <c r="P256" s="95"/>
      <c r="Q256" s="95"/>
      <c r="R256" s="95"/>
      <c r="S256" s="95"/>
      <c r="T256" s="95"/>
      <c r="U256" s="95"/>
      <c r="V256" s="134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134"/>
      <c r="N257" s="95"/>
      <c r="O257" s="95"/>
      <c r="P257" s="95"/>
      <c r="Q257" s="95"/>
      <c r="R257" s="95"/>
      <c r="S257" s="95"/>
      <c r="T257" s="95"/>
      <c r="U257" s="95"/>
      <c r="V257" s="134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134"/>
      <c r="N258" s="95"/>
      <c r="O258" s="95"/>
      <c r="P258" s="95"/>
      <c r="Q258" s="95"/>
      <c r="R258" s="95"/>
      <c r="S258" s="95"/>
      <c r="T258" s="95"/>
      <c r="U258" s="95"/>
      <c r="V258" s="134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134"/>
      <c r="N259" s="95"/>
      <c r="O259" s="95"/>
      <c r="P259" s="95"/>
      <c r="Q259" s="95"/>
      <c r="R259" s="95"/>
      <c r="S259" s="95"/>
      <c r="T259" s="95"/>
      <c r="U259" s="95"/>
      <c r="V259" s="134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134"/>
      <c r="N260" s="95"/>
      <c r="O260" s="95"/>
      <c r="P260" s="95"/>
      <c r="Q260" s="95"/>
      <c r="R260" s="95"/>
      <c r="S260" s="95"/>
      <c r="T260" s="95"/>
      <c r="U260" s="95"/>
      <c r="V260" s="134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134"/>
      <c r="N261" s="95"/>
      <c r="O261" s="95"/>
      <c r="P261" s="95"/>
      <c r="Q261" s="95"/>
      <c r="R261" s="95"/>
      <c r="S261" s="95"/>
      <c r="T261" s="95"/>
      <c r="U261" s="95"/>
      <c r="V261" s="134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134"/>
      <c r="N262" s="95"/>
      <c r="O262" s="95"/>
      <c r="P262" s="95"/>
      <c r="Q262" s="95"/>
      <c r="R262" s="95"/>
      <c r="S262" s="95"/>
      <c r="T262" s="95"/>
      <c r="U262" s="95"/>
      <c r="V262" s="134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134"/>
      <c r="N263" s="95"/>
      <c r="O263" s="95"/>
      <c r="P263" s="95"/>
      <c r="Q263" s="95"/>
      <c r="R263" s="95"/>
      <c r="S263" s="95"/>
      <c r="T263" s="95"/>
      <c r="U263" s="95"/>
      <c r="V263" s="134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134"/>
      <c r="N264" s="95"/>
      <c r="O264" s="95"/>
      <c r="P264" s="95"/>
      <c r="Q264" s="95"/>
      <c r="R264" s="95"/>
      <c r="S264" s="95"/>
      <c r="T264" s="95"/>
      <c r="U264" s="95"/>
      <c r="V264" s="134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134"/>
      <c r="N265" s="95"/>
      <c r="O265" s="95"/>
      <c r="P265" s="95"/>
      <c r="Q265" s="95"/>
      <c r="R265" s="95"/>
      <c r="S265" s="95"/>
      <c r="T265" s="95"/>
      <c r="U265" s="95"/>
      <c r="V265" s="134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134"/>
      <c r="N266" s="95"/>
      <c r="O266" s="95"/>
      <c r="P266" s="95"/>
      <c r="Q266" s="95"/>
      <c r="R266" s="95"/>
      <c r="S266" s="95"/>
      <c r="T266" s="95"/>
      <c r="U266" s="95"/>
      <c r="V266" s="134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134"/>
      <c r="N267" s="95"/>
      <c r="O267" s="95"/>
      <c r="P267" s="95"/>
      <c r="Q267" s="95"/>
      <c r="R267" s="95"/>
      <c r="S267" s="95"/>
      <c r="T267" s="95"/>
      <c r="U267" s="95"/>
      <c r="V267" s="134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134"/>
      <c r="N268" s="95"/>
      <c r="O268" s="95"/>
      <c r="P268" s="95"/>
      <c r="Q268" s="95"/>
      <c r="R268" s="95"/>
      <c r="S268" s="95"/>
      <c r="T268" s="95"/>
      <c r="U268" s="95"/>
      <c r="V268" s="134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134"/>
      <c r="N269" s="95"/>
      <c r="O269" s="95"/>
      <c r="P269" s="95"/>
      <c r="Q269" s="95"/>
      <c r="R269" s="95"/>
      <c r="S269" s="95"/>
      <c r="T269" s="95"/>
      <c r="U269" s="95"/>
      <c r="V269" s="134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134"/>
      <c r="N270" s="95"/>
      <c r="O270" s="95"/>
      <c r="P270" s="95"/>
      <c r="Q270" s="95"/>
      <c r="R270" s="95"/>
      <c r="S270" s="95"/>
      <c r="T270" s="95"/>
      <c r="U270" s="95"/>
      <c r="V270" s="134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134"/>
      <c r="N271" s="95"/>
      <c r="O271" s="95"/>
      <c r="P271" s="95"/>
      <c r="Q271" s="95"/>
      <c r="R271" s="95"/>
      <c r="S271" s="95"/>
      <c r="T271" s="95"/>
      <c r="U271" s="95"/>
      <c r="V271" s="134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134"/>
      <c r="N272" s="95"/>
      <c r="O272" s="95"/>
      <c r="P272" s="95"/>
      <c r="Q272" s="95"/>
      <c r="R272" s="95"/>
      <c r="S272" s="95"/>
      <c r="T272" s="95"/>
      <c r="U272" s="95"/>
      <c r="V272" s="134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134"/>
      <c r="N273" s="95"/>
      <c r="O273" s="95"/>
      <c r="P273" s="95"/>
      <c r="Q273" s="95"/>
      <c r="R273" s="95"/>
      <c r="S273" s="95"/>
      <c r="T273" s="95"/>
      <c r="U273" s="95"/>
      <c r="V273" s="134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134"/>
      <c r="N274" s="95"/>
      <c r="O274" s="95"/>
      <c r="P274" s="95"/>
      <c r="Q274" s="95"/>
      <c r="R274" s="95"/>
      <c r="S274" s="95"/>
      <c r="T274" s="95"/>
      <c r="U274" s="95"/>
      <c r="V274" s="134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134"/>
      <c r="N275" s="95"/>
      <c r="O275" s="95"/>
      <c r="P275" s="95"/>
      <c r="Q275" s="95"/>
      <c r="R275" s="95"/>
      <c r="S275" s="95"/>
      <c r="T275" s="95"/>
      <c r="U275" s="95"/>
      <c r="V275" s="134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134"/>
      <c r="N276" s="95"/>
      <c r="O276" s="95"/>
      <c r="P276" s="95"/>
      <c r="Q276" s="95"/>
      <c r="R276" s="95"/>
      <c r="S276" s="95"/>
      <c r="T276" s="95"/>
      <c r="U276" s="95"/>
      <c r="V276" s="134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134"/>
      <c r="N277" s="95"/>
      <c r="O277" s="95"/>
      <c r="P277" s="95"/>
      <c r="Q277" s="95"/>
      <c r="R277" s="95"/>
      <c r="S277" s="95"/>
      <c r="T277" s="95"/>
      <c r="U277" s="95"/>
      <c r="V277" s="134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134"/>
      <c r="N278" s="95"/>
      <c r="O278" s="95"/>
      <c r="P278" s="95"/>
      <c r="Q278" s="95"/>
      <c r="R278" s="95"/>
      <c r="S278" s="95"/>
      <c r="T278" s="95"/>
      <c r="U278" s="95"/>
      <c r="V278" s="134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134"/>
      <c r="N279" s="95"/>
      <c r="O279" s="95"/>
      <c r="P279" s="95"/>
      <c r="Q279" s="95"/>
      <c r="R279" s="95"/>
      <c r="S279" s="95"/>
      <c r="T279" s="95"/>
      <c r="U279" s="95"/>
      <c r="V279" s="134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134"/>
      <c r="N280" s="95"/>
      <c r="O280" s="95"/>
      <c r="P280" s="95"/>
      <c r="Q280" s="95"/>
      <c r="R280" s="95"/>
      <c r="S280" s="95"/>
      <c r="T280" s="95"/>
      <c r="U280" s="95"/>
      <c r="V280" s="134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134"/>
      <c r="N281" s="95"/>
      <c r="O281" s="95"/>
      <c r="P281" s="95"/>
      <c r="Q281" s="95"/>
      <c r="R281" s="95"/>
      <c r="S281" s="95"/>
      <c r="T281" s="95"/>
      <c r="U281" s="95"/>
      <c r="V281" s="134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134"/>
      <c r="N282" s="95"/>
      <c r="O282" s="95"/>
      <c r="P282" s="95"/>
      <c r="Q282" s="95"/>
      <c r="R282" s="95"/>
      <c r="S282" s="95"/>
      <c r="T282" s="95"/>
      <c r="U282" s="95"/>
      <c r="V282" s="134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134"/>
      <c r="N283" s="95"/>
      <c r="O283" s="95"/>
      <c r="P283" s="95"/>
      <c r="Q283" s="95"/>
      <c r="R283" s="95"/>
      <c r="S283" s="95"/>
      <c r="T283" s="95"/>
      <c r="U283" s="95"/>
      <c r="V283" s="134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134"/>
      <c r="N284" s="95"/>
      <c r="O284" s="95"/>
      <c r="P284" s="95"/>
      <c r="Q284" s="95"/>
      <c r="R284" s="95"/>
      <c r="S284" s="95"/>
      <c r="T284" s="95"/>
      <c r="U284" s="95"/>
      <c r="V284" s="134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134"/>
      <c r="N285" s="95"/>
      <c r="O285" s="95"/>
      <c r="P285" s="95"/>
      <c r="Q285" s="95"/>
      <c r="R285" s="95"/>
      <c r="S285" s="95"/>
      <c r="T285" s="95"/>
      <c r="U285" s="95"/>
      <c r="V285" s="134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134"/>
      <c r="N286" s="95"/>
      <c r="O286" s="95"/>
      <c r="P286" s="95"/>
      <c r="Q286" s="95"/>
      <c r="R286" s="95"/>
      <c r="S286" s="95"/>
      <c r="T286" s="95"/>
      <c r="U286" s="95"/>
      <c r="V286" s="134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134"/>
      <c r="N287" s="95"/>
      <c r="O287" s="95"/>
      <c r="P287" s="95"/>
      <c r="Q287" s="95"/>
      <c r="R287" s="95"/>
      <c r="S287" s="95"/>
      <c r="T287" s="95"/>
      <c r="U287" s="95"/>
      <c r="V287" s="134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134"/>
      <c r="N288" s="95"/>
      <c r="O288" s="95"/>
      <c r="P288" s="95"/>
      <c r="Q288" s="95"/>
      <c r="R288" s="95"/>
      <c r="S288" s="95"/>
      <c r="T288" s="95"/>
      <c r="U288" s="95"/>
      <c r="V288" s="134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134"/>
      <c r="N289" s="95"/>
      <c r="O289" s="95"/>
      <c r="P289" s="95"/>
      <c r="Q289" s="95"/>
      <c r="R289" s="95"/>
      <c r="S289" s="95"/>
      <c r="T289" s="95"/>
      <c r="U289" s="95"/>
      <c r="V289" s="134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134"/>
      <c r="N290" s="95"/>
      <c r="O290" s="95"/>
      <c r="P290" s="95"/>
      <c r="Q290" s="95"/>
      <c r="R290" s="95"/>
      <c r="S290" s="95"/>
      <c r="T290" s="95"/>
      <c r="U290" s="95"/>
      <c r="V290" s="134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134"/>
      <c r="N291" s="95"/>
      <c r="O291" s="95"/>
      <c r="P291" s="95"/>
      <c r="Q291" s="95"/>
      <c r="R291" s="95"/>
      <c r="S291" s="95"/>
      <c r="T291" s="95"/>
      <c r="U291" s="95"/>
      <c r="V291" s="134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134"/>
      <c r="N292" s="95"/>
      <c r="O292" s="95"/>
      <c r="P292" s="95"/>
      <c r="Q292" s="95"/>
      <c r="R292" s="95"/>
      <c r="S292" s="95"/>
      <c r="T292" s="95"/>
      <c r="U292" s="95"/>
      <c r="V292" s="134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134"/>
      <c r="N293" s="95"/>
      <c r="O293" s="95"/>
      <c r="P293" s="95"/>
      <c r="Q293" s="95"/>
      <c r="R293" s="95"/>
      <c r="S293" s="95"/>
      <c r="T293" s="95"/>
      <c r="U293" s="95"/>
      <c r="V293" s="134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134"/>
      <c r="N294" s="95"/>
      <c r="O294" s="95"/>
      <c r="P294" s="95"/>
      <c r="Q294" s="95"/>
      <c r="R294" s="95"/>
      <c r="S294" s="95"/>
      <c r="T294" s="95"/>
      <c r="U294" s="95"/>
      <c r="V294" s="134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134"/>
      <c r="N295" s="95"/>
      <c r="O295" s="95"/>
      <c r="P295" s="95"/>
      <c r="Q295" s="95"/>
      <c r="R295" s="95"/>
      <c r="S295" s="95"/>
      <c r="T295" s="95"/>
      <c r="U295" s="95"/>
      <c r="V295" s="134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134"/>
      <c r="N296" s="95"/>
      <c r="O296" s="95"/>
      <c r="P296" s="95"/>
      <c r="Q296" s="95"/>
      <c r="R296" s="95"/>
      <c r="S296" s="95"/>
      <c r="T296" s="95"/>
      <c r="U296" s="95"/>
      <c r="V296" s="134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134"/>
      <c r="N297" s="95"/>
      <c r="O297" s="95"/>
      <c r="P297" s="95"/>
      <c r="Q297" s="95"/>
      <c r="R297" s="95"/>
      <c r="S297" s="95"/>
      <c r="T297" s="95"/>
      <c r="U297" s="95"/>
      <c r="V297" s="134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134"/>
      <c r="N298" s="95"/>
      <c r="O298" s="95"/>
      <c r="P298" s="95"/>
      <c r="Q298" s="95"/>
      <c r="R298" s="95"/>
      <c r="S298" s="95"/>
      <c r="T298" s="95"/>
      <c r="U298" s="95"/>
      <c r="V298" s="134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134"/>
      <c r="N299" s="95"/>
      <c r="O299" s="95"/>
      <c r="P299" s="95"/>
      <c r="Q299" s="95"/>
      <c r="R299" s="95"/>
      <c r="S299" s="95"/>
      <c r="T299" s="95"/>
      <c r="U299" s="95"/>
      <c r="V299" s="134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134"/>
      <c r="N300" s="95"/>
      <c r="O300" s="95"/>
      <c r="P300" s="95"/>
      <c r="Q300" s="95"/>
      <c r="R300" s="95"/>
      <c r="S300" s="95"/>
      <c r="T300" s="95"/>
      <c r="U300" s="95"/>
      <c r="V300" s="134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134"/>
      <c r="N301" s="95"/>
      <c r="O301" s="95"/>
      <c r="P301" s="95"/>
      <c r="Q301" s="95"/>
      <c r="R301" s="95"/>
      <c r="S301" s="95"/>
      <c r="T301" s="95"/>
      <c r="U301" s="95"/>
      <c r="V301" s="134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134"/>
      <c r="N302" s="95"/>
      <c r="O302" s="95"/>
      <c r="P302" s="95"/>
      <c r="Q302" s="95"/>
      <c r="R302" s="95"/>
      <c r="S302" s="95"/>
      <c r="T302" s="95"/>
      <c r="U302" s="95"/>
      <c r="V302" s="134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134"/>
      <c r="N303" s="95"/>
      <c r="O303" s="95"/>
      <c r="P303" s="95"/>
      <c r="Q303" s="95"/>
      <c r="R303" s="95"/>
      <c r="S303" s="95"/>
      <c r="T303" s="95"/>
      <c r="U303" s="95"/>
      <c r="V303" s="134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134"/>
      <c r="N304" s="95"/>
      <c r="O304" s="95"/>
      <c r="P304" s="95"/>
      <c r="Q304" s="95"/>
      <c r="R304" s="95"/>
      <c r="S304" s="95"/>
      <c r="T304" s="95"/>
      <c r="U304" s="95"/>
      <c r="V304" s="134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134"/>
      <c r="N305" s="95"/>
      <c r="O305" s="95"/>
      <c r="P305" s="95"/>
      <c r="Q305" s="95"/>
      <c r="R305" s="95"/>
      <c r="S305" s="95"/>
      <c r="T305" s="95"/>
      <c r="U305" s="95"/>
      <c r="V305" s="134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134"/>
      <c r="N306" s="95"/>
      <c r="O306" s="95"/>
      <c r="P306" s="95"/>
      <c r="Q306" s="95"/>
      <c r="R306" s="95"/>
      <c r="S306" s="95"/>
      <c r="T306" s="95"/>
      <c r="U306" s="95"/>
      <c r="V306" s="134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134"/>
      <c r="N307" s="95"/>
      <c r="O307" s="95"/>
      <c r="P307" s="95"/>
      <c r="Q307" s="95"/>
      <c r="R307" s="95"/>
      <c r="S307" s="95"/>
      <c r="T307" s="95"/>
      <c r="U307" s="95"/>
      <c r="V307" s="134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134"/>
      <c r="N308" s="95"/>
      <c r="O308" s="95"/>
      <c r="P308" s="95"/>
      <c r="Q308" s="95"/>
      <c r="R308" s="95"/>
      <c r="S308" s="95"/>
      <c r="T308" s="95"/>
      <c r="U308" s="95"/>
      <c r="V308" s="134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134"/>
      <c r="N309" s="95"/>
      <c r="O309" s="95"/>
      <c r="P309" s="95"/>
      <c r="Q309" s="95"/>
      <c r="R309" s="95"/>
      <c r="S309" s="95"/>
      <c r="T309" s="95"/>
      <c r="U309" s="95"/>
      <c r="V309" s="134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134"/>
      <c r="N310" s="95"/>
      <c r="O310" s="95"/>
      <c r="P310" s="95"/>
      <c r="Q310" s="95"/>
      <c r="R310" s="95"/>
      <c r="S310" s="95"/>
      <c r="T310" s="95"/>
      <c r="U310" s="95"/>
      <c r="V310" s="134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134"/>
      <c r="N311" s="95"/>
      <c r="O311" s="95"/>
      <c r="P311" s="95"/>
      <c r="Q311" s="95"/>
      <c r="R311" s="95"/>
      <c r="S311" s="95"/>
      <c r="T311" s="95"/>
      <c r="U311" s="95"/>
      <c r="V311" s="134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134"/>
      <c r="N312" s="95"/>
      <c r="O312" s="95"/>
      <c r="P312" s="95"/>
      <c r="Q312" s="95"/>
      <c r="R312" s="95"/>
      <c r="S312" s="95"/>
      <c r="T312" s="95"/>
      <c r="U312" s="95"/>
      <c r="V312" s="134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134"/>
      <c r="N313" s="95"/>
      <c r="O313" s="95"/>
      <c r="P313" s="95"/>
      <c r="Q313" s="95"/>
      <c r="R313" s="95"/>
      <c r="S313" s="95"/>
      <c r="T313" s="95"/>
      <c r="U313" s="95"/>
      <c r="V313" s="134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134"/>
      <c r="N314" s="95"/>
      <c r="O314" s="95"/>
      <c r="P314" s="95"/>
      <c r="Q314" s="95"/>
      <c r="R314" s="95"/>
      <c r="S314" s="95"/>
      <c r="T314" s="95"/>
      <c r="U314" s="95"/>
      <c r="V314" s="134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134"/>
      <c r="N315" s="95"/>
      <c r="O315" s="95"/>
      <c r="P315" s="95"/>
      <c r="Q315" s="95"/>
      <c r="R315" s="95"/>
      <c r="S315" s="95"/>
      <c r="T315" s="95"/>
      <c r="U315" s="95"/>
      <c r="V315" s="134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134"/>
      <c r="N316" s="95"/>
      <c r="O316" s="95"/>
      <c r="P316" s="95"/>
      <c r="Q316" s="95"/>
      <c r="R316" s="95"/>
      <c r="S316" s="95"/>
      <c r="T316" s="95"/>
      <c r="U316" s="95"/>
      <c r="V316" s="134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134"/>
      <c r="N317" s="95"/>
      <c r="O317" s="95"/>
      <c r="P317" s="95"/>
      <c r="Q317" s="95"/>
      <c r="R317" s="95"/>
      <c r="S317" s="95"/>
      <c r="T317" s="95"/>
      <c r="U317" s="95"/>
      <c r="V317" s="134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134"/>
      <c r="N318" s="95"/>
      <c r="O318" s="95"/>
      <c r="P318" s="95"/>
      <c r="Q318" s="95"/>
      <c r="R318" s="95"/>
      <c r="S318" s="95"/>
      <c r="T318" s="95"/>
      <c r="U318" s="95"/>
      <c r="V318" s="134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134"/>
      <c r="N319" s="95"/>
      <c r="O319" s="95"/>
      <c r="P319" s="95"/>
      <c r="Q319" s="95"/>
      <c r="R319" s="95"/>
      <c r="S319" s="95"/>
      <c r="T319" s="95"/>
      <c r="U319" s="95"/>
      <c r="V319" s="134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134"/>
      <c r="N320" s="95"/>
      <c r="O320" s="95"/>
      <c r="P320" s="95"/>
      <c r="Q320" s="95"/>
      <c r="R320" s="95"/>
      <c r="S320" s="95"/>
      <c r="T320" s="95"/>
      <c r="U320" s="95"/>
      <c r="V320" s="134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134"/>
      <c r="N321" s="95"/>
      <c r="O321" s="95"/>
      <c r="P321" s="95"/>
      <c r="Q321" s="95"/>
      <c r="R321" s="95"/>
      <c r="S321" s="95"/>
      <c r="T321" s="95"/>
      <c r="U321" s="95"/>
      <c r="V321" s="134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134"/>
      <c r="N322" s="95"/>
      <c r="O322" s="95"/>
      <c r="P322" s="95"/>
      <c r="Q322" s="95"/>
      <c r="R322" s="95"/>
      <c r="S322" s="95"/>
      <c r="T322" s="95"/>
      <c r="U322" s="95"/>
      <c r="V322" s="134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134"/>
      <c r="N323" s="95"/>
      <c r="O323" s="95"/>
      <c r="P323" s="95"/>
      <c r="Q323" s="95"/>
      <c r="R323" s="95"/>
      <c r="S323" s="95"/>
      <c r="T323" s="95"/>
      <c r="U323" s="95"/>
      <c r="V323" s="134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134"/>
      <c r="N324" s="95"/>
      <c r="O324" s="95"/>
      <c r="P324" s="95"/>
      <c r="Q324" s="95"/>
      <c r="R324" s="95"/>
      <c r="S324" s="95"/>
      <c r="T324" s="95"/>
      <c r="U324" s="95"/>
      <c r="V324" s="134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134"/>
      <c r="N325" s="95"/>
      <c r="O325" s="95"/>
      <c r="P325" s="95"/>
      <c r="Q325" s="95"/>
      <c r="R325" s="95"/>
      <c r="S325" s="95"/>
      <c r="T325" s="95"/>
      <c r="U325" s="95"/>
      <c r="V325" s="134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134"/>
      <c r="N326" s="95"/>
      <c r="O326" s="95"/>
      <c r="P326" s="95"/>
      <c r="Q326" s="95"/>
      <c r="R326" s="95"/>
      <c r="S326" s="95"/>
      <c r="T326" s="95"/>
      <c r="U326" s="95"/>
      <c r="V326" s="134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134"/>
      <c r="N327" s="95"/>
      <c r="O327" s="95"/>
      <c r="P327" s="95"/>
      <c r="Q327" s="95"/>
      <c r="R327" s="95"/>
      <c r="S327" s="95"/>
      <c r="T327" s="95"/>
      <c r="U327" s="95"/>
      <c r="V327" s="134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134"/>
      <c r="N328" s="95"/>
      <c r="O328" s="95"/>
      <c r="P328" s="95"/>
      <c r="Q328" s="95"/>
      <c r="R328" s="95"/>
      <c r="S328" s="95"/>
      <c r="T328" s="95"/>
      <c r="U328" s="95"/>
      <c r="V328" s="134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134"/>
      <c r="N329" s="95"/>
      <c r="O329" s="95"/>
      <c r="P329" s="95"/>
      <c r="Q329" s="95"/>
      <c r="R329" s="95"/>
      <c r="S329" s="95"/>
      <c r="T329" s="95"/>
      <c r="U329" s="95"/>
      <c r="V329" s="134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134"/>
      <c r="N330" s="95"/>
      <c r="O330" s="95"/>
      <c r="P330" s="95"/>
      <c r="Q330" s="95"/>
      <c r="R330" s="95"/>
      <c r="S330" s="95"/>
      <c r="T330" s="95"/>
      <c r="U330" s="95"/>
      <c r="V330" s="134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134"/>
      <c r="N331" s="95"/>
      <c r="O331" s="95"/>
      <c r="P331" s="95"/>
      <c r="Q331" s="95"/>
      <c r="R331" s="95"/>
      <c r="S331" s="95"/>
      <c r="T331" s="95"/>
      <c r="U331" s="95"/>
      <c r="V331" s="134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134"/>
      <c r="N332" s="95"/>
      <c r="O332" s="95"/>
      <c r="P332" s="95"/>
      <c r="Q332" s="95"/>
      <c r="R332" s="95"/>
      <c r="S332" s="95"/>
      <c r="T332" s="95"/>
      <c r="U332" s="95"/>
      <c r="V332" s="134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134"/>
      <c r="N333" s="95"/>
      <c r="O333" s="95"/>
      <c r="P333" s="95"/>
      <c r="Q333" s="95"/>
      <c r="R333" s="95"/>
      <c r="S333" s="95"/>
      <c r="T333" s="95"/>
      <c r="U333" s="95"/>
      <c r="V333" s="134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134"/>
      <c r="N334" s="95"/>
      <c r="O334" s="95"/>
      <c r="P334" s="95"/>
      <c r="Q334" s="95"/>
      <c r="R334" s="95"/>
      <c r="S334" s="95"/>
      <c r="T334" s="95"/>
      <c r="U334" s="95"/>
      <c r="V334" s="134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134"/>
      <c r="N335" s="95"/>
      <c r="O335" s="95"/>
      <c r="P335" s="95"/>
      <c r="Q335" s="95"/>
      <c r="R335" s="95"/>
      <c r="S335" s="95"/>
      <c r="T335" s="95"/>
      <c r="U335" s="95"/>
      <c r="V335" s="134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134"/>
      <c r="N336" s="95"/>
      <c r="O336" s="95"/>
      <c r="P336" s="95"/>
      <c r="Q336" s="95"/>
      <c r="R336" s="95"/>
      <c r="S336" s="95"/>
      <c r="T336" s="95"/>
      <c r="U336" s="95"/>
      <c r="V336" s="134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134"/>
      <c r="N337" s="95"/>
      <c r="O337" s="95"/>
      <c r="P337" s="95"/>
      <c r="Q337" s="95"/>
      <c r="R337" s="95"/>
      <c r="S337" s="95"/>
      <c r="T337" s="95"/>
      <c r="U337" s="95"/>
      <c r="V337" s="134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134"/>
      <c r="N338" s="95"/>
      <c r="O338" s="95"/>
      <c r="P338" s="95"/>
      <c r="Q338" s="95"/>
      <c r="R338" s="95"/>
      <c r="S338" s="95"/>
      <c r="T338" s="95"/>
      <c r="U338" s="95"/>
      <c r="V338" s="134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134"/>
      <c r="N339" s="95"/>
      <c r="O339" s="95"/>
      <c r="P339" s="95"/>
      <c r="Q339" s="95"/>
      <c r="R339" s="95"/>
      <c r="S339" s="95"/>
      <c r="T339" s="95"/>
      <c r="U339" s="95"/>
      <c r="V339" s="134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134"/>
      <c r="N340" s="95"/>
      <c r="O340" s="95"/>
      <c r="P340" s="95"/>
      <c r="Q340" s="95"/>
      <c r="R340" s="95"/>
      <c r="S340" s="95"/>
      <c r="T340" s="95"/>
      <c r="U340" s="95"/>
      <c r="V340" s="134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134"/>
      <c r="N341" s="95"/>
      <c r="O341" s="95"/>
      <c r="P341" s="95"/>
      <c r="Q341" s="95"/>
      <c r="R341" s="95"/>
      <c r="S341" s="95"/>
      <c r="T341" s="95"/>
      <c r="U341" s="95"/>
      <c r="V341" s="134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134"/>
      <c r="N342" s="95"/>
      <c r="O342" s="95"/>
      <c r="P342" s="95"/>
      <c r="Q342" s="95"/>
      <c r="R342" s="95"/>
      <c r="S342" s="95"/>
      <c r="T342" s="95"/>
      <c r="U342" s="95"/>
      <c r="V342" s="134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134"/>
      <c r="N343" s="95"/>
      <c r="O343" s="95"/>
      <c r="P343" s="95"/>
      <c r="Q343" s="95"/>
      <c r="R343" s="95"/>
      <c r="S343" s="95"/>
      <c r="T343" s="95"/>
      <c r="U343" s="95"/>
      <c r="V343" s="134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134"/>
      <c r="N344" s="95"/>
      <c r="O344" s="95"/>
      <c r="P344" s="95"/>
      <c r="Q344" s="95"/>
      <c r="R344" s="95"/>
      <c r="S344" s="95"/>
      <c r="T344" s="95"/>
      <c r="U344" s="95"/>
      <c r="V344" s="134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134"/>
      <c r="N345" s="95"/>
      <c r="O345" s="95"/>
      <c r="P345" s="95"/>
      <c r="Q345" s="95"/>
      <c r="R345" s="95"/>
      <c r="S345" s="95"/>
      <c r="T345" s="95"/>
      <c r="U345" s="95"/>
      <c r="V345" s="134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134"/>
      <c r="N346" s="95"/>
      <c r="O346" s="95"/>
      <c r="P346" s="95"/>
      <c r="Q346" s="95"/>
      <c r="R346" s="95"/>
      <c r="S346" s="95"/>
      <c r="T346" s="95"/>
      <c r="U346" s="95"/>
      <c r="V346" s="134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134"/>
      <c r="N347" s="95"/>
      <c r="O347" s="95"/>
      <c r="P347" s="95"/>
      <c r="Q347" s="95"/>
      <c r="R347" s="95"/>
      <c r="S347" s="95"/>
      <c r="T347" s="95"/>
      <c r="U347" s="95"/>
      <c r="V347" s="134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134"/>
      <c r="N348" s="95"/>
      <c r="O348" s="95"/>
      <c r="P348" s="95"/>
      <c r="Q348" s="95"/>
      <c r="R348" s="95"/>
      <c r="S348" s="95"/>
      <c r="T348" s="95"/>
      <c r="U348" s="95"/>
      <c r="V348" s="134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134"/>
      <c r="N349" s="95"/>
      <c r="O349" s="95"/>
      <c r="P349" s="95"/>
      <c r="Q349" s="95"/>
      <c r="R349" s="95"/>
      <c r="S349" s="95"/>
      <c r="T349" s="95"/>
      <c r="U349" s="95"/>
      <c r="V349" s="134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134"/>
      <c r="N350" s="95"/>
      <c r="O350" s="95"/>
      <c r="P350" s="95"/>
      <c r="Q350" s="95"/>
      <c r="R350" s="95"/>
      <c r="S350" s="95"/>
      <c r="T350" s="95"/>
      <c r="U350" s="95"/>
      <c r="V350" s="134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134"/>
      <c r="N351" s="95"/>
      <c r="O351" s="95"/>
      <c r="P351" s="95"/>
      <c r="Q351" s="95"/>
      <c r="R351" s="95"/>
      <c r="S351" s="95"/>
      <c r="T351" s="95"/>
      <c r="U351" s="95"/>
      <c r="V351" s="134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134"/>
      <c r="N352" s="95"/>
      <c r="O352" s="95"/>
      <c r="P352" s="95"/>
      <c r="Q352" s="95"/>
      <c r="R352" s="95"/>
      <c r="S352" s="95"/>
      <c r="T352" s="95"/>
      <c r="U352" s="95"/>
      <c r="V352" s="134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134"/>
      <c r="N353" s="95"/>
      <c r="O353" s="95"/>
      <c r="P353" s="95"/>
      <c r="Q353" s="95"/>
      <c r="R353" s="95"/>
      <c r="S353" s="95"/>
      <c r="T353" s="95"/>
      <c r="U353" s="95"/>
      <c r="V353" s="134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134"/>
      <c r="N354" s="95"/>
      <c r="O354" s="95"/>
      <c r="P354" s="95"/>
      <c r="Q354" s="95"/>
      <c r="R354" s="95"/>
      <c r="S354" s="95"/>
      <c r="T354" s="95"/>
      <c r="U354" s="95"/>
      <c r="V354" s="134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134"/>
      <c r="N355" s="95"/>
      <c r="O355" s="95"/>
      <c r="P355" s="95"/>
      <c r="Q355" s="95"/>
      <c r="R355" s="95"/>
      <c r="S355" s="95"/>
      <c r="T355" s="95"/>
      <c r="U355" s="95"/>
      <c r="V355" s="134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134"/>
      <c r="N356" s="95"/>
      <c r="O356" s="95"/>
      <c r="P356" s="95"/>
      <c r="Q356" s="95"/>
      <c r="R356" s="95"/>
      <c r="S356" s="95"/>
      <c r="T356" s="95"/>
      <c r="U356" s="95"/>
      <c r="V356" s="134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134"/>
      <c r="N357" s="95"/>
      <c r="O357" s="95"/>
      <c r="P357" s="95"/>
      <c r="Q357" s="95"/>
      <c r="R357" s="95"/>
      <c r="S357" s="95"/>
      <c r="T357" s="95"/>
      <c r="U357" s="95"/>
      <c r="V357" s="134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134"/>
      <c r="N358" s="95"/>
      <c r="O358" s="95"/>
      <c r="P358" s="95"/>
      <c r="Q358" s="95"/>
      <c r="R358" s="95"/>
      <c r="S358" s="95"/>
      <c r="T358" s="95"/>
      <c r="U358" s="95"/>
      <c r="V358" s="134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134"/>
      <c r="N359" s="95"/>
      <c r="O359" s="95"/>
      <c r="P359" s="95"/>
      <c r="Q359" s="95"/>
      <c r="R359" s="95"/>
      <c r="S359" s="95"/>
      <c r="T359" s="95"/>
      <c r="U359" s="95"/>
      <c r="V359" s="134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134"/>
      <c r="N360" s="95"/>
      <c r="O360" s="95"/>
      <c r="P360" s="95"/>
      <c r="Q360" s="95"/>
      <c r="R360" s="95"/>
      <c r="S360" s="95"/>
      <c r="T360" s="95"/>
      <c r="U360" s="95"/>
      <c r="V360" s="134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134"/>
      <c r="N361" s="95"/>
      <c r="O361" s="95"/>
      <c r="P361" s="95"/>
      <c r="Q361" s="95"/>
      <c r="R361" s="95"/>
      <c r="S361" s="95"/>
      <c r="T361" s="95"/>
      <c r="U361" s="95"/>
      <c r="V361" s="134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134"/>
      <c r="N362" s="95"/>
      <c r="O362" s="95"/>
      <c r="P362" s="95"/>
      <c r="Q362" s="95"/>
      <c r="R362" s="95"/>
      <c r="S362" s="95"/>
      <c r="T362" s="95"/>
      <c r="U362" s="95"/>
      <c r="V362" s="134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134"/>
      <c r="N363" s="95"/>
      <c r="O363" s="95"/>
      <c r="P363" s="95"/>
      <c r="Q363" s="95"/>
      <c r="R363" s="95"/>
      <c r="S363" s="95"/>
      <c r="T363" s="95"/>
      <c r="U363" s="95"/>
      <c r="V363" s="134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134"/>
      <c r="N364" s="95"/>
      <c r="O364" s="95"/>
      <c r="P364" s="95"/>
      <c r="Q364" s="95"/>
      <c r="R364" s="95"/>
      <c r="S364" s="95"/>
      <c r="T364" s="95"/>
      <c r="U364" s="95"/>
      <c r="V364" s="134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134"/>
      <c r="N365" s="95"/>
      <c r="O365" s="95"/>
      <c r="P365" s="95"/>
      <c r="Q365" s="95"/>
      <c r="R365" s="95"/>
      <c r="S365" s="95"/>
      <c r="T365" s="95"/>
      <c r="U365" s="95"/>
      <c r="V365" s="134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134"/>
      <c r="N366" s="95"/>
      <c r="O366" s="95"/>
      <c r="P366" s="95"/>
      <c r="Q366" s="95"/>
      <c r="R366" s="95"/>
      <c r="S366" s="95"/>
      <c r="T366" s="95"/>
      <c r="U366" s="95"/>
      <c r="V366" s="134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134"/>
      <c r="N367" s="95"/>
      <c r="O367" s="95"/>
      <c r="P367" s="95"/>
      <c r="Q367" s="95"/>
      <c r="R367" s="95"/>
      <c r="S367" s="95"/>
      <c r="T367" s="95"/>
      <c r="U367" s="95"/>
      <c r="V367" s="134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134"/>
      <c r="N368" s="95"/>
      <c r="O368" s="95"/>
      <c r="P368" s="95"/>
      <c r="Q368" s="95"/>
      <c r="R368" s="95"/>
      <c r="S368" s="95"/>
      <c r="T368" s="95"/>
      <c r="U368" s="95"/>
      <c r="V368" s="134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134"/>
      <c r="N369" s="95"/>
      <c r="O369" s="95"/>
      <c r="P369" s="95"/>
      <c r="Q369" s="95"/>
      <c r="R369" s="95"/>
      <c r="S369" s="95"/>
      <c r="T369" s="95"/>
      <c r="U369" s="95"/>
      <c r="V369" s="134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134"/>
      <c r="N370" s="95"/>
      <c r="O370" s="95"/>
      <c r="P370" s="95"/>
      <c r="Q370" s="95"/>
      <c r="R370" s="95"/>
      <c r="S370" s="95"/>
      <c r="T370" s="95"/>
      <c r="U370" s="95"/>
      <c r="V370" s="134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134"/>
      <c r="N371" s="95"/>
      <c r="O371" s="95"/>
      <c r="P371" s="95"/>
      <c r="Q371" s="95"/>
      <c r="R371" s="95"/>
      <c r="S371" s="95"/>
      <c r="T371" s="95"/>
      <c r="U371" s="95"/>
      <c r="V371" s="134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134"/>
      <c r="N372" s="95"/>
      <c r="O372" s="95"/>
      <c r="P372" s="95"/>
      <c r="Q372" s="95"/>
      <c r="R372" s="95"/>
      <c r="S372" s="95"/>
      <c r="T372" s="95"/>
      <c r="U372" s="95"/>
      <c r="V372" s="134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134"/>
      <c r="N373" s="95"/>
      <c r="O373" s="95"/>
      <c r="P373" s="95"/>
      <c r="Q373" s="95"/>
      <c r="R373" s="95"/>
      <c r="S373" s="95"/>
      <c r="T373" s="95"/>
      <c r="U373" s="95"/>
      <c r="V373" s="134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134"/>
      <c r="N374" s="95"/>
      <c r="O374" s="95"/>
      <c r="P374" s="95"/>
      <c r="Q374" s="95"/>
      <c r="R374" s="95"/>
      <c r="S374" s="95"/>
      <c r="T374" s="95"/>
      <c r="U374" s="95"/>
      <c r="V374" s="134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134"/>
      <c r="N375" s="95"/>
      <c r="O375" s="95"/>
      <c r="P375" s="95"/>
      <c r="Q375" s="95"/>
      <c r="R375" s="95"/>
      <c r="S375" s="95"/>
      <c r="T375" s="95"/>
      <c r="U375" s="95"/>
      <c r="V375" s="134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134"/>
      <c r="N376" s="95"/>
      <c r="O376" s="95"/>
      <c r="P376" s="95"/>
      <c r="Q376" s="95"/>
      <c r="R376" s="95"/>
      <c r="S376" s="95"/>
      <c r="T376" s="95"/>
      <c r="U376" s="95"/>
      <c r="V376" s="134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134"/>
      <c r="N377" s="95"/>
      <c r="O377" s="95"/>
      <c r="P377" s="95"/>
      <c r="Q377" s="95"/>
      <c r="R377" s="95"/>
      <c r="S377" s="95"/>
      <c r="T377" s="95"/>
      <c r="U377" s="95"/>
      <c r="V377" s="134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134"/>
      <c r="N378" s="95"/>
      <c r="O378" s="95"/>
      <c r="P378" s="95"/>
      <c r="Q378" s="95"/>
      <c r="R378" s="95"/>
      <c r="S378" s="95"/>
      <c r="T378" s="95"/>
      <c r="U378" s="95"/>
      <c r="V378" s="134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134"/>
      <c r="N379" s="95"/>
      <c r="O379" s="95"/>
      <c r="P379" s="95"/>
      <c r="Q379" s="95"/>
      <c r="R379" s="95"/>
      <c r="S379" s="95"/>
      <c r="T379" s="95"/>
      <c r="U379" s="95"/>
      <c r="V379" s="134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134"/>
      <c r="N380" s="95"/>
      <c r="O380" s="95"/>
      <c r="P380" s="95"/>
      <c r="Q380" s="95"/>
      <c r="R380" s="95"/>
      <c r="S380" s="95"/>
      <c r="T380" s="95"/>
      <c r="U380" s="95"/>
      <c r="V380" s="134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134"/>
      <c r="N381" s="95"/>
      <c r="O381" s="95"/>
      <c r="P381" s="95"/>
      <c r="Q381" s="95"/>
      <c r="R381" s="95"/>
      <c r="S381" s="95"/>
      <c r="T381" s="95"/>
      <c r="U381" s="95"/>
      <c r="V381" s="134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134"/>
      <c r="N382" s="95"/>
      <c r="O382" s="95"/>
      <c r="P382" s="95"/>
      <c r="Q382" s="95"/>
      <c r="R382" s="95"/>
      <c r="S382" s="95"/>
      <c r="T382" s="95"/>
      <c r="U382" s="95"/>
      <c r="V382" s="134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134"/>
      <c r="N383" s="95"/>
      <c r="O383" s="95"/>
      <c r="P383" s="95"/>
      <c r="Q383" s="95"/>
      <c r="R383" s="95"/>
      <c r="S383" s="95"/>
      <c r="T383" s="95"/>
      <c r="U383" s="95"/>
      <c r="V383" s="134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134"/>
      <c r="N384" s="95"/>
      <c r="O384" s="95"/>
      <c r="P384" s="95"/>
      <c r="Q384" s="95"/>
      <c r="R384" s="95"/>
      <c r="S384" s="95"/>
      <c r="T384" s="95"/>
      <c r="U384" s="95"/>
      <c r="V384" s="134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134"/>
      <c r="N385" s="95"/>
      <c r="O385" s="95"/>
      <c r="P385" s="95"/>
      <c r="Q385" s="95"/>
      <c r="R385" s="95"/>
      <c r="S385" s="95"/>
      <c r="T385" s="95"/>
      <c r="U385" s="95"/>
      <c r="V385" s="134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134"/>
      <c r="N386" s="95"/>
      <c r="O386" s="95"/>
      <c r="P386" s="95"/>
      <c r="Q386" s="95"/>
      <c r="R386" s="95"/>
      <c r="S386" s="95"/>
      <c r="T386" s="95"/>
      <c r="U386" s="95"/>
      <c r="V386" s="134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134"/>
      <c r="N387" s="95"/>
      <c r="O387" s="95"/>
      <c r="P387" s="95"/>
      <c r="Q387" s="95"/>
      <c r="R387" s="95"/>
      <c r="S387" s="95"/>
      <c r="T387" s="95"/>
      <c r="U387" s="95"/>
      <c r="V387" s="134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134"/>
      <c r="N388" s="95"/>
      <c r="O388" s="95"/>
      <c r="P388" s="95"/>
      <c r="Q388" s="95"/>
      <c r="R388" s="95"/>
      <c r="S388" s="95"/>
      <c r="T388" s="95"/>
      <c r="U388" s="95"/>
      <c r="V388" s="134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134"/>
      <c r="N389" s="95"/>
      <c r="O389" s="95"/>
      <c r="P389" s="95"/>
      <c r="Q389" s="95"/>
      <c r="R389" s="95"/>
      <c r="S389" s="95"/>
      <c r="T389" s="95"/>
      <c r="U389" s="95"/>
      <c r="V389" s="134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134"/>
      <c r="N390" s="95"/>
      <c r="O390" s="95"/>
      <c r="P390" s="95"/>
      <c r="Q390" s="95"/>
      <c r="R390" s="95"/>
      <c r="S390" s="95"/>
      <c r="T390" s="95"/>
      <c r="U390" s="95"/>
      <c r="V390" s="134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134"/>
      <c r="N391" s="95"/>
      <c r="O391" s="95"/>
      <c r="P391" s="95"/>
      <c r="Q391" s="95"/>
      <c r="R391" s="95"/>
      <c r="S391" s="95"/>
      <c r="T391" s="95"/>
      <c r="U391" s="95"/>
      <c r="V391" s="134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134"/>
      <c r="N392" s="95"/>
      <c r="O392" s="95"/>
      <c r="P392" s="95"/>
      <c r="Q392" s="95"/>
      <c r="R392" s="95"/>
      <c r="S392" s="95"/>
      <c r="T392" s="95"/>
      <c r="U392" s="95"/>
      <c r="V392" s="134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134"/>
      <c r="N393" s="95"/>
      <c r="O393" s="95"/>
      <c r="P393" s="95"/>
      <c r="Q393" s="95"/>
      <c r="R393" s="95"/>
      <c r="S393" s="95"/>
      <c r="T393" s="95"/>
      <c r="U393" s="95"/>
      <c r="V393" s="134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134"/>
      <c r="N394" s="95"/>
      <c r="O394" s="95"/>
      <c r="P394" s="95"/>
      <c r="Q394" s="95"/>
      <c r="R394" s="95"/>
      <c r="S394" s="95"/>
      <c r="T394" s="95"/>
      <c r="U394" s="95"/>
      <c r="V394" s="134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134"/>
      <c r="N395" s="95"/>
      <c r="O395" s="95"/>
      <c r="P395" s="95"/>
      <c r="Q395" s="95"/>
      <c r="R395" s="95"/>
      <c r="S395" s="95"/>
      <c r="T395" s="95"/>
      <c r="U395" s="95"/>
      <c r="V395" s="134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134"/>
      <c r="N396" s="95"/>
      <c r="O396" s="95"/>
      <c r="P396" s="95"/>
      <c r="Q396" s="95"/>
      <c r="R396" s="95"/>
      <c r="S396" s="95"/>
      <c r="T396" s="95"/>
      <c r="U396" s="95"/>
      <c r="V396" s="134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134"/>
      <c r="N397" s="95"/>
      <c r="O397" s="95"/>
      <c r="P397" s="95"/>
      <c r="Q397" s="95"/>
      <c r="R397" s="95"/>
      <c r="S397" s="95"/>
      <c r="T397" s="95"/>
      <c r="U397" s="95"/>
      <c r="V397" s="134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134"/>
      <c r="N398" s="95"/>
      <c r="O398" s="95"/>
      <c r="P398" s="95"/>
      <c r="Q398" s="95"/>
      <c r="R398" s="95"/>
      <c r="S398" s="95"/>
      <c r="T398" s="95"/>
      <c r="U398" s="95"/>
      <c r="V398" s="134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134"/>
      <c r="N399" s="95"/>
      <c r="O399" s="95"/>
      <c r="P399" s="95"/>
      <c r="Q399" s="95"/>
      <c r="R399" s="95"/>
      <c r="S399" s="95"/>
      <c r="T399" s="95"/>
      <c r="U399" s="95"/>
      <c r="V399" s="134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134"/>
      <c r="N400" s="95"/>
      <c r="O400" s="95"/>
      <c r="P400" s="95"/>
      <c r="Q400" s="95"/>
      <c r="R400" s="95"/>
      <c r="S400" s="95"/>
      <c r="T400" s="95"/>
      <c r="U400" s="95"/>
      <c r="V400" s="134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134"/>
      <c r="N401" s="95"/>
      <c r="O401" s="95"/>
      <c r="P401" s="95"/>
      <c r="Q401" s="95"/>
      <c r="R401" s="95"/>
      <c r="S401" s="95"/>
      <c r="T401" s="95"/>
      <c r="U401" s="95"/>
      <c r="V401" s="134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134"/>
      <c r="N402" s="95"/>
      <c r="O402" s="95"/>
      <c r="P402" s="95"/>
      <c r="Q402" s="95"/>
      <c r="R402" s="95"/>
      <c r="S402" s="95"/>
      <c r="T402" s="95"/>
      <c r="U402" s="95"/>
      <c r="V402" s="134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134"/>
      <c r="N403" s="95"/>
      <c r="O403" s="95"/>
      <c r="P403" s="95"/>
      <c r="Q403" s="95"/>
      <c r="R403" s="95"/>
      <c r="S403" s="95"/>
      <c r="T403" s="95"/>
      <c r="U403" s="95"/>
      <c r="V403" s="134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134"/>
      <c r="N404" s="95"/>
      <c r="O404" s="95"/>
      <c r="P404" s="95"/>
      <c r="Q404" s="95"/>
      <c r="R404" s="95"/>
      <c r="S404" s="95"/>
      <c r="T404" s="95"/>
      <c r="U404" s="95"/>
      <c r="V404" s="134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134"/>
      <c r="N405" s="95"/>
      <c r="O405" s="95"/>
      <c r="P405" s="95"/>
      <c r="Q405" s="95"/>
      <c r="R405" s="95"/>
      <c r="S405" s="95"/>
      <c r="T405" s="95"/>
      <c r="U405" s="95"/>
      <c r="V405" s="134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134"/>
      <c r="N406" s="95"/>
      <c r="O406" s="95"/>
      <c r="P406" s="95"/>
      <c r="Q406" s="95"/>
      <c r="R406" s="95"/>
      <c r="S406" s="95"/>
      <c r="T406" s="95"/>
      <c r="U406" s="95"/>
      <c r="V406" s="134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134"/>
      <c r="N407" s="95"/>
      <c r="O407" s="95"/>
      <c r="P407" s="95"/>
      <c r="Q407" s="95"/>
      <c r="R407" s="95"/>
      <c r="S407" s="95"/>
      <c r="T407" s="95"/>
      <c r="U407" s="95"/>
      <c r="V407" s="134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134"/>
      <c r="N408" s="95"/>
      <c r="O408" s="95"/>
      <c r="P408" s="95"/>
      <c r="Q408" s="95"/>
      <c r="R408" s="95"/>
      <c r="S408" s="95"/>
      <c r="T408" s="95"/>
      <c r="U408" s="95"/>
      <c r="V408" s="134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134"/>
      <c r="N409" s="95"/>
      <c r="O409" s="95"/>
      <c r="P409" s="95"/>
      <c r="Q409" s="95"/>
      <c r="R409" s="95"/>
      <c r="S409" s="95"/>
      <c r="T409" s="95"/>
      <c r="U409" s="95"/>
      <c r="V409" s="134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134"/>
      <c r="N410" s="95"/>
      <c r="O410" s="95"/>
      <c r="P410" s="95"/>
      <c r="Q410" s="95"/>
      <c r="R410" s="95"/>
      <c r="S410" s="95"/>
      <c r="T410" s="95"/>
      <c r="U410" s="95"/>
      <c r="V410" s="134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134"/>
      <c r="N411" s="95"/>
      <c r="O411" s="95"/>
      <c r="P411" s="95"/>
      <c r="Q411" s="95"/>
      <c r="R411" s="95"/>
      <c r="S411" s="95"/>
      <c r="T411" s="95"/>
      <c r="U411" s="95"/>
      <c r="V411" s="134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134"/>
      <c r="N412" s="95"/>
      <c r="O412" s="95"/>
      <c r="P412" s="95"/>
      <c r="Q412" s="95"/>
      <c r="R412" s="95"/>
      <c r="S412" s="95"/>
      <c r="T412" s="95"/>
      <c r="U412" s="95"/>
      <c r="V412" s="134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134"/>
      <c r="N413" s="95"/>
      <c r="O413" s="95"/>
      <c r="P413" s="95"/>
      <c r="Q413" s="95"/>
      <c r="R413" s="95"/>
      <c r="S413" s="95"/>
      <c r="T413" s="95"/>
      <c r="U413" s="95"/>
      <c r="V413" s="134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134"/>
      <c r="N414" s="95"/>
      <c r="O414" s="95"/>
      <c r="P414" s="95"/>
      <c r="Q414" s="95"/>
      <c r="R414" s="95"/>
      <c r="S414" s="95"/>
      <c r="T414" s="95"/>
      <c r="U414" s="95"/>
      <c r="V414" s="134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134"/>
      <c r="N415" s="95"/>
      <c r="O415" s="95"/>
      <c r="P415" s="95"/>
      <c r="Q415" s="95"/>
      <c r="R415" s="95"/>
      <c r="S415" s="95"/>
      <c r="T415" s="95"/>
      <c r="U415" s="95"/>
      <c r="V415" s="134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134"/>
      <c r="N416" s="95"/>
      <c r="O416" s="95"/>
      <c r="P416" s="95"/>
      <c r="Q416" s="95"/>
      <c r="R416" s="95"/>
      <c r="S416" s="95"/>
      <c r="T416" s="95"/>
      <c r="U416" s="95"/>
      <c r="V416" s="134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134"/>
      <c r="N417" s="95"/>
      <c r="O417" s="95"/>
      <c r="P417" s="95"/>
      <c r="Q417" s="95"/>
      <c r="R417" s="95"/>
      <c r="S417" s="95"/>
      <c r="T417" s="95"/>
      <c r="U417" s="95"/>
      <c r="V417" s="134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134"/>
      <c r="N418" s="95"/>
      <c r="O418" s="95"/>
      <c r="P418" s="95"/>
      <c r="Q418" s="95"/>
      <c r="R418" s="95"/>
      <c r="S418" s="95"/>
      <c r="T418" s="95"/>
      <c r="U418" s="95"/>
      <c r="V418" s="134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134"/>
      <c r="N419" s="95"/>
      <c r="O419" s="95"/>
      <c r="P419" s="95"/>
      <c r="Q419" s="95"/>
      <c r="R419" s="95"/>
      <c r="S419" s="95"/>
      <c r="T419" s="95"/>
      <c r="U419" s="95"/>
      <c r="V419" s="134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134"/>
      <c r="N420" s="95"/>
      <c r="O420" s="95"/>
      <c r="P420" s="95"/>
      <c r="Q420" s="95"/>
      <c r="R420" s="95"/>
      <c r="S420" s="95"/>
      <c r="T420" s="95"/>
      <c r="U420" s="95"/>
      <c r="V420" s="134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134"/>
      <c r="N421" s="95"/>
      <c r="O421" s="95"/>
      <c r="P421" s="95"/>
      <c r="Q421" s="95"/>
      <c r="R421" s="95"/>
      <c r="S421" s="95"/>
      <c r="T421" s="95"/>
      <c r="U421" s="95"/>
      <c r="V421" s="134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134"/>
      <c r="N422" s="95"/>
      <c r="O422" s="95"/>
      <c r="P422" s="95"/>
      <c r="Q422" s="95"/>
      <c r="R422" s="95"/>
      <c r="S422" s="95"/>
      <c r="T422" s="95"/>
      <c r="U422" s="95"/>
      <c r="V422" s="134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134"/>
      <c r="N423" s="95"/>
      <c r="O423" s="95"/>
      <c r="P423" s="95"/>
      <c r="Q423" s="95"/>
      <c r="R423" s="95"/>
      <c r="S423" s="95"/>
      <c r="T423" s="95"/>
      <c r="U423" s="95"/>
      <c r="V423" s="134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134"/>
      <c r="N424" s="95"/>
      <c r="O424" s="95"/>
      <c r="P424" s="95"/>
      <c r="Q424" s="95"/>
      <c r="R424" s="95"/>
      <c r="S424" s="95"/>
      <c r="T424" s="95"/>
      <c r="U424" s="95"/>
      <c r="V424" s="134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134"/>
      <c r="N425" s="95"/>
      <c r="O425" s="95"/>
      <c r="P425" s="95"/>
      <c r="Q425" s="95"/>
      <c r="R425" s="95"/>
      <c r="S425" s="95"/>
      <c r="T425" s="95"/>
      <c r="U425" s="95"/>
      <c r="V425" s="134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134"/>
      <c r="N426" s="95"/>
      <c r="O426" s="95"/>
      <c r="P426" s="95"/>
      <c r="Q426" s="95"/>
      <c r="R426" s="95"/>
      <c r="S426" s="95"/>
      <c r="T426" s="95"/>
      <c r="U426" s="95"/>
      <c r="V426" s="134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134"/>
      <c r="N427" s="95"/>
      <c r="O427" s="95"/>
      <c r="P427" s="95"/>
      <c r="Q427" s="95"/>
      <c r="R427" s="95"/>
      <c r="S427" s="95"/>
      <c r="T427" s="95"/>
      <c r="U427" s="95"/>
      <c r="V427" s="134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134"/>
      <c r="N428" s="95"/>
      <c r="O428" s="95"/>
      <c r="P428" s="95"/>
      <c r="Q428" s="95"/>
      <c r="R428" s="95"/>
      <c r="S428" s="95"/>
      <c r="T428" s="95"/>
      <c r="U428" s="95"/>
      <c r="V428" s="134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134"/>
      <c r="N429" s="95"/>
      <c r="O429" s="95"/>
      <c r="P429" s="95"/>
      <c r="Q429" s="95"/>
      <c r="R429" s="95"/>
      <c r="S429" s="95"/>
      <c r="T429" s="95"/>
      <c r="U429" s="95"/>
      <c r="V429" s="134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134"/>
      <c r="N430" s="95"/>
      <c r="O430" s="95"/>
      <c r="P430" s="95"/>
      <c r="Q430" s="95"/>
      <c r="R430" s="95"/>
      <c r="S430" s="95"/>
      <c r="T430" s="95"/>
      <c r="U430" s="95"/>
      <c r="V430" s="134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134"/>
      <c r="N431" s="95"/>
      <c r="O431" s="95"/>
      <c r="P431" s="95"/>
      <c r="Q431" s="95"/>
      <c r="R431" s="95"/>
      <c r="S431" s="95"/>
      <c r="T431" s="95"/>
      <c r="U431" s="95"/>
      <c r="V431" s="134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134"/>
      <c r="N432" s="95"/>
      <c r="O432" s="95"/>
      <c r="P432" s="95"/>
      <c r="Q432" s="95"/>
      <c r="R432" s="95"/>
      <c r="S432" s="95"/>
      <c r="T432" s="95"/>
      <c r="U432" s="95"/>
      <c r="V432" s="134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134"/>
      <c r="N433" s="95"/>
      <c r="O433" s="95"/>
      <c r="P433" s="95"/>
      <c r="Q433" s="95"/>
      <c r="R433" s="95"/>
      <c r="S433" s="95"/>
      <c r="T433" s="95"/>
      <c r="U433" s="95"/>
      <c r="V433" s="134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134"/>
      <c r="N434" s="95"/>
      <c r="O434" s="95"/>
      <c r="P434" s="95"/>
      <c r="Q434" s="95"/>
      <c r="R434" s="95"/>
      <c r="S434" s="95"/>
      <c r="T434" s="95"/>
      <c r="U434" s="95"/>
      <c r="V434" s="134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134"/>
      <c r="N435" s="95"/>
      <c r="O435" s="95"/>
      <c r="P435" s="95"/>
      <c r="Q435" s="95"/>
      <c r="R435" s="95"/>
      <c r="S435" s="95"/>
      <c r="T435" s="95"/>
      <c r="U435" s="95"/>
      <c r="V435" s="134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134"/>
      <c r="N436" s="95"/>
      <c r="O436" s="95"/>
      <c r="P436" s="95"/>
      <c r="Q436" s="95"/>
      <c r="R436" s="95"/>
      <c r="S436" s="95"/>
      <c r="T436" s="95"/>
      <c r="U436" s="95"/>
      <c r="V436" s="134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134"/>
      <c r="N437" s="95"/>
      <c r="O437" s="95"/>
      <c r="P437" s="95"/>
      <c r="Q437" s="95"/>
      <c r="R437" s="95"/>
      <c r="S437" s="95"/>
      <c r="T437" s="95"/>
      <c r="U437" s="95"/>
      <c r="V437" s="134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134"/>
      <c r="N438" s="95"/>
      <c r="O438" s="95"/>
      <c r="P438" s="95"/>
      <c r="Q438" s="95"/>
      <c r="R438" s="95"/>
      <c r="S438" s="95"/>
      <c r="T438" s="95"/>
      <c r="U438" s="95"/>
      <c r="V438" s="134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134"/>
      <c r="N439" s="95"/>
      <c r="O439" s="95"/>
      <c r="P439" s="95"/>
      <c r="Q439" s="95"/>
      <c r="R439" s="95"/>
      <c r="S439" s="95"/>
      <c r="T439" s="95"/>
      <c r="U439" s="95"/>
      <c r="V439" s="134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134"/>
      <c r="N440" s="95"/>
      <c r="O440" s="95"/>
      <c r="P440" s="95"/>
      <c r="Q440" s="95"/>
      <c r="R440" s="95"/>
      <c r="S440" s="95"/>
      <c r="T440" s="95"/>
      <c r="U440" s="95"/>
      <c r="V440" s="134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134"/>
      <c r="N441" s="95"/>
      <c r="O441" s="95"/>
      <c r="P441" s="95"/>
      <c r="Q441" s="95"/>
      <c r="R441" s="95"/>
      <c r="S441" s="95"/>
      <c r="T441" s="95"/>
      <c r="U441" s="95"/>
      <c r="V441" s="134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134"/>
      <c r="N442" s="95"/>
      <c r="O442" s="95"/>
      <c r="P442" s="95"/>
      <c r="Q442" s="95"/>
      <c r="R442" s="95"/>
      <c r="S442" s="95"/>
      <c r="T442" s="95"/>
      <c r="U442" s="95"/>
      <c r="V442" s="134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134"/>
      <c r="N443" s="95"/>
      <c r="O443" s="95"/>
      <c r="P443" s="95"/>
      <c r="Q443" s="95"/>
      <c r="R443" s="95"/>
      <c r="S443" s="95"/>
      <c r="T443" s="95"/>
      <c r="U443" s="95"/>
      <c r="V443" s="134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134"/>
      <c r="N444" s="95"/>
      <c r="O444" s="95"/>
      <c r="P444" s="95"/>
      <c r="Q444" s="95"/>
      <c r="R444" s="95"/>
      <c r="S444" s="95"/>
      <c r="T444" s="95"/>
      <c r="U444" s="95"/>
      <c r="V444" s="134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134"/>
      <c r="N445" s="95"/>
      <c r="O445" s="95"/>
      <c r="P445" s="95"/>
      <c r="Q445" s="95"/>
      <c r="R445" s="95"/>
      <c r="S445" s="95"/>
      <c r="T445" s="95"/>
      <c r="U445" s="95"/>
      <c r="V445" s="134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134"/>
      <c r="N446" s="95"/>
      <c r="O446" s="95"/>
      <c r="P446" s="95"/>
      <c r="Q446" s="95"/>
      <c r="R446" s="95"/>
      <c r="S446" s="95"/>
      <c r="T446" s="95"/>
      <c r="U446" s="95"/>
      <c r="V446" s="134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134"/>
      <c r="N447" s="95"/>
      <c r="O447" s="95"/>
      <c r="P447" s="95"/>
      <c r="Q447" s="95"/>
      <c r="R447" s="95"/>
      <c r="S447" s="95"/>
      <c r="T447" s="95"/>
      <c r="U447" s="95"/>
      <c r="V447" s="134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134"/>
      <c r="N448" s="95"/>
      <c r="O448" s="95"/>
      <c r="P448" s="95"/>
      <c r="Q448" s="95"/>
      <c r="R448" s="95"/>
      <c r="S448" s="95"/>
      <c r="T448" s="95"/>
      <c r="U448" s="95"/>
      <c r="V448" s="134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134"/>
      <c r="N449" s="95"/>
      <c r="O449" s="95"/>
      <c r="P449" s="95"/>
      <c r="Q449" s="95"/>
      <c r="R449" s="95"/>
      <c r="S449" s="95"/>
      <c r="T449" s="95"/>
      <c r="U449" s="95"/>
      <c r="V449" s="134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134"/>
      <c r="N450" s="95"/>
      <c r="O450" s="95"/>
      <c r="P450" s="95"/>
      <c r="Q450" s="95"/>
      <c r="R450" s="95"/>
      <c r="S450" s="95"/>
      <c r="T450" s="95"/>
      <c r="U450" s="95"/>
      <c r="V450" s="134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134"/>
      <c r="N451" s="95"/>
      <c r="O451" s="95"/>
      <c r="P451" s="95"/>
      <c r="Q451" s="95"/>
      <c r="R451" s="95"/>
      <c r="S451" s="95"/>
      <c r="T451" s="95"/>
      <c r="U451" s="95"/>
      <c r="V451" s="134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134"/>
      <c r="N452" s="95"/>
      <c r="O452" s="95"/>
      <c r="P452" s="95"/>
      <c r="Q452" s="95"/>
      <c r="R452" s="95"/>
      <c r="S452" s="95"/>
      <c r="T452" s="95"/>
      <c r="U452" s="95"/>
      <c r="V452" s="134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134"/>
      <c r="N453" s="95"/>
      <c r="O453" s="95"/>
      <c r="P453" s="95"/>
      <c r="Q453" s="95"/>
      <c r="R453" s="95"/>
      <c r="S453" s="95"/>
      <c r="T453" s="95"/>
      <c r="U453" s="95"/>
      <c r="V453" s="134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134"/>
      <c r="N454" s="95"/>
      <c r="O454" s="95"/>
      <c r="P454" s="95"/>
      <c r="Q454" s="95"/>
      <c r="R454" s="95"/>
      <c r="S454" s="95"/>
      <c r="T454" s="95"/>
      <c r="U454" s="95"/>
      <c r="V454" s="134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134"/>
      <c r="N455" s="95"/>
      <c r="O455" s="95"/>
      <c r="P455" s="95"/>
      <c r="Q455" s="95"/>
      <c r="R455" s="95"/>
      <c r="S455" s="95"/>
      <c r="T455" s="95"/>
      <c r="U455" s="95"/>
      <c r="V455" s="134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134"/>
      <c r="N456" s="95"/>
      <c r="O456" s="95"/>
      <c r="P456" s="95"/>
      <c r="Q456" s="95"/>
      <c r="R456" s="95"/>
      <c r="S456" s="95"/>
      <c r="T456" s="95"/>
      <c r="U456" s="95"/>
      <c r="V456" s="134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134"/>
      <c r="N457" s="95"/>
      <c r="O457" s="95"/>
      <c r="P457" s="95"/>
      <c r="Q457" s="95"/>
      <c r="R457" s="95"/>
      <c r="S457" s="95"/>
      <c r="T457" s="95"/>
      <c r="U457" s="95"/>
      <c r="V457" s="134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134"/>
      <c r="N458" s="95"/>
      <c r="O458" s="95"/>
      <c r="P458" s="95"/>
      <c r="Q458" s="95"/>
      <c r="R458" s="95"/>
      <c r="S458" s="95"/>
      <c r="T458" s="95"/>
      <c r="U458" s="95"/>
      <c r="V458" s="134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134"/>
      <c r="N459" s="95"/>
      <c r="O459" s="95"/>
      <c r="P459" s="95"/>
      <c r="Q459" s="95"/>
      <c r="R459" s="95"/>
      <c r="S459" s="95"/>
      <c r="T459" s="95"/>
      <c r="U459" s="95"/>
      <c r="V459" s="134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134"/>
      <c r="N460" s="95"/>
      <c r="O460" s="95"/>
      <c r="P460" s="95"/>
      <c r="Q460" s="95"/>
      <c r="R460" s="95"/>
      <c r="S460" s="95"/>
      <c r="T460" s="95"/>
      <c r="U460" s="95"/>
      <c r="V460" s="134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134"/>
      <c r="N461" s="95"/>
      <c r="O461" s="95"/>
      <c r="P461" s="95"/>
      <c r="Q461" s="95"/>
      <c r="R461" s="95"/>
      <c r="S461" s="95"/>
      <c r="T461" s="95"/>
      <c r="U461" s="95"/>
      <c r="V461" s="134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134"/>
      <c r="N462" s="95"/>
      <c r="O462" s="95"/>
      <c r="P462" s="95"/>
      <c r="Q462" s="95"/>
      <c r="R462" s="95"/>
      <c r="S462" s="95"/>
      <c r="T462" s="95"/>
      <c r="U462" s="95"/>
      <c r="V462" s="134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134"/>
      <c r="N463" s="95"/>
      <c r="O463" s="95"/>
      <c r="P463" s="95"/>
      <c r="Q463" s="95"/>
      <c r="R463" s="95"/>
      <c r="S463" s="95"/>
      <c r="T463" s="95"/>
      <c r="U463" s="95"/>
      <c r="V463" s="134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134"/>
      <c r="N464" s="95"/>
      <c r="O464" s="95"/>
      <c r="P464" s="95"/>
      <c r="Q464" s="95"/>
      <c r="R464" s="95"/>
      <c r="S464" s="95"/>
      <c r="T464" s="95"/>
      <c r="U464" s="95"/>
      <c r="V464" s="134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134"/>
      <c r="N465" s="95"/>
      <c r="O465" s="95"/>
      <c r="P465" s="95"/>
      <c r="Q465" s="95"/>
      <c r="R465" s="95"/>
      <c r="S465" s="95"/>
      <c r="T465" s="95"/>
      <c r="U465" s="95"/>
      <c r="V465" s="134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134"/>
      <c r="N466" s="95"/>
      <c r="O466" s="95"/>
      <c r="P466" s="95"/>
      <c r="Q466" s="95"/>
      <c r="R466" s="95"/>
      <c r="S466" s="95"/>
      <c r="T466" s="95"/>
      <c r="U466" s="95"/>
      <c r="V466" s="134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134"/>
      <c r="N467" s="95"/>
      <c r="O467" s="95"/>
      <c r="P467" s="95"/>
      <c r="Q467" s="95"/>
      <c r="R467" s="95"/>
      <c r="S467" s="95"/>
      <c r="T467" s="95"/>
      <c r="U467" s="95"/>
      <c r="V467" s="134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134"/>
      <c r="N468" s="95"/>
      <c r="O468" s="95"/>
      <c r="P468" s="95"/>
      <c r="Q468" s="95"/>
      <c r="R468" s="95"/>
      <c r="S468" s="95"/>
      <c r="T468" s="95"/>
      <c r="U468" s="95"/>
      <c r="V468" s="134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134"/>
      <c r="N469" s="95"/>
      <c r="O469" s="95"/>
      <c r="P469" s="95"/>
      <c r="Q469" s="95"/>
      <c r="R469" s="95"/>
      <c r="S469" s="95"/>
      <c r="T469" s="95"/>
      <c r="U469" s="95"/>
      <c r="V469" s="134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134"/>
      <c r="N470" s="95"/>
      <c r="O470" s="95"/>
      <c r="P470" s="95"/>
      <c r="Q470" s="95"/>
      <c r="R470" s="95"/>
      <c r="S470" s="95"/>
      <c r="T470" s="95"/>
      <c r="U470" s="95"/>
      <c r="V470" s="134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134"/>
      <c r="N471" s="95"/>
      <c r="O471" s="95"/>
      <c r="P471" s="95"/>
      <c r="Q471" s="95"/>
      <c r="R471" s="95"/>
      <c r="S471" s="95"/>
      <c r="T471" s="95"/>
      <c r="U471" s="95"/>
      <c r="V471" s="134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134"/>
      <c r="N472" s="95"/>
      <c r="O472" s="95"/>
      <c r="P472" s="95"/>
      <c r="Q472" s="95"/>
      <c r="R472" s="95"/>
      <c r="S472" s="95"/>
      <c r="T472" s="95"/>
      <c r="U472" s="95"/>
      <c r="V472" s="134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134"/>
      <c r="N473" s="95"/>
      <c r="O473" s="95"/>
      <c r="P473" s="95"/>
      <c r="Q473" s="95"/>
      <c r="R473" s="95"/>
      <c r="S473" s="95"/>
      <c r="T473" s="95"/>
      <c r="U473" s="95"/>
      <c r="V473" s="134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134"/>
      <c r="N474" s="95"/>
      <c r="O474" s="95"/>
      <c r="P474" s="95"/>
      <c r="Q474" s="95"/>
      <c r="R474" s="95"/>
      <c r="S474" s="95"/>
      <c r="T474" s="95"/>
      <c r="U474" s="95"/>
      <c r="V474" s="134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134"/>
      <c r="N475" s="95"/>
      <c r="O475" s="95"/>
      <c r="P475" s="95"/>
      <c r="Q475" s="95"/>
      <c r="R475" s="95"/>
      <c r="S475" s="95"/>
      <c r="T475" s="95"/>
      <c r="U475" s="95"/>
      <c r="V475" s="134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134"/>
      <c r="N476" s="95"/>
      <c r="O476" s="95"/>
      <c r="P476" s="95"/>
      <c r="Q476" s="95"/>
      <c r="R476" s="95"/>
      <c r="S476" s="95"/>
      <c r="T476" s="95"/>
      <c r="U476" s="95"/>
      <c r="V476" s="134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134"/>
      <c r="N477" s="95"/>
      <c r="O477" s="95"/>
      <c r="P477" s="95"/>
      <c r="Q477" s="95"/>
      <c r="R477" s="95"/>
      <c r="S477" s="95"/>
      <c r="T477" s="95"/>
      <c r="U477" s="95"/>
      <c r="V477" s="134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134"/>
      <c r="N478" s="95"/>
      <c r="O478" s="95"/>
      <c r="P478" s="95"/>
      <c r="Q478" s="95"/>
      <c r="R478" s="95"/>
      <c r="S478" s="95"/>
      <c r="T478" s="95"/>
      <c r="U478" s="95"/>
      <c r="V478" s="134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134"/>
      <c r="N479" s="95"/>
      <c r="O479" s="95"/>
      <c r="P479" s="95"/>
      <c r="Q479" s="95"/>
      <c r="R479" s="95"/>
      <c r="S479" s="95"/>
      <c r="T479" s="95"/>
      <c r="U479" s="95"/>
      <c r="V479" s="134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134"/>
      <c r="N480" s="95"/>
      <c r="O480" s="95"/>
      <c r="P480" s="95"/>
      <c r="Q480" s="95"/>
      <c r="R480" s="95"/>
      <c r="S480" s="95"/>
      <c r="T480" s="95"/>
      <c r="U480" s="95"/>
      <c r="V480" s="134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134"/>
      <c r="N481" s="95"/>
      <c r="O481" s="95"/>
      <c r="P481" s="95"/>
      <c r="Q481" s="95"/>
      <c r="R481" s="95"/>
      <c r="S481" s="95"/>
      <c r="T481" s="95"/>
      <c r="U481" s="95"/>
      <c r="V481" s="134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134"/>
      <c r="N482" s="95"/>
      <c r="O482" s="95"/>
      <c r="P482" s="95"/>
      <c r="Q482" s="95"/>
      <c r="R482" s="95"/>
      <c r="S482" s="95"/>
      <c r="T482" s="95"/>
      <c r="U482" s="95"/>
      <c r="V482" s="134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134"/>
      <c r="N483" s="95"/>
      <c r="O483" s="95"/>
      <c r="P483" s="95"/>
      <c r="Q483" s="95"/>
      <c r="R483" s="95"/>
      <c r="S483" s="95"/>
      <c r="T483" s="95"/>
      <c r="U483" s="95"/>
      <c r="V483" s="134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134"/>
      <c r="N484" s="95"/>
      <c r="O484" s="95"/>
      <c r="P484" s="95"/>
      <c r="Q484" s="95"/>
      <c r="R484" s="95"/>
      <c r="S484" s="95"/>
      <c r="T484" s="95"/>
      <c r="U484" s="95"/>
      <c r="V484" s="134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134"/>
      <c r="N485" s="95"/>
      <c r="O485" s="95"/>
      <c r="P485" s="95"/>
      <c r="Q485" s="95"/>
      <c r="R485" s="95"/>
      <c r="S485" s="95"/>
      <c r="T485" s="95"/>
      <c r="U485" s="95"/>
      <c r="V485" s="134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134"/>
      <c r="N486" s="95"/>
      <c r="O486" s="95"/>
      <c r="P486" s="95"/>
      <c r="Q486" s="95"/>
      <c r="R486" s="95"/>
      <c r="S486" s="95"/>
      <c r="T486" s="95"/>
      <c r="U486" s="95"/>
      <c r="V486" s="134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134"/>
      <c r="N487" s="95"/>
      <c r="O487" s="95"/>
      <c r="P487" s="95"/>
      <c r="Q487" s="95"/>
      <c r="R487" s="95"/>
      <c r="S487" s="95"/>
      <c r="T487" s="95"/>
      <c r="U487" s="95"/>
      <c r="V487" s="134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134"/>
      <c r="N488" s="95"/>
      <c r="O488" s="95"/>
      <c r="P488" s="95"/>
      <c r="Q488" s="95"/>
      <c r="R488" s="95"/>
      <c r="S488" s="95"/>
      <c r="T488" s="95"/>
      <c r="U488" s="95"/>
      <c r="V488" s="134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134"/>
      <c r="N489" s="95"/>
      <c r="O489" s="95"/>
      <c r="P489" s="95"/>
      <c r="Q489" s="95"/>
      <c r="R489" s="95"/>
      <c r="S489" s="95"/>
      <c r="T489" s="95"/>
      <c r="U489" s="95"/>
      <c r="V489" s="134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134"/>
      <c r="N490" s="95"/>
      <c r="O490" s="95"/>
      <c r="P490" s="95"/>
      <c r="Q490" s="95"/>
      <c r="R490" s="95"/>
      <c r="S490" s="95"/>
      <c r="T490" s="95"/>
      <c r="U490" s="95"/>
      <c r="V490" s="134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134"/>
      <c r="N491" s="95"/>
      <c r="O491" s="95"/>
      <c r="P491" s="95"/>
      <c r="Q491" s="95"/>
      <c r="R491" s="95"/>
      <c r="S491" s="95"/>
      <c r="T491" s="95"/>
      <c r="U491" s="95"/>
      <c r="V491" s="134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134"/>
      <c r="N492" s="95"/>
      <c r="O492" s="95"/>
      <c r="P492" s="95"/>
      <c r="Q492" s="95"/>
      <c r="R492" s="95"/>
      <c r="S492" s="95"/>
      <c r="T492" s="95"/>
      <c r="U492" s="95"/>
      <c r="V492" s="134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134"/>
      <c r="N493" s="95"/>
      <c r="O493" s="95"/>
      <c r="P493" s="95"/>
      <c r="Q493" s="95"/>
      <c r="R493" s="95"/>
      <c r="S493" s="95"/>
      <c r="T493" s="95"/>
      <c r="U493" s="95"/>
      <c r="V493" s="134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134"/>
      <c r="N494" s="95"/>
      <c r="O494" s="95"/>
      <c r="P494" s="95"/>
      <c r="Q494" s="95"/>
      <c r="R494" s="95"/>
      <c r="S494" s="95"/>
      <c r="T494" s="95"/>
      <c r="U494" s="95"/>
      <c r="V494" s="134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134"/>
      <c r="N495" s="95"/>
      <c r="O495" s="95"/>
      <c r="P495" s="95"/>
      <c r="Q495" s="95"/>
      <c r="R495" s="95"/>
      <c r="S495" s="95"/>
      <c r="T495" s="95"/>
      <c r="U495" s="95"/>
      <c r="V495" s="134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134"/>
      <c r="N496" s="95"/>
      <c r="O496" s="95"/>
      <c r="P496" s="95"/>
      <c r="Q496" s="95"/>
      <c r="R496" s="95"/>
      <c r="S496" s="95"/>
      <c r="T496" s="95"/>
      <c r="U496" s="95"/>
      <c r="V496" s="134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134"/>
      <c r="N497" s="95"/>
      <c r="O497" s="95"/>
      <c r="P497" s="95"/>
      <c r="Q497" s="95"/>
      <c r="R497" s="95"/>
      <c r="S497" s="95"/>
      <c r="T497" s="95"/>
      <c r="U497" s="95"/>
      <c r="V497" s="134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134"/>
      <c r="N498" s="95"/>
      <c r="O498" s="95"/>
      <c r="P498" s="95"/>
      <c r="Q498" s="95"/>
      <c r="R498" s="95"/>
      <c r="S498" s="95"/>
      <c r="T498" s="95"/>
      <c r="U498" s="95"/>
      <c r="V498" s="134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134"/>
      <c r="N499" s="95"/>
      <c r="O499" s="95"/>
      <c r="P499" s="95"/>
      <c r="Q499" s="95"/>
      <c r="R499" s="95"/>
      <c r="S499" s="95"/>
      <c r="T499" s="95"/>
      <c r="U499" s="95"/>
      <c r="V499" s="134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134"/>
      <c r="N500" s="95"/>
      <c r="O500" s="95"/>
      <c r="P500" s="95"/>
      <c r="Q500" s="95"/>
      <c r="R500" s="95"/>
      <c r="S500" s="95"/>
      <c r="T500" s="95"/>
      <c r="U500" s="95"/>
      <c r="V500" s="134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134"/>
      <c r="N501" s="95"/>
      <c r="O501" s="95"/>
      <c r="P501" s="95"/>
      <c r="Q501" s="95"/>
      <c r="R501" s="95"/>
      <c r="S501" s="95"/>
      <c r="T501" s="95"/>
      <c r="U501" s="95"/>
      <c r="V501" s="134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134"/>
      <c r="N502" s="95"/>
      <c r="O502" s="95"/>
      <c r="P502" s="95"/>
      <c r="Q502" s="95"/>
      <c r="R502" s="95"/>
      <c r="S502" s="95"/>
      <c r="T502" s="95"/>
      <c r="U502" s="95"/>
      <c r="V502" s="134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134"/>
      <c r="N503" s="95"/>
      <c r="O503" s="95"/>
      <c r="P503" s="95"/>
      <c r="Q503" s="95"/>
      <c r="R503" s="95"/>
      <c r="S503" s="95"/>
      <c r="T503" s="95"/>
      <c r="U503" s="95"/>
      <c r="V503" s="134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134"/>
      <c r="N504" s="95"/>
      <c r="O504" s="95"/>
      <c r="P504" s="95"/>
      <c r="Q504" s="95"/>
      <c r="R504" s="95"/>
      <c r="S504" s="95"/>
      <c r="T504" s="95"/>
      <c r="U504" s="95"/>
      <c r="V504" s="134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134"/>
      <c r="N505" s="95"/>
      <c r="O505" s="95"/>
      <c r="P505" s="95"/>
      <c r="Q505" s="95"/>
      <c r="R505" s="95"/>
      <c r="S505" s="95"/>
      <c r="T505" s="95"/>
      <c r="U505" s="95"/>
      <c r="V505" s="134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134"/>
      <c r="N506" s="95"/>
      <c r="O506" s="95"/>
      <c r="P506" s="95"/>
      <c r="Q506" s="95"/>
      <c r="R506" s="95"/>
      <c r="S506" s="95"/>
      <c r="T506" s="95"/>
      <c r="U506" s="95"/>
      <c r="V506" s="134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134"/>
      <c r="N507" s="95"/>
      <c r="O507" s="95"/>
      <c r="P507" s="95"/>
      <c r="Q507" s="95"/>
      <c r="R507" s="95"/>
      <c r="S507" s="95"/>
      <c r="T507" s="95"/>
      <c r="U507" s="95"/>
      <c r="V507" s="134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134"/>
      <c r="N508" s="95"/>
      <c r="O508" s="95"/>
      <c r="P508" s="95"/>
      <c r="Q508" s="95"/>
      <c r="R508" s="95"/>
      <c r="S508" s="95"/>
      <c r="T508" s="95"/>
      <c r="U508" s="95"/>
      <c r="V508" s="134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134"/>
      <c r="N509" s="95"/>
      <c r="O509" s="95"/>
      <c r="P509" s="95"/>
      <c r="Q509" s="95"/>
      <c r="R509" s="95"/>
      <c r="S509" s="95"/>
      <c r="T509" s="95"/>
      <c r="U509" s="95"/>
      <c r="V509" s="134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134"/>
      <c r="N510" s="95"/>
      <c r="O510" s="95"/>
      <c r="P510" s="95"/>
      <c r="Q510" s="95"/>
      <c r="R510" s="95"/>
      <c r="S510" s="95"/>
      <c r="T510" s="95"/>
      <c r="U510" s="95"/>
      <c r="V510" s="134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134"/>
      <c r="N511" s="95"/>
      <c r="O511" s="95"/>
      <c r="P511" s="95"/>
      <c r="Q511" s="95"/>
      <c r="R511" s="95"/>
      <c r="S511" s="95"/>
      <c r="T511" s="95"/>
      <c r="U511" s="95"/>
      <c r="V511" s="134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134"/>
      <c r="N512" s="95"/>
      <c r="O512" s="95"/>
      <c r="P512" s="95"/>
      <c r="Q512" s="95"/>
      <c r="R512" s="95"/>
      <c r="S512" s="95"/>
      <c r="T512" s="95"/>
      <c r="U512" s="95"/>
      <c r="V512" s="134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134"/>
      <c r="N513" s="95"/>
      <c r="O513" s="95"/>
      <c r="P513" s="95"/>
      <c r="Q513" s="95"/>
      <c r="R513" s="95"/>
      <c r="S513" s="95"/>
      <c r="T513" s="95"/>
      <c r="U513" s="95"/>
      <c r="V513" s="134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134"/>
      <c r="N514" s="95"/>
      <c r="O514" s="95"/>
      <c r="P514" s="95"/>
      <c r="Q514" s="95"/>
      <c r="R514" s="95"/>
      <c r="S514" s="95"/>
      <c r="T514" s="95"/>
      <c r="U514" s="95"/>
      <c r="V514" s="134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134"/>
      <c r="N515" s="95"/>
      <c r="O515" s="95"/>
      <c r="P515" s="95"/>
      <c r="Q515" s="95"/>
      <c r="R515" s="95"/>
      <c r="S515" s="95"/>
      <c r="T515" s="95"/>
      <c r="U515" s="95"/>
      <c r="V515" s="134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134"/>
      <c r="N516" s="95"/>
      <c r="O516" s="95"/>
      <c r="P516" s="95"/>
      <c r="Q516" s="95"/>
      <c r="R516" s="95"/>
      <c r="S516" s="95"/>
      <c r="T516" s="95"/>
      <c r="U516" s="95"/>
      <c r="V516" s="134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134"/>
      <c r="N517" s="95"/>
      <c r="O517" s="95"/>
      <c r="P517" s="95"/>
      <c r="Q517" s="95"/>
      <c r="R517" s="95"/>
      <c r="S517" s="95"/>
      <c r="T517" s="95"/>
      <c r="U517" s="95"/>
      <c r="V517" s="134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134"/>
      <c r="N518" s="95"/>
      <c r="O518" s="95"/>
      <c r="P518" s="95"/>
      <c r="Q518" s="95"/>
      <c r="R518" s="95"/>
      <c r="S518" s="95"/>
      <c r="T518" s="95"/>
      <c r="U518" s="95"/>
      <c r="V518" s="134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134"/>
      <c r="N519" s="95"/>
      <c r="O519" s="95"/>
      <c r="P519" s="95"/>
      <c r="Q519" s="95"/>
      <c r="R519" s="95"/>
      <c r="S519" s="95"/>
      <c r="T519" s="95"/>
      <c r="U519" s="95"/>
      <c r="V519" s="134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134"/>
      <c r="N520" s="95"/>
      <c r="O520" s="95"/>
      <c r="P520" s="95"/>
      <c r="Q520" s="95"/>
      <c r="R520" s="95"/>
      <c r="S520" s="95"/>
      <c r="T520" s="95"/>
      <c r="U520" s="95"/>
      <c r="V520" s="134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134"/>
      <c r="N521" s="95"/>
      <c r="O521" s="95"/>
      <c r="P521" s="95"/>
      <c r="Q521" s="95"/>
      <c r="R521" s="95"/>
      <c r="S521" s="95"/>
      <c r="T521" s="95"/>
      <c r="U521" s="95"/>
      <c r="V521" s="134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134"/>
      <c r="N522" s="95"/>
      <c r="O522" s="95"/>
      <c r="P522" s="95"/>
      <c r="Q522" s="95"/>
      <c r="R522" s="95"/>
      <c r="S522" s="95"/>
      <c r="T522" s="95"/>
      <c r="U522" s="95"/>
      <c r="V522" s="134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134"/>
      <c r="N523" s="95"/>
      <c r="O523" s="95"/>
      <c r="P523" s="95"/>
      <c r="Q523" s="95"/>
      <c r="R523" s="95"/>
      <c r="S523" s="95"/>
      <c r="T523" s="95"/>
      <c r="U523" s="95"/>
      <c r="V523" s="134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134"/>
      <c r="N524" s="95"/>
      <c r="O524" s="95"/>
      <c r="P524" s="95"/>
      <c r="Q524" s="95"/>
      <c r="R524" s="95"/>
      <c r="S524" s="95"/>
      <c r="T524" s="95"/>
      <c r="U524" s="95"/>
      <c r="V524" s="134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134"/>
      <c r="N525" s="95"/>
      <c r="O525" s="95"/>
      <c r="P525" s="95"/>
      <c r="Q525" s="95"/>
      <c r="R525" s="95"/>
      <c r="S525" s="95"/>
      <c r="T525" s="95"/>
      <c r="U525" s="95"/>
      <c r="V525" s="134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134"/>
      <c r="N526" s="95"/>
      <c r="O526" s="95"/>
      <c r="P526" s="95"/>
      <c r="Q526" s="95"/>
      <c r="R526" s="95"/>
      <c r="S526" s="95"/>
      <c r="T526" s="95"/>
      <c r="U526" s="95"/>
      <c r="V526" s="134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134"/>
      <c r="N527" s="95"/>
      <c r="O527" s="95"/>
      <c r="P527" s="95"/>
      <c r="Q527" s="95"/>
      <c r="R527" s="95"/>
      <c r="S527" s="95"/>
      <c r="T527" s="95"/>
      <c r="U527" s="95"/>
      <c r="V527" s="134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134"/>
      <c r="N528" s="95"/>
      <c r="O528" s="95"/>
      <c r="P528" s="95"/>
      <c r="Q528" s="95"/>
      <c r="R528" s="95"/>
      <c r="S528" s="95"/>
      <c r="T528" s="95"/>
      <c r="U528" s="95"/>
      <c r="V528" s="134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134"/>
      <c r="N529" s="95"/>
      <c r="O529" s="95"/>
      <c r="P529" s="95"/>
      <c r="Q529" s="95"/>
      <c r="R529" s="95"/>
      <c r="S529" s="95"/>
      <c r="T529" s="95"/>
      <c r="U529" s="95"/>
      <c r="V529" s="134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134"/>
      <c r="N530" s="95"/>
      <c r="O530" s="95"/>
      <c r="P530" s="95"/>
      <c r="Q530" s="95"/>
      <c r="R530" s="95"/>
      <c r="S530" s="95"/>
      <c r="T530" s="95"/>
      <c r="U530" s="95"/>
      <c r="V530" s="134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134"/>
      <c r="N531" s="95"/>
      <c r="O531" s="95"/>
      <c r="P531" s="95"/>
      <c r="Q531" s="95"/>
      <c r="R531" s="95"/>
      <c r="S531" s="95"/>
      <c r="T531" s="95"/>
      <c r="U531" s="95"/>
      <c r="V531" s="134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134"/>
      <c r="N532" s="95"/>
      <c r="O532" s="95"/>
      <c r="P532" s="95"/>
      <c r="Q532" s="95"/>
      <c r="R532" s="95"/>
      <c r="S532" s="95"/>
      <c r="T532" s="95"/>
      <c r="U532" s="95"/>
      <c r="V532" s="134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134"/>
      <c r="N533" s="95"/>
      <c r="O533" s="95"/>
      <c r="P533" s="95"/>
      <c r="Q533" s="95"/>
      <c r="R533" s="95"/>
      <c r="S533" s="95"/>
      <c r="T533" s="95"/>
      <c r="U533" s="95"/>
      <c r="V533" s="134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134"/>
      <c r="N534" s="95"/>
      <c r="O534" s="95"/>
      <c r="P534" s="95"/>
      <c r="Q534" s="95"/>
      <c r="R534" s="95"/>
      <c r="S534" s="95"/>
      <c r="T534" s="95"/>
      <c r="U534" s="95"/>
      <c r="V534" s="134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134"/>
      <c r="N535" s="95"/>
      <c r="O535" s="95"/>
      <c r="P535" s="95"/>
      <c r="Q535" s="95"/>
      <c r="R535" s="95"/>
      <c r="S535" s="95"/>
      <c r="T535" s="95"/>
      <c r="U535" s="95"/>
      <c r="V535" s="134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134"/>
      <c r="N536" s="95"/>
      <c r="O536" s="95"/>
      <c r="P536" s="95"/>
      <c r="Q536" s="95"/>
      <c r="R536" s="95"/>
      <c r="S536" s="95"/>
      <c r="T536" s="95"/>
      <c r="U536" s="95"/>
      <c r="V536" s="134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134"/>
      <c r="N537" s="95"/>
      <c r="O537" s="95"/>
      <c r="P537" s="95"/>
      <c r="Q537" s="95"/>
      <c r="R537" s="95"/>
      <c r="S537" s="95"/>
      <c r="T537" s="95"/>
      <c r="U537" s="95"/>
      <c r="V537" s="134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134"/>
      <c r="N538" s="95"/>
      <c r="O538" s="95"/>
      <c r="P538" s="95"/>
      <c r="Q538" s="95"/>
      <c r="R538" s="95"/>
      <c r="S538" s="95"/>
      <c r="T538" s="95"/>
      <c r="U538" s="95"/>
      <c r="V538" s="134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134"/>
      <c r="N539" s="95"/>
      <c r="O539" s="95"/>
      <c r="P539" s="95"/>
      <c r="Q539" s="95"/>
      <c r="R539" s="95"/>
      <c r="S539" s="95"/>
      <c r="T539" s="95"/>
      <c r="U539" s="95"/>
      <c r="V539" s="134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134"/>
      <c r="N540" s="95"/>
      <c r="O540" s="95"/>
      <c r="P540" s="95"/>
      <c r="Q540" s="95"/>
      <c r="R540" s="95"/>
      <c r="S540" s="95"/>
      <c r="T540" s="95"/>
      <c r="U540" s="95"/>
      <c r="V540" s="134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134"/>
      <c r="N541" s="95"/>
      <c r="O541" s="95"/>
      <c r="P541" s="95"/>
      <c r="Q541" s="95"/>
      <c r="R541" s="95"/>
      <c r="S541" s="95"/>
      <c r="T541" s="95"/>
      <c r="U541" s="95"/>
      <c r="V541" s="134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134"/>
      <c r="N542" s="95"/>
      <c r="O542" s="95"/>
      <c r="P542" s="95"/>
      <c r="Q542" s="95"/>
      <c r="R542" s="95"/>
      <c r="S542" s="95"/>
      <c r="T542" s="95"/>
      <c r="U542" s="95"/>
      <c r="V542" s="134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134"/>
      <c r="N543" s="95"/>
      <c r="O543" s="95"/>
      <c r="P543" s="95"/>
      <c r="Q543" s="95"/>
      <c r="R543" s="95"/>
      <c r="S543" s="95"/>
      <c r="T543" s="95"/>
      <c r="U543" s="95"/>
      <c r="V543" s="134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134"/>
      <c r="N544" s="95"/>
      <c r="O544" s="95"/>
      <c r="P544" s="95"/>
      <c r="Q544" s="95"/>
      <c r="R544" s="95"/>
      <c r="S544" s="95"/>
      <c r="T544" s="95"/>
      <c r="U544" s="95"/>
      <c r="V544" s="134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134"/>
      <c r="N545" s="95"/>
      <c r="O545" s="95"/>
      <c r="P545" s="95"/>
      <c r="Q545" s="95"/>
      <c r="R545" s="95"/>
      <c r="S545" s="95"/>
      <c r="T545" s="95"/>
      <c r="U545" s="95"/>
      <c r="V545" s="134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134"/>
      <c r="N546" s="95"/>
      <c r="O546" s="95"/>
      <c r="P546" s="95"/>
      <c r="Q546" s="95"/>
      <c r="R546" s="95"/>
      <c r="S546" s="95"/>
      <c r="T546" s="95"/>
      <c r="U546" s="95"/>
      <c r="V546" s="134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134"/>
      <c r="N547" s="95"/>
      <c r="O547" s="95"/>
      <c r="P547" s="95"/>
      <c r="Q547" s="95"/>
      <c r="R547" s="95"/>
      <c r="S547" s="95"/>
      <c r="T547" s="95"/>
      <c r="U547" s="95"/>
      <c r="V547" s="134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134"/>
      <c r="N548" s="95"/>
      <c r="O548" s="95"/>
      <c r="P548" s="95"/>
      <c r="Q548" s="95"/>
      <c r="R548" s="95"/>
      <c r="S548" s="95"/>
      <c r="T548" s="95"/>
      <c r="U548" s="95"/>
      <c r="V548" s="134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134"/>
      <c r="N549" s="95"/>
      <c r="O549" s="95"/>
      <c r="P549" s="95"/>
      <c r="Q549" s="95"/>
      <c r="R549" s="95"/>
      <c r="S549" s="95"/>
      <c r="T549" s="95"/>
      <c r="U549" s="95"/>
      <c r="V549" s="134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134"/>
      <c r="N550" s="95"/>
      <c r="O550" s="95"/>
      <c r="P550" s="95"/>
      <c r="Q550" s="95"/>
      <c r="R550" s="95"/>
      <c r="S550" s="95"/>
      <c r="T550" s="95"/>
      <c r="U550" s="95"/>
      <c r="V550" s="134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134"/>
      <c r="N551" s="95"/>
      <c r="O551" s="95"/>
      <c r="P551" s="95"/>
      <c r="Q551" s="95"/>
      <c r="R551" s="95"/>
      <c r="S551" s="95"/>
      <c r="T551" s="95"/>
      <c r="U551" s="95"/>
      <c r="V551" s="134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134"/>
      <c r="N552" s="95"/>
      <c r="O552" s="95"/>
      <c r="P552" s="95"/>
      <c r="Q552" s="95"/>
      <c r="R552" s="95"/>
      <c r="S552" s="95"/>
      <c r="T552" s="95"/>
      <c r="U552" s="95"/>
      <c r="V552" s="134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134"/>
      <c r="N553" s="95"/>
      <c r="O553" s="95"/>
      <c r="P553" s="95"/>
      <c r="Q553" s="95"/>
      <c r="R553" s="95"/>
      <c r="S553" s="95"/>
      <c r="T553" s="95"/>
      <c r="U553" s="95"/>
      <c r="V553" s="134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134"/>
      <c r="N554" s="95"/>
      <c r="O554" s="95"/>
      <c r="P554" s="95"/>
      <c r="Q554" s="95"/>
      <c r="R554" s="95"/>
      <c r="S554" s="95"/>
      <c r="T554" s="95"/>
      <c r="U554" s="95"/>
      <c r="V554" s="134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134"/>
      <c r="N555" s="95"/>
      <c r="O555" s="95"/>
      <c r="P555" s="95"/>
      <c r="Q555" s="95"/>
      <c r="R555" s="95"/>
      <c r="S555" s="95"/>
      <c r="T555" s="95"/>
      <c r="U555" s="95"/>
      <c r="V555" s="134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134"/>
      <c r="N556" s="95"/>
      <c r="O556" s="95"/>
      <c r="P556" s="95"/>
      <c r="Q556" s="95"/>
      <c r="R556" s="95"/>
      <c r="S556" s="95"/>
      <c r="T556" s="95"/>
      <c r="U556" s="95"/>
      <c r="V556" s="134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134"/>
      <c r="N557" s="95"/>
      <c r="O557" s="95"/>
      <c r="P557" s="95"/>
      <c r="Q557" s="95"/>
      <c r="R557" s="95"/>
      <c r="S557" s="95"/>
      <c r="T557" s="95"/>
      <c r="U557" s="95"/>
      <c r="V557" s="134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134"/>
      <c r="N558" s="95"/>
      <c r="O558" s="95"/>
      <c r="P558" s="95"/>
      <c r="Q558" s="95"/>
      <c r="R558" s="95"/>
      <c r="S558" s="95"/>
      <c r="T558" s="95"/>
      <c r="U558" s="95"/>
      <c r="V558" s="134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134"/>
      <c r="N559" s="95"/>
      <c r="O559" s="95"/>
      <c r="P559" s="95"/>
      <c r="Q559" s="95"/>
      <c r="R559" s="95"/>
      <c r="S559" s="95"/>
      <c r="T559" s="95"/>
      <c r="U559" s="95"/>
      <c r="V559" s="134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134"/>
      <c r="N560" s="95"/>
      <c r="O560" s="95"/>
      <c r="P560" s="95"/>
      <c r="Q560" s="95"/>
      <c r="R560" s="95"/>
      <c r="S560" s="95"/>
      <c r="T560" s="95"/>
      <c r="U560" s="95"/>
      <c r="V560" s="134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134"/>
      <c r="N561" s="95"/>
      <c r="O561" s="95"/>
      <c r="P561" s="95"/>
      <c r="Q561" s="95"/>
      <c r="R561" s="95"/>
      <c r="S561" s="95"/>
      <c r="T561" s="95"/>
      <c r="U561" s="95"/>
      <c r="V561" s="134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134"/>
      <c r="N562" s="95"/>
      <c r="O562" s="95"/>
      <c r="P562" s="95"/>
      <c r="Q562" s="95"/>
      <c r="R562" s="95"/>
      <c r="S562" s="95"/>
      <c r="T562" s="95"/>
      <c r="U562" s="95"/>
      <c r="V562" s="134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134"/>
      <c r="N563" s="95"/>
      <c r="O563" s="95"/>
      <c r="P563" s="95"/>
      <c r="Q563" s="95"/>
      <c r="R563" s="95"/>
      <c r="S563" s="95"/>
      <c r="T563" s="95"/>
      <c r="U563" s="95"/>
      <c r="V563" s="134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134"/>
      <c r="N564" s="95"/>
      <c r="O564" s="95"/>
      <c r="P564" s="95"/>
      <c r="Q564" s="95"/>
      <c r="R564" s="95"/>
      <c r="S564" s="95"/>
      <c r="T564" s="95"/>
      <c r="U564" s="95"/>
      <c r="V564" s="134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134"/>
      <c r="N565" s="95"/>
      <c r="O565" s="95"/>
      <c r="P565" s="95"/>
      <c r="Q565" s="95"/>
      <c r="R565" s="95"/>
      <c r="S565" s="95"/>
      <c r="T565" s="95"/>
      <c r="U565" s="95"/>
      <c r="V565" s="134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134"/>
      <c r="N566" s="95"/>
      <c r="O566" s="95"/>
      <c r="P566" s="95"/>
      <c r="Q566" s="95"/>
      <c r="R566" s="95"/>
      <c r="S566" s="95"/>
      <c r="T566" s="95"/>
      <c r="U566" s="95"/>
      <c r="V566" s="134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134"/>
      <c r="N567" s="95"/>
      <c r="O567" s="95"/>
      <c r="P567" s="95"/>
      <c r="Q567" s="95"/>
      <c r="R567" s="95"/>
      <c r="S567" s="95"/>
      <c r="T567" s="95"/>
      <c r="U567" s="95"/>
      <c r="V567" s="134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134"/>
      <c r="N568" s="95"/>
      <c r="O568" s="95"/>
      <c r="P568" s="95"/>
      <c r="Q568" s="95"/>
      <c r="R568" s="95"/>
      <c r="S568" s="95"/>
      <c r="T568" s="95"/>
      <c r="U568" s="95"/>
      <c r="V568" s="134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134"/>
      <c r="N569" s="95"/>
      <c r="O569" s="95"/>
      <c r="P569" s="95"/>
      <c r="Q569" s="95"/>
      <c r="R569" s="95"/>
      <c r="S569" s="95"/>
      <c r="T569" s="95"/>
      <c r="U569" s="95"/>
      <c r="V569" s="134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134"/>
      <c r="N570" s="95"/>
      <c r="O570" s="95"/>
      <c r="P570" s="95"/>
      <c r="Q570" s="95"/>
      <c r="R570" s="95"/>
      <c r="S570" s="95"/>
      <c r="T570" s="95"/>
      <c r="U570" s="95"/>
      <c r="V570" s="134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134"/>
      <c r="N571" s="95"/>
      <c r="O571" s="95"/>
      <c r="P571" s="95"/>
      <c r="Q571" s="95"/>
      <c r="R571" s="95"/>
      <c r="S571" s="95"/>
      <c r="T571" s="95"/>
      <c r="U571" s="95"/>
      <c r="V571" s="134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134"/>
      <c r="N572" s="95"/>
      <c r="O572" s="95"/>
      <c r="P572" s="95"/>
      <c r="Q572" s="95"/>
      <c r="R572" s="95"/>
      <c r="S572" s="95"/>
      <c r="T572" s="95"/>
      <c r="U572" s="95"/>
      <c r="V572" s="134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134"/>
      <c r="N573" s="95"/>
      <c r="O573" s="95"/>
      <c r="P573" s="95"/>
      <c r="Q573" s="95"/>
      <c r="R573" s="95"/>
      <c r="S573" s="95"/>
      <c r="T573" s="95"/>
      <c r="U573" s="95"/>
      <c r="V573" s="134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134"/>
      <c r="N574" s="95"/>
      <c r="O574" s="95"/>
      <c r="P574" s="95"/>
      <c r="Q574" s="95"/>
      <c r="R574" s="95"/>
      <c r="S574" s="95"/>
      <c r="T574" s="95"/>
      <c r="U574" s="95"/>
      <c r="V574" s="134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134"/>
      <c r="N575" s="95"/>
      <c r="O575" s="95"/>
      <c r="P575" s="95"/>
      <c r="Q575" s="95"/>
      <c r="R575" s="95"/>
      <c r="S575" s="95"/>
      <c r="T575" s="95"/>
      <c r="U575" s="95"/>
      <c r="V575" s="134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134"/>
      <c r="N576" s="95"/>
      <c r="O576" s="95"/>
      <c r="P576" s="95"/>
      <c r="Q576" s="95"/>
      <c r="R576" s="95"/>
      <c r="S576" s="95"/>
      <c r="T576" s="95"/>
      <c r="U576" s="95"/>
      <c r="V576" s="134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134"/>
      <c r="N577" s="95"/>
      <c r="O577" s="95"/>
      <c r="P577" s="95"/>
      <c r="Q577" s="95"/>
      <c r="R577" s="95"/>
      <c r="S577" s="95"/>
      <c r="T577" s="95"/>
      <c r="U577" s="95"/>
      <c r="V577" s="134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134"/>
      <c r="N578" s="95"/>
      <c r="O578" s="95"/>
      <c r="P578" s="95"/>
      <c r="Q578" s="95"/>
      <c r="R578" s="95"/>
      <c r="S578" s="95"/>
      <c r="T578" s="95"/>
      <c r="U578" s="95"/>
      <c r="V578" s="134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134"/>
      <c r="N579" s="95"/>
      <c r="O579" s="95"/>
      <c r="P579" s="95"/>
      <c r="Q579" s="95"/>
      <c r="R579" s="95"/>
      <c r="S579" s="95"/>
      <c r="T579" s="95"/>
      <c r="U579" s="95"/>
      <c r="V579" s="134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134"/>
      <c r="N580" s="95"/>
      <c r="O580" s="95"/>
      <c r="P580" s="95"/>
      <c r="Q580" s="95"/>
      <c r="R580" s="95"/>
      <c r="S580" s="95"/>
      <c r="T580" s="95"/>
      <c r="U580" s="95"/>
      <c r="V580" s="134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134"/>
      <c r="N581" s="95"/>
      <c r="O581" s="95"/>
      <c r="P581" s="95"/>
      <c r="Q581" s="95"/>
      <c r="R581" s="95"/>
      <c r="S581" s="95"/>
      <c r="T581" s="95"/>
      <c r="U581" s="95"/>
      <c r="V581" s="134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134"/>
      <c r="N582" s="95"/>
      <c r="O582" s="95"/>
      <c r="P582" s="95"/>
      <c r="Q582" s="95"/>
      <c r="R582" s="95"/>
      <c r="S582" s="95"/>
      <c r="T582" s="95"/>
      <c r="U582" s="95"/>
      <c r="V582" s="134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134"/>
      <c r="N583" s="95"/>
      <c r="O583" s="95"/>
      <c r="P583" s="95"/>
      <c r="Q583" s="95"/>
      <c r="R583" s="95"/>
      <c r="S583" s="95"/>
      <c r="T583" s="95"/>
      <c r="U583" s="95"/>
      <c r="V583" s="134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134"/>
      <c r="N584" s="95"/>
      <c r="O584" s="95"/>
      <c r="P584" s="95"/>
      <c r="Q584" s="95"/>
      <c r="R584" s="95"/>
      <c r="S584" s="95"/>
      <c r="T584" s="95"/>
      <c r="U584" s="95"/>
      <c r="V584" s="134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134"/>
      <c r="N585" s="95"/>
      <c r="O585" s="95"/>
      <c r="P585" s="95"/>
      <c r="Q585" s="95"/>
      <c r="R585" s="95"/>
      <c r="S585" s="95"/>
      <c r="T585" s="95"/>
      <c r="U585" s="95"/>
      <c r="V585" s="134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134"/>
      <c r="N586" s="95"/>
      <c r="O586" s="95"/>
      <c r="P586" s="95"/>
      <c r="Q586" s="95"/>
      <c r="R586" s="95"/>
      <c r="S586" s="95"/>
      <c r="T586" s="95"/>
      <c r="U586" s="95"/>
      <c r="V586" s="134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134"/>
      <c r="N587" s="95"/>
      <c r="O587" s="95"/>
      <c r="P587" s="95"/>
      <c r="Q587" s="95"/>
      <c r="R587" s="95"/>
      <c r="S587" s="95"/>
      <c r="T587" s="95"/>
      <c r="U587" s="95"/>
      <c r="V587" s="134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134"/>
      <c r="N588" s="95"/>
      <c r="O588" s="95"/>
      <c r="P588" s="95"/>
      <c r="Q588" s="95"/>
      <c r="R588" s="95"/>
      <c r="S588" s="95"/>
      <c r="T588" s="95"/>
      <c r="U588" s="95"/>
      <c r="V588" s="134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134"/>
      <c r="N589" s="95"/>
      <c r="O589" s="95"/>
      <c r="P589" s="95"/>
      <c r="Q589" s="95"/>
      <c r="R589" s="95"/>
      <c r="S589" s="95"/>
      <c r="T589" s="95"/>
      <c r="U589" s="95"/>
      <c r="V589" s="134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134"/>
      <c r="N590" s="95"/>
      <c r="O590" s="95"/>
      <c r="P590" s="95"/>
      <c r="Q590" s="95"/>
      <c r="R590" s="95"/>
      <c r="S590" s="95"/>
      <c r="T590" s="95"/>
      <c r="U590" s="95"/>
      <c r="V590" s="134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134"/>
      <c r="N591" s="95"/>
      <c r="O591" s="95"/>
      <c r="P591" s="95"/>
      <c r="Q591" s="95"/>
      <c r="R591" s="95"/>
      <c r="S591" s="95"/>
      <c r="T591" s="95"/>
      <c r="U591" s="95"/>
      <c r="V591" s="134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134"/>
      <c r="N592" s="95"/>
      <c r="O592" s="95"/>
      <c r="P592" s="95"/>
      <c r="Q592" s="95"/>
      <c r="R592" s="95"/>
      <c r="S592" s="95"/>
      <c r="T592" s="95"/>
      <c r="U592" s="95"/>
      <c r="V592" s="134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134"/>
      <c r="N593" s="95"/>
      <c r="O593" s="95"/>
      <c r="P593" s="95"/>
      <c r="Q593" s="95"/>
      <c r="R593" s="95"/>
      <c r="S593" s="95"/>
      <c r="T593" s="95"/>
      <c r="U593" s="95"/>
      <c r="V593" s="134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134"/>
      <c r="N594" s="95"/>
      <c r="O594" s="95"/>
      <c r="P594" s="95"/>
      <c r="Q594" s="95"/>
      <c r="R594" s="95"/>
      <c r="S594" s="95"/>
      <c r="T594" s="95"/>
      <c r="U594" s="95"/>
      <c r="V594" s="134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134"/>
      <c r="N595" s="95"/>
      <c r="O595" s="95"/>
      <c r="P595" s="95"/>
      <c r="Q595" s="95"/>
      <c r="R595" s="95"/>
      <c r="S595" s="95"/>
      <c r="T595" s="95"/>
      <c r="U595" s="95"/>
      <c r="V595" s="134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134"/>
      <c r="N596" s="95"/>
      <c r="O596" s="95"/>
      <c r="P596" s="95"/>
      <c r="Q596" s="95"/>
      <c r="R596" s="95"/>
      <c r="S596" s="95"/>
      <c r="T596" s="95"/>
      <c r="U596" s="95"/>
      <c r="V596" s="134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134"/>
      <c r="N597" s="95"/>
      <c r="O597" s="95"/>
      <c r="P597" s="95"/>
      <c r="Q597" s="95"/>
      <c r="R597" s="95"/>
      <c r="S597" s="95"/>
      <c r="T597" s="95"/>
      <c r="U597" s="95"/>
      <c r="V597" s="134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134"/>
      <c r="N598" s="95"/>
      <c r="O598" s="95"/>
      <c r="P598" s="95"/>
      <c r="Q598" s="95"/>
      <c r="R598" s="95"/>
      <c r="S598" s="95"/>
      <c r="T598" s="95"/>
      <c r="U598" s="95"/>
      <c r="V598" s="134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134"/>
      <c r="N599" s="95"/>
      <c r="O599" s="95"/>
      <c r="P599" s="95"/>
      <c r="Q599" s="95"/>
      <c r="R599" s="95"/>
      <c r="S599" s="95"/>
      <c r="T599" s="95"/>
      <c r="U599" s="95"/>
      <c r="V599" s="134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134"/>
      <c r="N600" s="95"/>
      <c r="O600" s="95"/>
      <c r="P600" s="95"/>
      <c r="Q600" s="95"/>
      <c r="R600" s="95"/>
      <c r="S600" s="95"/>
      <c r="T600" s="95"/>
      <c r="U600" s="95"/>
      <c r="V600" s="134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134"/>
      <c r="N601" s="95"/>
      <c r="O601" s="95"/>
      <c r="P601" s="95"/>
      <c r="Q601" s="95"/>
      <c r="R601" s="95"/>
      <c r="S601" s="95"/>
      <c r="T601" s="95"/>
      <c r="U601" s="95"/>
      <c r="V601" s="134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134"/>
      <c r="N602" s="95"/>
      <c r="O602" s="95"/>
      <c r="P602" s="95"/>
      <c r="Q602" s="95"/>
      <c r="R602" s="95"/>
      <c r="S602" s="95"/>
      <c r="T602" s="95"/>
      <c r="U602" s="95"/>
      <c r="V602" s="134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134"/>
      <c r="N603" s="95"/>
      <c r="O603" s="95"/>
      <c r="P603" s="95"/>
      <c r="Q603" s="95"/>
      <c r="R603" s="95"/>
      <c r="S603" s="95"/>
      <c r="T603" s="95"/>
      <c r="U603" s="95"/>
      <c r="V603" s="134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134"/>
      <c r="N604" s="95"/>
      <c r="O604" s="95"/>
      <c r="P604" s="95"/>
      <c r="Q604" s="95"/>
      <c r="R604" s="95"/>
      <c r="S604" s="95"/>
      <c r="T604" s="95"/>
      <c r="U604" s="95"/>
      <c r="V604" s="134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134"/>
      <c r="N605" s="95"/>
      <c r="O605" s="95"/>
      <c r="P605" s="95"/>
      <c r="Q605" s="95"/>
      <c r="R605" s="95"/>
      <c r="S605" s="95"/>
      <c r="T605" s="95"/>
      <c r="U605" s="95"/>
      <c r="V605" s="134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134"/>
      <c r="N606" s="95"/>
      <c r="O606" s="95"/>
      <c r="P606" s="95"/>
      <c r="Q606" s="95"/>
      <c r="R606" s="95"/>
      <c r="S606" s="95"/>
      <c r="T606" s="95"/>
      <c r="U606" s="95"/>
      <c r="V606" s="134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134"/>
      <c r="N607" s="95"/>
      <c r="O607" s="95"/>
      <c r="P607" s="95"/>
      <c r="Q607" s="95"/>
      <c r="R607" s="95"/>
      <c r="S607" s="95"/>
      <c r="T607" s="95"/>
      <c r="U607" s="95"/>
      <c r="V607" s="134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134"/>
      <c r="N608" s="95"/>
      <c r="O608" s="95"/>
      <c r="P608" s="95"/>
      <c r="Q608" s="95"/>
      <c r="R608" s="95"/>
      <c r="S608" s="95"/>
      <c r="T608" s="95"/>
      <c r="U608" s="95"/>
      <c r="V608" s="134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134"/>
      <c r="N609" s="95"/>
      <c r="O609" s="95"/>
      <c r="P609" s="95"/>
      <c r="Q609" s="95"/>
      <c r="R609" s="95"/>
      <c r="S609" s="95"/>
      <c r="T609" s="95"/>
      <c r="U609" s="95"/>
      <c r="V609" s="134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134"/>
      <c r="N610" s="95"/>
      <c r="O610" s="95"/>
      <c r="P610" s="95"/>
      <c r="Q610" s="95"/>
      <c r="R610" s="95"/>
      <c r="S610" s="95"/>
      <c r="T610" s="95"/>
      <c r="U610" s="95"/>
      <c r="V610" s="134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134"/>
      <c r="N611" s="95"/>
      <c r="O611" s="95"/>
      <c r="P611" s="95"/>
      <c r="Q611" s="95"/>
      <c r="R611" s="95"/>
      <c r="S611" s="95"/>
      <c r="T611" s="95"/>
      <c r="U611" s="95"/>
      <c r="V611" s="134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134"/>
      <c r="N612" s="95"/>
      <c r="O612" s="95"/>
      <c r="P612" s="95"/>
      <c r="Q612" s="95"/>
      <c r="R612" s="95"/>
      <c r="S612" s="95"/>
      <c r="T612" s="95"/>
      <c r="U612" s="95"/>
      <c r="V612" s="134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134"/>
      <c r="N613" s="95"/>
      <c r="O613" s="95"/>
      <c r="P613" s="95"/>
      <c r="Q613" s="95"/>
      <c r="R613" s="95"/>
      <c r="S613" s="95"/>
      <c r="T613" s="95"/>
      <c r="U613" s="95"/>
      <c r="V613" s="134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134"/>
      <c r="N614" s="95"/>
      <c r="O614" s="95"/>
      <c r="P614" s="95"/>
      <c r="Q614" s="95"/>
      <c r="R614" s="95"/>
      <c r="S614" s="95"/>
      <c r="T614" s="95"/>
      <c r="U614" s="95"/>
      <c r="V614" s="134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134"/>
      <c r="N615" s="95"/>
      <c r="O615" s="95"/>
      <c r="P615" s="95"/>
      <c r="Q615" s="95"/>
      <c r="R615" s="95"/>
      <c r="S615" s="95"/>
      <c r="T615" s="95"/>
      <c r="U615" s="95"/>
      <c r="V615" s="134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134"/>
      <c r="N616" s="95"/>
      <c r="O616" s="95"/>
      <c r="P616" s="95"/>
      <c r="Q616" s="95"/>
      <c r="R616" s="95"/>
      <c r="S616" s="95"/>
      <c r="T616" s="95"/>
      <c r="U616" s="95"/>
      <c r="V616" s="134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134"/>
      <c r="N617" s="95"/>
      <c r="O617" s="95"/>
      <c r="P617" s="95"/>
      <c r="Q617" s="95"/>
      <c r="R617" s="95"/>
      <c r="S617" s="95"/>
      <c r="T617" s="95"/>
      <c r="U617" s="95"/>
      <c r="V617" s="134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134"/>
      <c r="N618" s="95"/>
      <c r="O618" s="95"/>
      <c r="P618" s="95"/>
      <c r="Q618" s="95"/>
      <c r="R618" s="95"/>
      <c r="S618" s="95"/>
      <c r="T618" s="95"/>
      <c r="U618" s="95"/>
      <c r="V618" s="134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134"/>
      <c r="N619" s="95"/>
      <c r="O619" s="95"/>
      <c r="P619" s="95"/>
      <c r="Q619" s="95"/>
      <c r="R619" s="95"/>
      <c r="S619" s="95"/>
      <c r="T619" s="95"/>
      <c r="U619" s="95"/>
      <c r="V619" s="134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134"/>
      <c r="N620" s="95"/>
      <c r="O620" s="95"/>
      <c r="P620" s="95"/>
      <c r="Q620" s="95"/>
      <c r="R620" s="95"/>
      <c r="S620" s="95"/>
      <c r="T620" s="95"/>
      <c r="U620" s="95"/>
      <c r="V620" s="134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134"/>
      <c r="N621" s="95"/>
      <c r="O621" s="95"/>
      <c r="P621" s="95"/>
      <c r="Q621" s="95"/>
      <c r="R621" s="95"/>
      <c r="S621" s="95"/>
      <c r="T621" s="95"/>
      <c r="U621" s="95"/>
      <c r="V621" s="134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134"/>
      <c r="N622" s="95"/>
      <c r="O622" s="95"/>
      <c r="P622" s="95"/>
      <c r="Q622" s="95"/>
      <c r="R622" s="95"/>
      <c r="S622" s="95"/>
      <c r="T622" s="95"/>
      <c r="U622" s="95"/>
      <c r="V622" s="134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134"/>
      <c r="N623" s="95"/>
      <c r="O623" s="95"/>
      <c r="P623" s="95"/>
      <c r="Q623" s="95"/>
      <c r="R623" s="95"/>
      <c r="S623" s="95"/>
      <c r="T623" s="95"/>
      <c r="U623" s="95"/>
      <c r="V623" s="134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134"/>
      <c r="N624" s="95"/>
      <c r="O624" s="95"/>
      <c r="P624" s="95"/>
      <c r="Q624" s="95"/>
      <c r="R624" s="95"/>
      <c r="S624" s="95"/>
      <c r="T624" s="95"/>
      <c r="U624" s="95"/>
      <c r="V624" s="134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134"/>
      <c r="N625" s="95"/>
      <c r="O625" s="95"/>
      <c r="P625" s="95"/>
      <c r="Q625" s="95"/>
      <c r="R625" s="95"/>
      <c r="S625" s="95"/>
      <c r="T625" s="95"/>
      <c r="U625" s="95"/>
      <c r="V625" s="134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134"/>
      <c r="N626" s="95"/>
      <c r="O626" s="95"/>
      <c r="P626" s="95"/>
      <c r="Q626" s="95"/>
      <c r="R626" s="95"/>
      <c r="S626" s="95"/>
      <c r="T626" s="95"/>
      <c r="U626" s="95"/>
      <c r="V626" s="134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134"/>
      <c r="N627" s="95"/>
      <c r="O627" s="95"/>
      <c r="P627" s="95"/>
      <c r="Q627" s="95"/>
      <c r="R627" s="95"/>
      <c r="S627" s="95"/>
      <c r="T627" s="95"/>
      <c r="U627" s="95"/>
      <c r="V627" s="134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134"/>
      <c r="N628" s="95"/>
      <c r="O628" s="95"/>
      <c r="P628" s="95"/>
      <c r="Q628" s="95"/>
      <c r="R628" s="95"/>
      <c r="S628" s="95"/>
      <c r="T628" s="95"/>
      <c r="U628" s="95"/>
      <c r="V628" s="134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134"/>
      <c r="N629" s="95"/>
      <c r="O629" s="95"/>
      <c r="P629" s="95"/>
      <c r="Q629" s="95"/>
      <c r="R629" s="95"/>
      <c r="S629" s="95"/>
      <c r="T629" s="95"/>
      <c r="U629" s="95"/>
      <c r="V629" s="134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134"/>
      <c r="N630" s="95"/>
      <c r="O630" s="95"/>
      <c r="P630" s="95"/>
      <c r="Q630" s="95"/>
      <c r="R630" s="95"/>
      <c r="S630" s="95"/>
      <c r="T630" s="95"/>
      <c r="U630" s="95"/>
      <c r="V630" s="134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134"/>
      <c r="N631" s="95"/>
      <c r="O631" s="95"/>
      <c r="P631" s="95"/>
      <c r="Q631" s="95"/>
      <c r="R631" s="95"/>
      <c r="S631" s="95"/>
      <c r="T631" s="95"/>
      <c r="U631" s="95"/>
      <c r="V631" s="134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134"/>
      <c r="N632" s="95"/>
      <c r="O632" s="95"/>
      <c r="P632" s="95"/>
      <c r="Q632" s="95"/>
      <c r="R632" s="95"/>
      <c r="S632" s="95"/>
      <c r="T632" s="95"/>
      <c r="U632" s="95"/>
      <c r="V632" s="134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134"/>
      <c r="N633" s="95"/>
      <c r="O633" s="95"/>
      <c r="P633" s="95"/>
      <c r="Q633" s="95"/>
      <c r="R633" s="95"/>
      <c r="S633" s="95"/>
      <c r="T633" s="95"/>
      <c r="U633" s="95"/>
      <c r="V633" s="134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134"/>
      <c r="N634" s="95"/>
      <c r="O634" s="95"/>
      <c r="P634" s="95"/>
      <c r="Q634" s="95"/>
      <c r="R634" s="95"/>
      <c r="S634" s="95"/>
      <c r="T634" s="95"/>
      <c r="U634" s="95"/>
      <c r="V634" s="134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134"/>
      <c r="N635" s="95"/>
      <c r="O635" s="95"/>
      <c r="P635" s="95"/>
      <c r="Q635" s="95"/>
      <c r="R635" s="95"/>
      <c r="S635" s="95"/>
      <c r="T635" s="95"/>
      <c r="U635" s="95"/>
      <c r="V635" s="134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134"/>
      <c r="N636" s="95"/>
      <c r="O636" s="95"/>
      <c r="P636" s="95"/>
      <c r="Q636" s="95"/>
      <c r="R636" s="95"/>
      <c r="S636" s="95"/>
      <c r="T636" s="95"/>
      <c r="U636" s="95"/>
      <c r="V636" s="134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134"/>
      <c r="N637" s="95"/>
      <c r="O637" s="95"/>
      <c r="P637" s="95"/>
      <c r="Q637" s="95"/>
      <c r="R637" s="95"/>
      <c r="S637" s="95"/>
      <c r="T637" s="95"/>
      <c r="U637" s="95"/>
      <c r="V637" s="134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134"/>
      <c r="N638" s="95"/>
      <c r="O638" s="95"/>
      <c r="P638" s="95"/>
      <c r="Q638" s="95"/>
      <c r="R638" s="95"/>
      <c r="S638" s="95"/>
      <c r="T638" s="95"/>
      <c r="U638" s="95"/>
      <c r="V638" s="134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134"/>
      <c r="N639" s="95"/>
      <c r="O639" s="95"/>
      <c r="P639" s="95"/>
      <c r="Q639" s="95"/>
      <c r="R639" s="95"/>
      <c r="S639" s="95"/>
      <c r="T639" s="95"/>
      <c r="U639" s="95"/>
      <c r="V639" s="134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134"/>
      <c r="N640" s="95"/>
      <c r="O640" s="95"/>
      <c r="P640" s="95"/>
      <c r="Q640" s="95"/>
      <c r="R640" s="95"/>
      <c r="S640" s="95"/>
      <c r="T640" s="95"/>
      <c r="U640" s="95"/>
      <c r="V640" s="134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134"/>
      <c r="N641" s="95"/>
      <c r="O641" s="95"/>
      <c r="P641" s="95"/>
      <c r="Q641" s="95"/>
      <c r="R641" s="95"/>
      <c r="S641" s="95"/>
      <c r="T641" s="95"/>
      <c r="U641" s="95"/>
      <c r="V641" s="134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134"/>
      <c r="N642" s="95"/>
      <c r="O642" s="95"/>
      <c r="P642" s="95"/>
      <c r="Q642" s="95"/>
      <c r="R642" s="95"/>
      <c r="S642" s="95"/>
      <c r="T642" s="95"/>
      <c r="U642" s="95"/>
      <c r="V642" s="134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134"/>
      <c r="N643" s="95"/>
      <c r="O643" s="95"/>
      <c r="P643" s="95"/>
      <c r="Q643" s="95"/>
      <c r="R643" s="95"/>
      <c r="S643" s="95"/>
      <c r="T643" s="95"/>
      <c r="U643" s="95"/>
      <c r="V643" s="134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134"/>
      <c r="N644" s="95"/>
      <c r="O644" s="95"/>
      <c r="P644" s="95"/>
      <c r="Q644" s="95"/>
      <c r="R644" s="95"/>
      <c r="S644" s="95"/>
      <c r="T644" s="95"/>
      <c r="U644" s="95"/>
      <c r="V644" s="134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134"/>
      <c r="N645" s="95"/>
      <c r="O645" s="95"/>
      <c r="P645" s="95"/>
      <c r="Q645" s="95"/>
      <c r="R645" s="95"/>
      <c r="S645" s="95"/>
      <c r="T645" s="95"/>
      <c r="U645" s="95"/>
      <c r="V645" s="134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134"/>
      <c r="N646" s="95"/>
      <c r="O646" s="95"/>
      <c r="P646" s="95"/>
      <c r="Q646" s="95"/>
      <c r="R646" s="95"/>
      <c r="S646" s="95"/>
      <c r="T646" s="95"/>
      <c r="U646" s="95"/>
      <c r="V646" s="134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134"/>
      <c r="N647" s="95"/>
      <c r="O647" s="95"/>
      <c r="P647" s="95"/>
      <c r="Q647" s="95"/>
      <c r="R647" s="95"/>
      <c r="S647" s="95"/>
      <c r="T647" s="95"/>
      <c r="U647" s="95"/>
      <c r="V647" s="134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134"/>
      <c r="N648" s="95"/>
      <c r="O648" s="95"/>
      <c r="P648" s="95"/>
      <c r="Q648" s="95"/>
      <c r="R648" s="95"/>
      <c r="S648" s="95"/>
      <c r="T648" s="95"/>
      <c r="U648" s="95"/>
      <c r="V648" s="134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134"/>
      <c r="N649" s="95"/>
      <c r="O649" s="95"/>
      <c r="P649" s="95"/>
      <c r="Q649" s="95"/>
      <c r="R649" s="95"/>
      <c r="S649" s="95"/>
      <c r="T649" s="95"/>
      <c r="U649" s="95"/>
      <c r="V649" s="134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134"/>
      <c r="N650" s="95"/>
      <c r="O650" s="95"/>
      <c r="P650" s="95"/>
      <c r="Q650" s="95"/>
      <c r="R650" s="95"/>
      <c r="S650" s="95"/>
      <c r="T650" s="95"/>
      <c r="U650" s="95"/>
      <c r="V650" s="134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134"/>
      <c r="N651" s="95"/>
      <c r="O651" s="95"/>
      <c r="P651" s="95"/>
      <c r="Q651" s="95"/>
      <c r="R651" s="95"/>
      <c r="S651" s="95"/>
      <c r="T651" s="95"/>
      <c r="U651" s="95"/>
      <c r="V651" s="134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134"/>
      <c r="N652" s="95"/>
      <c r="O652" s="95"/>
      <c r="P652" s="95"/>
      <c r="Q652" s="95"/>
      <c r="R652" s="95"/>
      <c r="S652" s="95"/>
      <c r="T652" s="95"/>
      <c r="U652" s="95"/>
      <c r="V652" s="134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134"/>
      <c r="N653" s="95"/>
      <c r="O653" s="95"/>
      <c r="P653" s="95"/>
      <c r="Q653" s="95"/>
      <c r="R653" s="95"/>
      <c r="S653" s="95"/>
      <c r="T653" s="95"/>
      <c r="U653" s="95"/>
      <c r="V653" s="134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134"/>
      <c r="N654" s="95"/>
      <c r="O654" s="95"/>
      <c r="P654" s="95"/>
      <c r="Q654" s="95"/>
      <c r="R654" s="95"/>
      <c r="S654" s="95"/>
      <c r="T654" s="95"/>
      <c r="U654" s="95"/>
      <c r="V654" s="134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134"/>
      <c r="N655" s="95"/>
      <c r="O655" s="95"/>
      <c r="P655" s="95"/>
      <c r="Q655" s="95"/>
      <c r="R655" s="95"/>
      <c r="S655" s="95"/>
      <c r="T655" s="95"/>
      <c r="U655" s="95"/>
      <c r="V655" s="134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134"/>
      <c r="N656" s="95"/>
      <c r="O656" s="95"/>
      <c r="P656" s="95"/>
      <c r="Q656" s="95"/>
      <c r="R656" s="95"/>
      <c r="S656" s="95"/>
      <c r="T656" s="95"/>
      <c r="U656" s="95"/>
      <c r="V656" s="134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134"/>
      <c r="N657" s="95"/>
      <c r="O657" s="95"/>
      <c r="P657" s="95"/>
      <c r="Q657" s="95"/>
      <c r="R657" s="95"/>
      <c r="S657" s="95"/>
      <c r="T657" s="95"/>
      <c r="U657" s="95"/>
      <c r="V657" s="134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134"/>
      <c r="N658" s="95"/>
      <c r="O658" s="95"/>
      <c r="P658" s="95"/>
      <c r="Q658" s="95"/>
      <c r="R658" s="95"/>
      <c r="S658" s="95"/>
      <c r="T658" s="95"/>
      <c r="U658" s="95"/>
      <c r="V658" s="134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134"/>
      <c r="N659" s="95"/>
      <c r="O659" s="95"/>
      <c r="P659" s="95"/>
      <c r="Q659" s="95"/>
      <c r="R659" s="95"/>
      <c r="S659" s="95"/>
      <c r="T659" s="95"/>
      <c r="U659" s="95"/>
      <c r="V659" s="134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134"/>
      <c r="N660" s="95"/>
      <c r="O660" s="95"/>
      <c r="P660" s="95"/>
      <c r="Q660" s="95"/>
      <c r="R660" s="95"/>
      <c r="S660" s="95"/>
      <c r="T660" s="95"/>
      <c r="U660" s="95"/>
      <c r="V660" s="134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134"/>
      <c r="N661" s="95"/>
      <c r="O661" s="95"/>
      <c r="P661" s="95"/>
      <c r="Q661" s="95"/>
      <c r="R661" s="95"/>
      <c r="S661" s="95"/>
      <c r="T661" s="95"/>
      <c r="U661" s="95"/>
      <c r="V661" s="134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134"/>
      <c r="N662" s="95"/>
      <c r="O662" s="95"/>
      <c r="P662" s="95"/>
      <c r="Q662" s="95"/>
      <c r="R662" s="95"/>
      <c r="S662" s="95"/>
      <c r="T662" s="95"/>
      <c r="U662" s="95"/>
      <c r="V662" s="134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134"/>
      <c r="N663" s="95"/>
      <c r="O663" s="95"/>
      <c r="P663" s="95"/>
      <c r="Q663" s="95"/>
      <c r="R663" s="95"/>
      <c r="S663" s="95"/>
      <c r="T663" s="95"/>
      <c r="U663" s="95"/>
      <c r="V663" s="134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134"/>
      <c r="N664" s="95"/>
      <c r="O664" s="95"/>
      <c r="P664" s="95"/>
      <c r="Q664" s="95"/>
      <c r="R664" s="95"/>
      <c r="S664" s="95"/>
      <c r="T664" s="95"/>
      <c r="U664" s="95"/>
      <c r="V664" s="134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134"/>
      <c r="N665" s="95"/>
      <c r="O665" s="95"/>
      <c r="P665" s="95"/>
      <c r="Q665" s="95"/>
      <c r="R665" s="95"/>
      <c r="S665" s="95"/>
      <c r="T665" s="95"/>
      <c r="U665" s="95"/>
      <c r="V665" s="134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134"/>
      <c r="N666" s="95"/>
      <c r="O666" s="95"/>
      <c r="P666" s="95"/>
      <c r="Q666" s="95"/>
      <c r="R666" s="95"/>
      <c r="S666" s="95"/>
      <c r="T666" s="95"/>
      <c r="U666" s="95"/>
      <c r="V666" s="134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134"/>
      <c r="N667" s="95"/>
      <c r="O667" s="95"/>
      <c r="P667" s="95"/>
      <c r="Q667" s="95"/>
      <c r="R667" s="95"/>
      <c r="S667" s="95"/>
      <c r="T667" s="95"/>
      <c r="U667" s="95"/>
      <c r="V667" s="134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134"/>
      <c r="N668" s="95"/>
      <c r="O668" s="95"/>
      <c r="P668" s="95"/>
      <c r="Q668" s="95"/>
      <c r="R668" s="95"/>
      <c r="S668" s="95"/>
      <c r="T668" s="95"/>
      <c r="U668" s="95"/>
      <c r="V668" s="134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134"/>
      <c r="N669" s="95"/>
      <c r="O669" s="95"/>
      <c r="P669" s="95"/>
      <c r="Q669" s="95"/>
      <c r="R669" s="95"/>
      <c r="S669" s="95"/>
      <c r="T669" s="95"/>
      <c r="U669" s="95"/>
      <c r="V669" s="134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134"/>
      <c r="N670" s="95"/>
      <c r="O670" s="95"/>
      <c r="P670" s="95"/>
      <c r="Q670" s="95"/>
      <c r="R670" s="95"/>
      <c r="S670" s="95"/>
      <c r="T670" s="95"/>
      <c r="U670" s="95"/>
      <c r="V670" s="134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134"/>
      <c r="N671" s="95"/>
      <c r="O671" s="95"/>
      <c r="P671" s="95"/>
      <c r="Q671" s="95"/>
      <c r="R671" s="95"/>
      <c r="S671" s="95"/>
      <c r="T671" s="95"/>
      <c r="U671" s="95"/>
      <c r="V671" s="134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134"/>
      <c r="N672" s="95"/>
      <c r="O672" s="95"/>
      <c r="P672" s="95"/>
      <c r="Q672" s="95"/>
      <c r="R672" s="95"/>
      <c r="S672" s="95"/>
      <c r="T672" s="95"/>
      <c r="U672" s="95"/>
      <c r="V672" s="134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134"/>
      <c r="N673" s="95"/>
      <c r="O673" s="95"/>
      <c r="P673" s="95"/>
      <c r="Q673" s="95"/>
      <c r="R673" s="95"/>
      <c r="S673" s="95"/>
      <c r="T673" s="95"/>
      <c r="U673" s="95"/>
      <c r="V673" s="134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134"/>
      <c r="N674" s="95"/>
      <c r="O674" s="95"/>
      <c r="P674" s="95"/>
      <c r="Q674" s="95"/>
      <c r="R674" s="95"/>
      <c r="S674" s="95"/>
      <c r="T674" s="95"/>
      <c r="U674" s="95"/>
      <c r="V674" s="134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134"/>
      <c r="N675" s="95"/>
      <c r="O675" s="95"/>
      <c r="P675" s="95"/>
      <c r="Q675" s="95"/>
      <c r="R675" s="95"/>
      <c r="S675" s="95"/>
      <c r="T675" s="95"/>
      <c r="U675" s="95"/>
      <c r="V675" s="134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134"/>
      <c r="N676" s="95"/>
      <c r="O676" s="95"/>
      <c r="P676" s="95"/>
      <c r="Q676" s="95"/>
      <c r="R676" s="95"/>
      <c r="S676" s="95"/>
      <c r="T676" s="95"/>
      <c r="U676" s="95"/>
      <c r="V676" s="134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134"/>
      <c r="N677" s="95"/>
      <c r="O677" s="95"/>
      <c r="P677" s="95"/>
      <c r="Q677" s="95"/>
      <c r="R677" s="95"/>
      <c r="S677" s="95"/>
      <c r="T677" s="95"/>
      <c r="U677" s="95"/>
      <c r="V677" s="134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134"/>
      <c r="N678" s="95"/>
      <c r="O678" s="95"/>
      <c r="P678" s="95"/>
      <c r="Q678" s="95"/>
      <c r="R678" s="95"/>
      <c r="S678" s="95"/>
      <c r="T678" s="95"/>
      <c r="U678" s="95"/>
      <c r="V678" s="134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134"/>
      <c r="N679" s="95"/>
      <c r="O679" s="95"/>
      <c r="P679" s="95"/>
      <c r="Q679" s="95"/>
      <c r="R679" s="95"/>
      <c r="S679" s="95"/>
      <c r="T679" s="95"/>
      <c r="U679" s="95"/>
      <c r="V679" s="134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134"/>
      <c r="N680" s="95"/>
      <c r="O680" s="95"/>
      <c r="P680" s="95"/>
      <c r="Q680" s="95"/>
      <c r="R680" s="95"/>
      <c r="S680" s="95"/>
      <c r="T680" s="95"/>
      <c r="U680" s="95"/>
      <c r="V680" s="134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134"/>
      <c r="N681" s="95"/>
      <c r="O681" s="95"/>
      <c r="P681" s="95"/>
      <c r="Q681" s="95"/>
      <c r="R681" s="95"/>
      <c r="S681" s="95"/>
      <c r="T681" s="95"/>
      <c r="U681" s="95"/>
      <c r="V681" s="134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134"/>
      <c r="N682" s="95"/>
      <c r="O682" s="95"/>
      <c r="P682" s="95"/>
      <c r="Q682" s="95"/>
      <c r="R682" s="95"/>
      <c r="S682" s="95"/>
      <c r="T682" s="95"/>
      <c r="U682" s="95"/>
      <c r="V682" s="134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134"/>
      <c r="N683" s="95"/>
      <c r="O683" s="95"/>
      <c r="P683" s="95"/>
      <c r="Q683" s="95"/>
      <c r="R683" s="95"/>
      <c r="S683" s="95"/>
      <c r="T683" s="95"/>
      <c r="U683" s="95"/>
      <c r="V683" s="134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134"/>
      <c r="N684" s="95"/>
      <c r="O684" s="95"/>
      <c r="P684" s="95"/>
      <c r="Q684" s="95"/>
      <c r="R684" s="95"/>
      <c r="S684" s="95"/>
      <c r="T684" s="95"/>
      <c r="U684" s="95"/>
      <c r="V684" s="134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134"/>
      <c r="N685" s="95"/>
      <c r="O685" s="95"/>
      <c r="P685" s="95"/>
      <c r="Q685" s="95"/>
      <c r="R685" s="95"/>
      <c r="S685" s="95"/>
      <c r="T685" s="95"/>
      <c r="U685" s="95"/>
      <c r="V685" s="134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134"/>
      <c r="N686" s="95"/>
      <c r="O686" s="95"/>
      <c r="P686" s="95"/>
      <c r="Q686" s="95"/>
      <c r="R686" s="95"/>
      <c r="S686" s="95"/>
      <c r="T686" s="95"/>
      <c r="U686" s="95"/>
      <c r="V686" s="134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134"/>
      <c r="N687" s="95"/>
      <c r="O687" s="95"/>
      <c r="P687" s="95"/>
      <c r="Q687" s="95"/>
      <c r="R687" s="95"/>
      <c r="S687" s="95"/>
      <c r="T687" s="95"/>
      <c r="U687" s="95"/>
      <c r="V687" s="134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134"/>
      <c r="N688" s="95"/>
      <c r="O688" s="95"/>
      <c r="P688" s="95"/>
      <c r="Q688" s="95"/>
      <c r="R688" s="95"/>
      <c r="S688" s="95"/>
      <c r="T688" s="95"/>
      <c r="U688" s="95"/>
      <c r="V688" s="134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134"/>
      <c r="N689" s="95"/>
      <c r="O689" s="95"/>
      <c r="P689" s="95"/>
      <c r="Q689" s="95"/>
      <c r="R689" s="95"/>
      <c r="S689" s="95"/>
      <c r="T689" s="95"/>
      <c r="U689" s="95"/>
      <c r="V689" s="134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134"/>
      <c r="N690" s="95"/>
      <c r="O690" s="95"/>
      <c r="P690" s="95"/>
      <c r="Q690" s="95"/>
      <c r="R690" s="95"/>
      <c r="S690" s="95"/>
      <c r="T690" s="95"/>
      <c r="U690" s="95"/>
      <c r="V690" s="134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134"/>
      <c r="N691" s="95"/>
      <c r="O691" s="95"/>
      <c r="P691" s="95"/>
      <c r="Q691" s="95"/>
      <c r="R691" s="95"/>
      <c r="S691" s="95"/>
      <c r="T691" s="95"/>
      <c r="U691" s="95"/>
      <c r="V691" s="134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134"/>
      <c r="N692" s="95"/>
      <c r="O692" s="95"/>
      <c r="P692" s="95"/>
      <c r="Q692" s="95"/>
      <c r="R692" s="95"/>
      <c r="S692" s="95"/>
      <c r="T692" s="95"/>
      <c r="U692" s="95"/>
      <c r="V692" s="134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134"/>
      <c r="N693" s="95"/>
      <c r="O693" s="95"/>
      <c r="P693" s="95"/>
      <c r="Q693" s="95"/>
      <c r="R693" s="95"/>
      <c r="S693" s="95"/>
      <c r="T693" s="95"/>
      <c r="U693" s="95"/>
      <c r="V693" s="134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134"/>
      <c r="N694" s="95"/>
      <c r="O694" s="95"/>
      <c r="P694" s="95"/>
      <c r="Q694" s="95"/>
      <c r="R694" s="95"/>
      <c r="S694" s="95"/>
      <c r="T694" s="95"/>
      <c r="U694" s="95"/>
      <c r="V694" s="134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134"/>
      <c r="N695" s="95"/>
      <c r="O695" s="95"/>
      <c r="P695" s="95"/>
      <c r="Q695" s="95"/>
      <c r="R695" s="95"/>
      <c r="S695" s="95"/>
      <c r="T695" s="95"/>
      <c r="U695" s="95"/>
      <c r="V695" s="134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134"/>
      <c r="N696" s="95"/>
      <c r="O696" s="95"/>
      <c r="P696" s="95"/>
      <c r="Q696" s="95"/>
      <c r="R696" s="95"/>
      <c r="S696" s="95"/>
      <c r="T696" s="95"/>
      <c r="U696" s="95"/>
      <c r="V696" s="134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134"/>
      <c r="N697" s="95"/>
      <c r="O697" s="95"/>
      <c r="P697" s="95"/>
      <c r="Q697" s="95"/>
      <c r="R697" s="95"/>
      <c r="S697" s="95"/>
      <c r="T697" s="95"/>
      <c r="U697" s="95"/>
      <c r="V697" s="134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134"/>
      <c r="N698" s="95"/>
      <c r="O698" s="95"/>
      <c r="P698" s="95"/>
      <c r="Q698" s="95"/>
      <c r="R698" s="95"/>
      <c r="S698" s="95"/>
      <c r="T698" s="95"/>
      <c r="U698" s="95"/>
      <c r="V698" s="134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134"/>
      <c r="N699" s="95"/>
      <c r="O699" s="95"/>
      <c r="P699" s="95"/>
      <c r="Q699" s="95"/>
      <c r="R699" s="95"/>
      <c r="S699" s="95"/>
      <c r="T699" s="95"/>
      <c r="U699" s="95"/>
      <c r="V699" s="134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134"/>
      <c r="N700" s="95"/>
      <c r="O700" s="95"/>
      <c r="P700" s="95"/>
      <c r="Q700" s="95"/>
      <c r="R700" s="95"/>
      <c r="S700" s="95"/>
      <c r="T700" s="95"/>
      <c r="U700" s="95"/>
      <c r="V700" s="134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134"/>
      <c r="N701" s="95"/>
      <c r="O701" s="95"/>
      <c r="P701" s="95"/>
      <c r="Q701" s="95"/>
      <c r="R701" s="95"/>
      <c r="S701" s="95"/>
      <c r="T701" s="95"/>
      <c r="U701" s="95"/>
      <c r="V701" s="134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134"/>
      <c r="N702" s="95"/>
      <c r="O702" s="95"/>
      <c r="P702" s="95"/>
      <c r="Q702" s="95"/>
      <c r="R702" s="95"/>
      <c r="S702" s="95"/>
      <c r="T702" s="95"/>
      <c r="U702" s="95"/>
      <c r="V702" s="134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134"/>
      <c r="N703" s="95"/>
      <c r="O703" s="95"/>
      <c r="P703" s="95"/>
      <c r="Q703" s="95"/>
      <c r="R703" s="95"/>
      <c r="S703" s="95"/>
      <c r="T703" s="95"/>
      <c r="U703" s="95"/>
      <c r="V703" s="134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134"/>
      <c r="N704" s="95"/>
      <c r="O704" s="95"/>
      <c r="P704" s="95"/>
      <c r="Q704" s="95"/>
      <c r="R704" s="95"/>
      <c r="S704" s="95"/>
      <c r="T704" s="95"/>
      <c r="U704" s="95"/>
      <c r="V704" s="134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134"/>
      <c r="N705" s="95"/>
      <c r="O705" s="95"/>
      <c r="P705" s="95"/>
      <c r="Q705" s="95"/>
      <c r="R705" s="95"/>
      <c r="S705" s="95"/>
      <c r="T705" s="95"/>
      <c r="U705" s="95"/>
      <c r="V705" s="134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134"/>
      <c r="N706" s="95"/>
      <c r="O706" s="95"/>
      <c r="P706" s="95"/>
      <c r="Q706" s="95"/>
      <c r="R706" s="95"/>
      <c r="S706" s="95"/>
      <c r="T706" s="95"/>
      <c r="U706" s="95"/>
      <c r="V706" s="134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134"/>
      <c r="N707" s="95"/>
      <c r="O707" s="95"/>
      <c r="P707" s="95"/>
      <c r="Q707" s="95"/>
      <c r="R707" s="95"/>
      <c r="S707" s="95"/>
      <c r="T707" s="95"/>
      <c r="U707" s="95"/>
      <c r="V707" s="134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134"/>
      <c r="N708" s="95"/>
      <c r="O708" s="95"/>
      <c r="P708" s="95"/>
      <c r="Q708" s="95"/>
      <c r="R708" s="95"/>
      <c r="S708" s="95"/>
      <c r="T708" s="95"/>
      <c r="U708" s="95"/>
      <c r="V708" s="134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134"/>
      <c r="N709" s="95"/>
      <c r="O709" s="95"/>
      <c r="P709" s="95"/>
      <c r="Q709" s="95"/>
      <c r="R709" s="95"/>
      <c r="S709" s="95"/>
      <c r="T709" s="95"/>
      <c r="U709" s="95"/>
      <c r="V709" s="134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134"/>
      <c r="N710" s="95"/>
      <c r="O710" s="95"/>
      <c r="P710" s="95"/>
      <c r="Q710" s="95"/>
      <c r="R710" s="95"/>
      <c r="S710" s="95"/>
      <c r="T710" s="95"/>
      <c r="U710" s="95"/>
      <c r="V710" s="134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134"/>
      <c r="N711" s="95"/>
      <c r="O711" s="95"/>
      <c r="P711" s="95"/>
      <c r="Q711" s="95"/>
      <c r="R711" s="95"/>
      <c r="S711" s="95"/>
      <c r="T711" s="95"/>
      <c r="U711" s="95"/>
      <c r="V711" s="134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134"/>
      <c r="N712" s="95"/>
      <c r="O712" s="95"/>
      <c r="P712" s="95"/>
      <c r="Q712" s="95"/>
      <c r="R712" s="95"/>
      <c r="S712" s="95"/>
      <c r="T712" s="95"/>
      <c r="U712" s="95"/>
      <c r="V712" s="134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134"/>
      <c r="N713" s="95"/>
      <c r="O713" s="95"/>
      <c r="P713" s="95"/>
      <c r="Q713" s="95"/>
      <c r="R713" s="95"/>
      <c r="S713" s="95"/>
      <c r="T713" s="95"/>
      <c r="U713" s="95"/>
      <c r="V713" s="134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134"/>
      <c r="N714" s="95"/>
      <c r="O714" s="95"/>
      <c r="P714" s="95"/>
      <c r="Q714" s="95"/>
      <c r="R714" s="95"/>
      <c r="S714" s="95"/>
      <c r="T714" s="95"/>
      <c r="U714" s="95"/>
      <c r="V714" s="134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134"/>
      <c r="N715" s="95"/>
      <c r="O715" s="95"/>
      <c r="P715" s="95"/>
      <c r="Q715" s="95"/>
      <c r="R715" s="95"/>
      <c r="S715" s="95"/>
      <c r="T715" s="95"/>
      <c r="U715" s="95"/>
      <c r="V715" s="134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134"/>
      <c r="N716" s="95"/>
      <c r="O716" s="95"/>
      <c r="P716" s="95"/>
      <c r="Q716" s="95"/>
      <c r="R716" s="95"/>
      <c r="S716" s="95"/>
      <c r="T716" s="95"/>
      <c r="U716" s="95"/>
      <c r="V716" s="134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134"/>
      <c r="N717" s="95"/>
      <c r="O717" s="95"/>
      <c r="P717" s="95"/>
      <c r="Q717" s="95"/>
      <c r="R717" s="95"/>
      <c r="S717" s="95"/>
      <c r="T717" s="95"/>
      <c r="U717" s="95"/>
      <c r="V717" s="134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134"/>
      <c r="N718" s="95"/>
      <c r="O718" s="95"/>
      <c r="P718" s="95"/>
      <c r="Q718" s="95"/>
      <c r="R718" s="95"/>
      <c r="S718" s="95"/>
      <c r="T718" s="95"/>
      <c r="U718" s="95"/>
      <c r="V718" s="134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134"/>
      <c r="N719" s="95"/>
      <c r="O719" s="95"/>
      <c r="P719" s="95"/>
      <c r="Q719" s="95"/>
      <c r="R719" s="95"/>
      <c r="S719" s="95"/>
      <c r="T719" s="95"/>
      <c r="U719" s="95"/>
      <c r="V719" s="134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134"/>
      <c r="N720" s="95"/>
      <c r="O720" s="95"/>
      <c r="P720" s="95"/>
      <c r="Q720" s="95"/>
      <c r="R720" s="95"/>
      <c r="S720" s="95"/>
      <c r="T720" s="95"/>
      <c r="U720" s="95"/>
      <c r="V720" s="134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134"/>
      <c r="N721" s="95"/>
      <c r="O721" s="95"/>
      <c r="P721" s="95"/>
      <c r="Q721" s="95"/>
      <c r="R721" s="95"/>
      <c r="S721" s="95"/>
      <c r="T721" s="95"/>
      <c r="U721" s="95"/>
      <c r="V721" s="134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134"/>
      <c r="N722" s="95"/>
      <c r="O722" s="95"/>
      <c r="P722" s="95"/>
      <c r="Q722" s="95"/>
      <c r="R722" s="95"/>
      <c r="S722" s="95"/>
      <c r="T722" s="95"/>
      <c r="U722" s="95"/>
      <c r="V722" s="134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134"/>
      <c r="N723" s="95"/>
      <c r="O723" s="95"/>
      <c r="P723" s="95"/>
      <c r="Q723" s="95"/>
      <c r="R723" s="95"/>
      <c r="S723" s="95"/>
      <c r="T723" s="95"/>
      <c r="U723" s="95"/>
      <c r="V723" s="134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134"/>
      <c r="N724" s="95"/>
      <c r="O724" s="95"/>
      <c r="P724" s="95"/>
      <c r="Q724" s="95"/>
      <c r="R724" s="95"/>
      <c r="S724" s="95"/>
      <c r="T724" s="95"/>
      <c r="U724" s="95"/>
      <c r="V724" s="134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134"/>
      <c r="N725" s="95"/>
      <c r="O725" s="95"/>
      <c r="P725" s="95"/>
      <c r="Q725" s="95"/>
      <c r="R725" s="95"/>
      <c r="S725" s="95"/>
      <c r="T725" s="95"/>
      <c r="U725" s="95"/>
      <c r="V725" s="134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134"/>
      <c r="N726" s="95"/>
      <c r="O726" s="95"/>
      <c r="P726" s="95"/>
      <c r="Q726" s="95"/>
      <c r="R726" s="95"/>
      <c r="S726" s="95"/>
      <c r="T726" s="95"/>
      <c r="U726" s="95"/>
      <c r="V726" s="134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134"/>
      <c r="N727" s="95"/>
      <c r="O727" s="95"/>
      <c r="P727" s="95"/>
      <c r="Q727" s="95"/>
      <c r="R727" s="95"/>
      <c r="S727" s="95"/>
      <c r="T727" s="95"/>
      <c r="U727" s="95"/>
      <c r="V727" s="134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134"/>
      <c r="N728" s="95"/>
      <c r="O728" s="95"/>
      <c r="P728" s="95"/>
      <c r="Q728" s="95"/>
      <c r="R728" s="95"/>
      <c r="S728" s="95"/>
      <c r="T728" s="95"/>
      <c r="U728" s="95"/>
      <c r="V728" s="134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134"/>
      <c r="N729" s="95"/>
      <c r="O729" s="95"/>
      <c r="P729" s="95"/>
      <c r="Q729" s="95"/>
      <c r="R729" s="95"/>
      <c r="S729" s="95"/>
      <c r="T729" s="95"/>
      <c r="U729" s="95"/>
      <c r="V729" s="134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134"/>
      <c r="N730" s="95"/>
      <c r="O730" s="95"/>
      <c r="P730" s="95"/>
      <c r="Q730" s="95"/>
      <c r="R730" s="95"/>
      <c r="S730" s="95"/>
      <c r="T730" s="95"/>
      <c r="U730" s="95"/>
      <c r="V730" s="134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134"/>
      <c r="N731" s="95"/>
      <c r="O731" s="95"/>
      <c r="P731" s="95"/>
      <c r="Q731" s="95"/>
      <c r="R731" s="95"/>
      <c r="S731" s="95"/>
      <c r="T731" s="95"/>
      <c r="U731" s="95"/>
      <c r="V731" s="134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134"/>
      <c r="N732" s="95"/>
      <c r="O732" s="95"/>
      <c r="P732" s="95"/>
      <c r="Q732" s="95"/>
      <c r="R732" s="95"/>
      <c r="S732" s="95"/>
      <c r="T732" s="95"/>
      <c r="U732" s="95"/>
      <c r="V732" s="134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134"/>
      <c r="N733" s="95"/>
      <c r="O733" s="95"/>
      <c r="P733" s="95"/>
      <c r="Q733" s="95"/>
      <c r="R733" s="95"/>
      <c r="S733" s="95"/>
      <c r="T733" s="95"/>
      <c r="U733" s="95"/>
      <c r="V733" s="134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134"/>
      <c r="N734" s="95"/>
      <c r="O734" s="95"/>
      <c r="P734" s="95"/>
      <c r="Q734" s="95"/>
      <c r="R734" s="95"/>
      <c r="S734" s="95"/>
      <c r="T734" s="95"/>
      <c r="U734" s="95"/>
      <c r="V734" s="134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134"/>
      <c r="N735" s="95"/>
      <c r="O735" s="95"/>
      <c r="P735" s="95"/>
      <c r="Q735" s="95"/>
      <c r="R735" s="95"/>
      <c r="S735" s="95"/>
      <c r="T735" s="95"/>
      <c r="U735" s="95"/>
      <c r="V735" s="134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134"/>
      <c r="N736" s="95"/>
      <c r="O736" s="95"/>
      <c r="P736" s="95"/>
      <c r="Q736" s="95"/>
      <c r="R736" s="95"/>
      <c r="S736" s="95"/>
      <c r="T736" s="95"/>
      <c r="U736" s="95"/>
      <c r="V736" s="134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134"/>
      <c r="N737" s="95"/>
      <c r="O737" s="95"/>
      <c r="P737" s="95"/>
      <c r="Q737" s="95"/>
      <c r="R737" s="95"/>
      <c r="S737" s="95"/>
      <c r="T737" s="95"/>
      <c r="U737" s="95"/>
      <c r="V737" s="134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134"/>
      <c r="N738" s="95"/>
      <c r="O738" s="95"/>
      <c r="P738" s="95"/>
      <c r="Q738" s="95"/>
      <c r="R738" s="95"/>
      <c r="S738" s="95"/>
      <c r="T738" s="95"/>
      <c r="U738" s="95"/>
      <c r="V738" s="134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134"/>
      <c r="N739" s="95"/>
      <c r="O739" s="95"/>
      <c r="P739" s="95"/>
      <c r="Q739" s="95"/>
      <c r="R739" s="95"/>
      <c r="S739" s="95"/>
      <c r="T739" s="95"/>
      <c r="U739" s="95"/>
      <c r="V739" s="134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134"/>
      <c r="N740" s="95"/>
      <c r="O740" s="95"/>
      <c r="P740" s="95"/>
      <c r="Q740" s="95"/>
      <c r="R740" s="95"/>
      <c r="S740" s="95"/>
      <c r="T740" s="95"/>
      <c r="U740" s="95"/>
      <c r="V740" s="134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134"/>
      <c r="N741" s="95"/>
      <c r="O741" s="95"/>
      <c r="P741" s="95"/>
      <c r="Q741" s="95"/>
      <c r="R741" s="95"/>
      <c r="S741" s="95"/>
      <c r="T741" s="95"/>
      <c r="U741" s="95"/>
      <c r="V741" s="134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134"/>
      <c r="N742" s="95"/>
      <c r="O742" s="95"/>
      <c r="P742" s="95"/>
      <c r="Q742" s="95"/>
      <c r="R742" s="95"/>
      <c r="S742" s="95"/>
      <c r="T742" s="95"/>
      <c r="U742" s="95"/>
      <c r="V742" s="134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134"/>
      <c r="N743" s="95"/>
      <c r="O743" s="95"/>
      <c r="P743" s="95"/>
      <c r="Q743" s="95"/>
      <c r="R743" s="95"/>
      <c r="S743" s="95"/>
      <c r="T743" s="95"/>
      <c r="U743" s="95"/>
      <c r="V743" s="134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134"/>
      <c r="N744" s="95"/>
      <c r="O744" s="95"/>
      <c r="P744" s="95"/>
      <c r="Q744" s="95"/>
      <c r="R744" s="95"/>
      <c r="S744" s="95"/>
      <c r="T744" s="95"/>
      <c r="U744" s="95"/>
      <c r="V744" s="134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134"/>
      <c r="N745" s="95"/>
      <c r="O745" s="95"/>
      <c r="P745" s="95"/>
      <c r="Q745" s="95"/>
      <c r="R745" s="95"/>
      <c r="S745" s="95"/>
      <c r="T745" s="95"/>
      <c r="U745" s="95"/>
      <c r="V745" s="134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134"/>
      <c r="N746" s="95"/>
      <c r="O746" s="95"/>
      <c r="P746" s="95"/>
      <c r="Q746" s="95"/>
      <c r="R746" s="95"/>
      <c r="S746" s="95"/>
      <c r="T746" s="95"/>
      <c r="U746" s="95"/>
      <c r="V746" s="134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134"/>
      <c r="N747" s="95"/>
      <c r="O747" s="95"/>
      <c r="P747" s="95"/>
      <c r="Q747" s="95"/>
      <c r="R747" s="95"/>
      <c r="S747" s="95"/>
      <c r="T747" s="95"/>
      <c r="U747" s="95"/>
      <c r="V747" s="134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134"/>
      <c r="N748" s="95"/>
      <c r="O748" s="95"/>
      <c r="P748" s="95"/>
      <c r="Q748" s="95"/>
      <c r="R748" s="95"/>
      <c r="S748" s="95"/>
      <c r="T748" s="95"/>
      <c r="U748" s="95"/>
      <c r="V748" s="134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134"/>
      <c r="N749" s="95"/>
      <c r="O749" s="95"/>
      <c r="P749" s="95"/>
      <c r="Q749" s="95"/>
      <c r="R749" s="95"/>
      <c r="S749" s="95"/>
      <c r="T749" s="95"/>
      <c r="U749" s="95"/>
      <c r="V749" s="134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134"/>
      <c r="N750" s="95"/>
      <c r="O750" s="95"/>
      <c r="P750" s="95"/>
      <c r="Q750" s="95"/>
      <c r="R750" s="95"/>
      <c r="S750" s="95"/>
      <c r="T750" s="95"/>
      <c r="U750" s="95"/>
      <c r="V750" s="134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134"/>
      <c r="N751" s="95"/>
      <c r="O751" s="95"/>
      <c r="P751" s="95"/>
      <c r="Q751" s="95"/>
      <c r="R751" s="95"/>
      <c r="S751" s="95"/>
      <c r="T751" s="95"/>
      <c r="U751" s="95"/>
      <c r="V751" s="134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134"/>
      <c r="N752" s="95"/>
      <c r="O752" s="95"/>
      <c r="P752" s="95"/>
      <c r="Q752" s="95"/>
      <c r="R752" s="95"/>
      <c r="S752" s="95"/>
      <c r="T752" s="95"/>
      <c r="U752" s="95"/>
      <c r="V752" s="134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134"/>
      <c r="N753" s="95"/>
      <c r="O753" s="95"/>
      <c r="P753" s="95"/>
      <c r="Q753" s="95"/>
      <c r="R753" s="95"/>
      <c r="S753" s="95"/>
      <c r="T753" s="95"/>
      <c r="U753" s="95"/>
      <c r="V753" s="134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134"/>
      <c r="N754" s="95"/>
      <c r="O754" s="95"/>
      <c r="P754" s="95"/>
      <c r="Q754" s="95"/>
      <c r="R754" s="95"/>
      <c r="S754" s="95"/>
      <c r="T754" s="95"/>
      <c r="U754" s="95"/>
      <c r="V754" s="134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134"/>
      <c r="N755" s="95"/>
      <c r="O755" s="95"/>
      <c r="P755" s="95"/>
      <c r="Q755" s="95"/>
      <c r="R755" s="95"/>
      <c r="S755" s="95"/>
      <c r="T755" s="95"/>
      <c r="U755" s="95"/>
      <c r="V755" s="134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134"/>
      <c r="N756" s="95"/>
      <c r="O756" s="95"/>
      <c r="P756" s="95"/>
      <c r="Q756" s="95"/>
      <c r="R756" s="95"/>
      <c r="S756" s="95"/>
      <c r="T756" s="95"/>
      <c r="U756" s="95"/>
      <c r="V756" s="134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134"/>
      <c r="N757" s="95"/>
      <c r="O757" s="95"/>
      <c r="P757" s="95"/>
      <c r="Q757" s="95"/>
      <c r="R757" s="95"/>
      <c r="S757" s="95"/>
      <c r="T757" s="95"/>
      <c r="U757" s="95"/>
      <c r="V757" s="134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134"/>
      <c r="N758" s="95"/>
      <c r="O758" s="95"/>
      <c r="P758" s="95"/>
      <c r="Q758" s="95"/>
      <c r="R758" s="95"/>
      <c r="S758" s="95"/>
      <c r="T758" s="95"/>
      <c r="U758" s="95"/>
      <c r="V758" s="134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134"/>
      <c r="N759" s="95"/>
      <c r="O759" s="95"/>
      <c r="P759" s="95"/>
      <c r="Q759" s="95"/>
      <c r="R759" s="95"/>
      <c r="S759" s="95"/>
      <c r="T759" s="95"/>
      <c r="U759" s="95"/>
      <c r="V759" s="134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134"/>
      <c r="N760" s="95"/>
      <c r="O760" s="95"/>
      <c r="P760" s="95"/>
      <c r="Q760" s="95"/>
      <c r="R760" s="95"/>
      <c r="S760" s="95"/>
      <c r="T760" s="95"/>
      <c r="U760" s="95"/>
      <c r="V760" s="134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134"/>
      <c r="N761" s="95"/>
      <c r="O761" s="95"/>
      <c r="P761" s="95"/>
      <c r="Q761" s="95"/>
      <c r="R761" s="95"/>
      <c r="S761" s="95"/>
      <c r="T761" s="95"/>
      <c r="U761" s="95"/>
      <c r="V761" s="134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134"/>
      <c r="N762" s="95"/>
      <c r="O762" s="95"/>
      <c r="P762" s="95"/>
      <c r="Q762" s="95"/>
      <c r="R762" s="95"/>
      <c r="S762" s="95"/>
      <c r="T762" s="95"/>
      <c r="U762" s="95"/>
      <c r="V762" s="134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134"/>
      <c r="N763" s="95"/>
      <c r="O763" s="95"/>
      <c r="P763" s="95"/>
      <c r="Q763" s="95"/>
      <c r="R763" s="95"/>
      <c r="S763" s="95"/>
      <c r="T763" s="95"/>
      <c r="U763" s="95"/>
      <c r="V763" s="134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134"/>
      <c r="N764" s="95"/>
      <c r="O764" s="95"/>
      <c r="P764" s="95"/>
      <c r="Q764" s="95"/>
      <c r="R764" s="95"/>
      <c r="S764" s="95"/>
      <c r="T764" s="95"/>
      <c r="U764" s="95"/>
      <c r="V764" s="134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134"/>
      <c r="N765" s="95"/>
      <c r="O765" s="95"/>
      <c r="P765" s="95"/>
      <c r="Q765" s="95"/>
      <c r="R765" s="95"/>
      <c r="S765" s="95"/>
      <c r="T765" s="95"/>
      <c r="U765" s="95"/>
      <c r="V765" s="134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134"/>
      <c r="N766" s="95"/>
      <c r="O766" s="95"/>
      <c r="P766" s="95"/>
      <c r="Q766" s="95"/>
      <c r="R766" s="95"/>
      <c r="S766" s="95"/>
      <c r="T766" s="95"/>
      <c r="U766" s="95"/>
      <c r="V766" s="134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134"/>
      <c r="N767" s="95"/>
      <c r="O767" s="95"/>
      <c r="P767" s="95"/>
      <c r="Q767" s="95"/>
      <c r="R767" s="95"/>
      <c r="S767" s="95"/>
      <c r="T767" s="95"/>
      <c r="U767" s="95"/>
      <c r="V767" s="134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134"/>
      <c r="N768" s="95"/>
      <c r="O768" s="95"/>
      <c r="P768" s="95"/>
      <c r="Q768" s="95"/>
      <c r="R768" s="95"/>
      <c r="S768" s="95"/>
      <c r="T768" s="95"/>
      <c r="U768" s="95"/>
      <c r="V768" s="134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134"/>
      <c r="N769" s="95"/>
      <c r="O769" s="95"/>
      <c r="P769" s="95"/>
      <c r="Q769" s="95"/>
      <c r="R769" s="95"/>
      <c r="S769" s="95"/>
      <c r="T769" s="95"/>
      <c r="U769" s="95"/>
      <c r="V769" s="134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134"/>
      <c r="N770" s="95"/>
      <c r="O770" s="95"/>
      <c r="P770" s="95"/>
      <c r="Q770" s="95"/>
      <c r="R770" s="95"/>
      <c r="S770" s="95"/>
      <c r="T770" s="95"/>
      <c r="U770" s="95"/>
      <c r="V770" s="134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134"/>
      <c r="N771" s="95"/>
      <c r="O771" s="95"/>
      <c r="P771" s="95"/>
      <c r="Q771" s="95"/>
      <c r="R771" s="95"/>
      <c r="S771" s="95"/>
      <c r="T771" s="95"/>
      <c r="U771" s="95"/>
      <c r="V771" s="134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134"/>
      <c r="N772" s="95"/>
      <c r="O772" s="95"/>
      <c r="P772" s="95"/>
      <c r="Q772" s="95"/>
      <c r="R772" s="95"/>
      <c r="S772" s="95"/>
      <c r="T772" s="95"/>
      <c r="U772" s="95"/>
      <c r="V772" s="134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134"/>
      <c r="N773" s="95"/>
      <c r="O773" s="95"/>
      <c r="P773" s="95"/>
      <c r="Q773" s="95"/>
      <c r="R773" s="95"/>
      <c r="S773" s="95"/>
      <c r="T773" s="95"/>
      <c r="U773" s="95"/>
      <c r="V773" s="134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134"/>
      <c r="N774" s="95"/>
      <c r="O774" s="95"/>
      <c r="P774" s="95"/>
      <c r="Q774" s="95"/>
      <c r="R774" s="95"/>
      <c r="S774" s="95"/>
      <c r="T774" s="95"/>
      <c r="U774" s="95"/>
      <c r="V774" s="134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134"/>
      <c r="N775" s="95"/>
      <c r="O775" s="95"/>
      <c r="P775" s="95"/>
      <c r="Q775" s="95"/>
      <c r="R775" s="95"/>
      <c r="S775" s="95"/>
      <c r="T775" s="95"/>
      <c r="U775" s="95"/>
      <c r="V775" s="134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134"/>
      <c r="N776" s="95"/>
      <c r="O776" s="95"/>
      <c r="P776" s="95"/>
      <c r="Q776" s="95"/>
      <c r="R776" s="95"/>
      <c r="S776" s="95"/>
      <c r="T776" s="95"/>
      <c r="U776" s="95"/>
      <c r="V776" s="134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134"/>
      <c r="N777" s="95"/>
      <c r="O777" s="95"/>
      <c r="P777" s="95"/>
      <c r="Q777" s="95"/>
      <c r="R777" s="95"/>
      <c r="S777" s="95"/>
      <c r="T777" s="95"/>
      <c r="U777" s="95"/>
      <c r="V777" s="134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134"/>
      <c r="N778" s="95"/>
      <c r="O778" s="95"/>
      <c r="P778" s="95"/>
      <c r="Q778" s="95"/>
      <c r="R778" s="95"/>
      <c r="S778" s="95"/>
      <c r="T778" s="95"/>
      <c r="U778" s="95"/>
      <c r="V778" s="134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134"/>
      <c r="N779" s="95"/>
      <c r="O779" s="95"/>
      <c r="P779" s="95"/>
      <c r="Q779" s="95"/>
      <c r="R779" s="95"/>
      <c r="S779" s="95"/>
      <c r="T779" s="95"/>
      <c r="U779" s="95"/>
      <c r="V779" s="134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134"/>
      <c r="N780" s="95"/>
      <c r="O780" s="95"/>
      <c r="P780" s="95"/>
      <c r="Q780" s="95"/>
      <c r="R780" s="95"/>
      <c r="S780" s="95"/>
      <c r="T780" s="95"/>
      <c r="U780" s="95"/>
      <c r="V780" s="134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134"/>
      <c r="N781" s="95"/>
      <c r="O781" s="95"/>
      <c r="P781" s="95"/>
      <c r="Q781" s="95"/>
      <c r="R781" s="95"/>
      <c r="S781" s="95"/>
      <c r="T781" s="95"/>
      <c r="U781" s="95"/>
      <c r="V781" s="134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134"/>
      <c r="N782" s="95"/>
      <c r="O782" s="95"/>
      <c r="P782" s="95"/>
      <c r="Q782" s="95"/>
      <c r="R782" s="95"/>
      <c r="S782" s="95"/>
      <c r="T782" s="95"/>
      <c r="U782" s="95"/>
      <c r="V782" s="134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134"/>
      <c r="N783" s="95"/>
      <c r="O783" s="95"/>
      <c r="P783" s="95"/>
      <c r="Q783" s="95"/>
      <c r="R783" s="95"/>
      <c r="S783" s="95"/>
      <c r="T783" s="95"/>
      <c r="U783" s="95"/>
      <c r="V783" s="134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134"/>
      <c r="N784" s="95"/>
      <c r="O784" s="95"/>
      <c r="P784" s="95"/>
      <c r="Q784" s="95"/>
      <c r="R784" s="95"/>
      <c r="S784" s="95"/>
      <c r="T784" s="95"/>
      <c r="U784" s="95"/>
      <c r="V784" s="134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134"/>
      <c r="N785" s="95"/>
      <c r="O785" s="95"/>
      <c r="P785" s="95"/>
      <c r="Q785" s="95"/>
      <c r="R785" s="95"/>
      <c r="S785" s="95"/>
      <c r="T785" s="95"/>
      <c r="U785" s="95"/>
      <c r="V785" s="134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134"/>
      <c r="N786" s="95"/>
      <c r="O786" s="95"/>
      <c r="P786" s="95"/>
      <c r="Q786" s="95"/>
      <c r="R786" s="95"/>
      <c r="S786" s="95"/>
      <c r="T786" s="95"/>
      <c r="U786" s="95"/>
      <c r="V786" s="134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134"/>
      <c r="N787" s="95"/>
      <c r="O787" s="95"/>
      <c r="P787" s="95"/>
      <c r="Q787" s="95"/>
      <c r="R787" s="95"/>
      <c r="S787" s="95"/>
      <c r="T787" s="95"/>
      <c r="U787" s="95"/>
      <c r="V787" s="134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134"/>
      <c r="N788" s="95"/>
      <c r="O788" s="95"/>
      <c r="P788" s="95"/>
      <c r="Q788" s="95"/>
      <c r="R788" s="95"/>
      <c r="S788" s="95"/>
      <c r="T788" s="95"/>
      <c r="U788" s="95"/>
      <c r="V788" s="134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134"/>
      <c r="N789" s="95"/>
      <c r="O789" s="95"/>
      <c r="P789" s="95"/>
      <c r="Q789" s="95"/>
      <c r="R789" s="95"/>
      <c r="S789" s="95"/>
      <c r="T789" s="95"/>
      <c r="U789" s="95"/>
      <c r="V789" s="134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134"/>
      <c r="N790" s="95"/>
      <c r="O790" s="95"/>
      <c r="P790" s="95"/>
      <c r="Q790" s="95"/>
      <c r="R790" s="95"/>
      <c r="S790" s="95"/>
      <c r="T790" s="95"/>
      <c r="U790" s="95"/>
      <c r="V790" s="134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134"/>
      <c r="N791" s="95"/>
      <c r="O791" s="95"/>
      <c r="P791" s="95"/>
      <c r="Q791" s="95"/>
      <c r="R791" s="95"/>
      <c r="S791" s="95"/>
      <c r="T791" s="95"/>
      <c r="U791" s="95"/>
      <c r="V791" s="134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134"/>
      <c r="N792" s="95"/>
      <c r="O792" s="95"/>
      <c r="P792" s="95"/>
      <c r="Q792" s="95"/>
      <c r="R792" s="95"/>
      <c r="S792" s="95"/>
      <c r="T792" s="95"/>
      <c r="U792" s="95"/>
      <c r="V792" s="134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134"/>
      <c r="N793" s="95"/>
      <c r="O793" s="95"/>
      <c r="P793" s="95"/>
      <c r="Q793" s="95"/>
      <c r="R793" s="95"/>
      <c r="S793" s="95"/>
      <c r="T793" s="95"/>
      <c r="U793" s="95"/>
      <c r="V793" s="134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134"/>
      <c r="N794" s="95"/>
      <c r="O794" s="95"/>
      <c r="P794" s="95"/>
      <c r="Q794" s="95"/>
      <c r="R794" s="95"/>
      <c r="S794" s="95"/>
      <c r="T794" s="95"/>
      <c r="U794" s="95"/>
      <c r="V794" s="134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134"/>
      <c r="N795" s="95"/>
      <c r="O795" s="95"/>
      <c r="P795" s="95"/>
      <c r="Q795" s="95"/>
      <c r="R795" s="95"/>
      <c r="S795" s="95"/>
      <c r="T795" s="95"/>
      <c r="U795" s="95"/>
      <c r="V795" s="134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134"/>
      <c r="N796" s="95"/>
      <c r="O796" s="95"/>
      <c r="P796" s="95"/>
      <c r="Q796" s="95"/>
      <c r="R796" s="95"/>
      <c r="S796" s="95"/>
      <c r="T796" s="95"/>
      <c r="U796" s="95"/>
      <c r="V796" s="134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134"/>
      <c r="N797" s="95"/>
      <c r="O797" s="95"/>
      <c r="P797" s="95"/>
      <c r="Q797" s="95"/>
      <c r="R797" s="95"/>
      <c r="S797" s="95"/>
      <c r="T797" s="95"/>
      <c r="U797" s="95"/>
      <c r="V797" s="134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134"/>
      <c r="N798" s="95"/>
      <c r="O798" s="95"/>
      <c r="P798" s="95"/>
      <c r="Q798" s="95"/>
      <c r="R798" s="95"/>
      <c r="S798" s="95"/>
      <c r="T798" s="95"/>
      <c r="U798" s="95"/>
      <c r="V798" s="134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134"/>
      <c r="N799" s="95"/>
      <c r="O799" s="95"/>
      <c r="P799" s="95"/>
      <c r="Q799" s="95"/>
      <c r="R799" s="95"/>
      <c r="S799" s="95"/>
      <c r="T799" s="95"/>
      <c r="U799" s="95"/>
      <c r="V799" s="134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134"/>
      <c r="N800" s="95"/>
      <c r="O800" s="95"/>
      <c r="P800" s="95"/>
      <c r="Q800" s="95"/>
      <c r="R800" s="95"/>
      <c r="S800" s="95"/>
      <c r="T800" s="95"/>
      <c r="U800" s="95"/>
      <c r="V800" s="134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134"/>
      <c r="N801" s="95"/>
      <c r="O801" s="95"/>
      <c r="P801" s="95"/>
      <c r="Q801" s="95"/>
      <c r="R801" s="95"/>
      <c r="S801" s="95"/>
      <c r="T801" s="95"/>
      <c r="U801" s="95"/>
      <c r="V801" s="134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134"/>
      <c r="N802" s="95"/>
      <c r="O802" s="95"/>
      <c r="P802" s="95"/>
      <c r="Q802" s="95"/>
      <c r="R802" s="95"/>
      <c r="S802" s="95"/>
      <c r="T802" s="95"/>
      <c r="U802" s="95"/>
      <c r="V802" s="134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134"/>
      <c r="N803" s="95"/>
      <c r="O803" s="95"/>
      <c r="P803" s="95"/>
      <c r="Q803" s="95"/>
      <c r="R803" s="95"/>
      <c r="S803" s="95"/>
      <c r="T803" s="95"/>
      <c r="U803" s="95"/>
      <c r="V803" s="134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134"/>
      <c r="N804" s="95"/>
      <c r="O804" s="95"/>
      <c r="P804" s="95"/>
      <c r="Q804" s="95"/>
      <c r="R804" s="95"/>
      <c r="S804" s="95"/>
      <c r="T804" s="95"/>
      <c r="U804" s="95"/>
      <c r="V804" s="134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134"/>
      <c r="N805" s="95"/>
      <c r="O805" s="95"/>
      <c r="P805" s="95"/>
      <c r="Q805" s="95"/>
      <c r="R805" s="95"/>
      <c r="S805" s="95"/>
      <c r="T805" s="95"/>
      <c r="U805" s="95"/>
      <c r="V805" s="134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134"/>
      <c r="N806" s="95"/>
      <c r="O806" s="95"/>
      <c r="P806" s="95"/>
      <c r="Q806" s="95"/>
      <c r="R806" s="95"/>
      <c r="S806" s="95"/>
      <c r="T806" s="95"/>
      <c r="U806" s="95"/>
      <c r="V806" s="134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134"/>
      <c r="N807" s="95"/>
      <c r="O807" s="95"/>
      <c r="P807" s="95"/>
      <c r="Q807" s="95"/>
      <c r="R807" s="95"/>
      <c r="S807" s="95"/>
      <c r="T807" s="95"/>
      <c r="U807" s="95"/>
      <c r="V807" s="134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134"/>
      <c r="N808" s="95"/>
      <c r="O808" s="95"/>
      <c r="P808" s="95"/>
      <c r="Q808" s="95"/>
      <c r="R808" s="95"/>
      <c r="S808" s="95"/>
      <c r="T808" s="95"/>
      <c r="U808" s="95"/>
      <c r="V808" s="134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134"/>
      <c r="N809" s="95"/>
      <c r="O809" s="95"/>
      <c r="P809" s="95"/>
      <c r="Q809" s="95"/>
      <c r="R809" s="95"/>
      <c r="S809" s="95"/>
      <c r="T809" s="95"/>
      <c r="U809" s="95"/>
      <c r="V809" s="134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134"/>
      <c r="N810" s="95"/>
      <c r="O810" s="95"/>
      <c r="P810" s="95"/>
      <c r="Q810" s="95"/>
      <c r="R810" s="95"/>
      <c r="S810" s="95"/>
      <c r="T810" s="95"/>
      <c r="U810" s="95"/>
      <c r="V810" s="134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134"/>
      <c r="N811" s="95"/>
      <c r="O811" s="95"/>
      <c r="P811" s="95"/>
      <c r="Q811" s="95"/>
      <c r="R811" s="95"/>
      <c r="S811" s="95"/>
      <c r="T811" s="95"/>
      <c r="U811" s="95"/>
      <c r="V811" s="134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134"/>
      <c r="N812" s="95"/>
      <c r="O812" s="95"/>
      <c r="P812" s="95"/>
      <c r="Q812" s="95"/>
      <c r="R812" s="95"/>
      <c r="S812" s="95"/>
      <c r="T812" s="95"/>
      <c r="U812" s="95"/>
      <c r="V812" s="134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134"/>
      <c r="N813" s="95"/>
      <c r="O813" s="95"/>
      <c r="P813" s="95"/>
      <c r="Q813" s="95"/>
      <c r="R813" s="95"/>
      <c r="S813" s="95"/>
      <c r="T813" s="95"/>
      <c r="U813" s="95"/>
      <c r="V813" s="134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134"/>
      <c r="N814" s="95"/>
      <c r="O814" s="95"/>
      <c r="P814" s="95"/>
      <c r="Q814" s="95"/>
      <c r="R814" s="95"/>
      <c r="S814" s="95"/>
      <c r="T814" s="95"/>
      <c r="U814" s="95"/>
      <c r="V814" s="134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134"/>
      <c r="N815" s="95"/>
      <c r="O815" s="95"/>
      <c r="P815" s="95"/>
      <c r="Q815" s="95"/>
      <c r="R815" s="95"/>
      <c r="S815" s="95"/>
      <c r="T815" s="95"/>
      <c r="U815" s="95"/>
      <c r="V815" s="134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134"/>
      <c r="N816" s="95"/>
      <c r="O816" s="95"/>
      <c r="P816" s="95"/>
      <c r="Q816" s="95"/>
      <c r="R816" s="95"/>
      <c r="S816" s="95"/>
      <c r="T816" s="95"/>
      <c r="U816" s="95"/>
      <c r="V816" s="134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134"/>
      <c r="N817" s="95"/>
      <c r="O817" s="95"/>
      <c r="P817" s="95"/>
      <c r="Q817" s="95"/>
      <c r="R817" s="95"/>
      <c r="S817" s="95"/>
      <c r="T817" s="95"/>
      <c r="U817" s="95"/>
      <c r="V817" s="134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134"/>
      <c r="N818" s="95"/>
      <c r="O818" s="95"/>
      <c r="P818" s="95"/>
      <c r="Q818" s="95"/>
      <c r="R818" s="95"/>
      <c r="S818" s="95"/>
      <c r="T818" s="95"/>
      <c r="U818" s="95"/>
      <c r="V818" s="134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134"/>
      <c r="N819" s="95"/>
      <c r="O819" s="95"/>
      <c r="P819" s="95"/>
      <c r="Q819" s="95"/>
      <c r="R819" s="95"/>
      <c r="S819" s="95"/>
      <c r="T819" s="95"/>
      <c r="U819" s="95"/>
      <c r="V819" s="134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134"/>
      <c r="N820" s="95"/>
      <c r="O820" s="95"/>
      <c r="P820" s="95"/>
      <c r="Q820" s="95"/>
      <c r="R820" s="95"/>
      <c r="S820" s="95"/>
      <c r="T820" s="95"/>
      <c r="U820" s="95"/>
      <c r="V820" s="134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134"/>
      <c r="N821" s="95"/>
      <c r="O821" s="95"/>
      <c r="P821" s="95"/>
      <c r="Q821" s="95"/>
      <c r="R821" s="95"/>
      <c r="S821" s="95"/>
      <c r="T821" s="95"/>
      <c r="U821" s="95"/>
      <c r="V821" s="134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134"/>
      <c r="N822" s="95"/>
      <c r="O822" s="95"/>
      <c r="P822" s="95"/>
      <c r="Q822" s="95"/>
      <c r="R822" s="95"/>
      <c r="S822" s="95"/>
      <c r="T822" s="95"/>
      <c r="U822" s="95"/>
      <c r="V822" s="134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134"/>
      <c r="N823" s="95"/>
      <c r="O823" s="95"/>
      <c r="P823" s="95"/>
      <c r="Q823" s="95"/>
      <c r="R823" s="95"/>
      <c r="S823" s="95"/>
      <c r="T823" s="95"/>
      <c r="U823" s="95"/>
      <c r="V823" s="134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134"/>
      <c r="N824" s="95"/>
      <c r="O824" s="95"/>
      <c r="P824" s="95"/>
      <c r="Q824" s="95"/>
      <c r="R824" s="95"/>
      <c r="S824" s="95"/>
      <c r="T824" s="95"/>
      <c r="U824" s="95"/>
      <c r="V824" s="134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134"/>
      <c r="N825" s="95"/>
      <c r="O825" s="95"/>
      <c r="P825" s="95"/>
      <c r="Q825" s="95"/>
      <c r="R825" s="95"/>
      <c r="S825" s="95"/>
      <c r="T825" s="95"/>
      <c r="U825" s="95"/>
      <c r="V825" s="134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134"/>
      <c r="N826" s="95"/>
      <c r="O826" s="95"/>
      <c r="P826" s="95"/>
      <c r="Q826" s="95"/>
      <c r="R826" s="95"/>
      <c r="S826" s="95"/>
      <c r="T826" s="95"/>
      <c r="U826" s="95"/>
      <c r="V826" s="134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134"/>
      <c r="N827" s="95"/>
      <c r="O827" s="95"/>
      <c r="P827" s="95"/>
      <c r="Q827" s="95"/>
      <c r="R827" s="95"/>
      <c r="S827" s="95"/>
      <c r="T827" s="95"/>
      <c r="U827" s="95"/>
      <c r="V827" s="134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134"/>
      <c r="N828" s="95"/>
      <c r="O828" s="95"/>
      <c r="P828" s="95"/>
      <c r="Q828" s="95"/>
      <c r="R828" s="95"/>
      <c r="S828" s="95"/>
      <c r="T828" s="95"/>
      <c r="U828" s="95"/>
      <c r="V828" s="134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134"/>
      <c r="N829" s="95"/>
      <c r="O829" s="95"/>
      <c r="P829" s="95"/>
      <c r="Q829" s="95"/>
      <c r="R829" s="95"/>
      <c r="S829" s="95"/>
      <c r="T829" s="95"/>
      <c r="U829" s="95"/>
      <c r="V829" s="134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134"/>
      <c r="N830" s="95"/>
      <c r="O830" s="95"/>
      <c r="P830" s="95"/>
      <c r="Q830" s="95"/>
      <c r="R830" s="95"/>
      <c r="S830" s="95"/>
      <c r="T830" s="95"/>
      <c r="U830" s="95"/>
      <c r="V830" s="134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134"/>
      <c r="N831" s="95"/>
      <c r="O831" s="95"/>
      <c r="P831" s="95"/>
      <c r="Q831" s="95"/>
      <c r="R831" s="95"/>
      <c r="S831" s="95"/>
      <c r="T831" s="95"/>
      <c r="U831" s="95"/>
      <c r="V831" s="134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134"/>
      <c r="N832" s="95"/>
      <c r="O832" s="95"/>
      <c r="P832" s="95"/>
      <c r="Q832" s="95"/>
      <c r="R832" s="95"/>
      <c r="S832" s="95"/>
      <c r="T832" s="95"/>
      <c r="U832" s="95"/>
      <c r="V832" s="134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134"/>
      <c r="N833" s="95"/>
      <c r="O833" s="95"/>
      <c r="P833" s="95"/>
      <c r="Q833" s="95"/>
      <c r="R833" s="95"/>
      <c r="S833" s="95"/>
      <c r="T833" s="95"/>
      <c r="U833" s="95"/>
      <c r="V833" s="134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134"/>
      <c r="N834" s="95"/>
      <c r="O834" s="95"/>
      <c r="P834" s="95"/>
      <c r="Q834" s="95"/>
      <c r="R834" s="95"/>
      <c r="S834" s="95"/>
      <c r="T834" s="95"/>
      <c r="U834" s="95"/>
      <c r="V834" s="134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134"/>
      <c r="N835" s="95"/>
      <c r="O835" s="95"/>
      <c r="P835" s="95"/>
      <c r="Q835" s="95"/>
      <c r="R835" s="95"/>
      <c r="S835" s="95"/>
      <c r="T835" s="95"/>
      <c r="U835" s="95"/>
      <c r="V835" s="134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134"/>
      <c r="N836" s="95"/>
      <c r="O836" s="95"/>
      <c r="P836" s="95"/>
      <c r="Q836" s="95"/>
      <c r="R836" s="95"/>
      <c r="S836" s="95"/>
      <c r="T836" s="95"/>
      <c r="U836" s="95"/>
      <c r="V836" s="134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134"/>
      <c r="N837" s="95"/>
      <c r="O837" s="95"/>
      <c r="P837" s="95"/>
      <c r="Q837" s="95"/>
      <c r="R837" s="95"/>
      <c r="S837" s="95"/>
      <c r="T837" s="95"/>
      <c r="U837" s="95"/>
      <c r="V837" s="134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134"/>
      <c r="N838" s="95"/>
      <c r="O838" s="95"/>
      <c r="P838" s="95"/>
      <c r="Q838" s="95"/>
      <c r="R838" s="95"/>
      <c r="S838" s="95"/>
      <c r="T838" s="95"/>
      <c r="U838" s="95"/>
      <c r="V838" s="134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134"/>
      <c r="N839" s="95"/>
      <c r="O839" s="95"/>
      <c r="P839" s="95"/>
      <c r="Q839" s="95"/>
      <c r="R839" s="95"/>
      <c r="S839" s="95"/>
      <c r="T839" s="95"/>
      <c r="U839" s="95"/>
      <c r="V839" s="134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134"/>
      <c r="N840" s="95"/>
      <c r="O840" s="95"/>
      <c r="P840" s="95"/>
      <c r="Q840" s="95"/>
      <c r="R840" s="95"/>
      <c r="S840" s="95"/>
      <c r="T840" s="95"/>
      <c r="U840" s="95"/>
      <c r="V840" s="134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134"/>
      <c r="N841" s="95"/>
      <c r="O841" s="95"/>
      <c r="P841" s="95"/>
      <c r="Q841" s="95"/>
      <c r="R841" s="95"/>
      <c r="S841" s="95"/>
      <c r="T841" s="95"/>
      <c r="U841" s="95"/>
      <c r="V841" s="134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134"/>
      <c r="N842" s="95"/>
      <c r="O842" s="95"/>
      <c r="P842" s="95"/>
      <c r="Q842" s="95"/>
      <c r="R842" s="95"/>
      <c r="S842" s="95"/>
      <c r="T842" s="95"/>
      <c r="U842" s="95"/>
      <c r="V842" s="134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134"/>
      <c r="N843" s="95"/>
      <c r="O843" s="95"/>
      <c r="P843" s="95"/>
      <c r="Q843" s="95"/>
      <c r="R843" s="95"/>
      <c r="S843" s="95"/>
      <c r="T843" s="95"/>
      <c r="U843" s="95"/>
      <c r="V843" s="134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134"/>
      <c r="N844" s="95"/>
      <c r="O844" s="95"/>
      <c r="P844" s="95"/>
      <c r="Q844" s="95"/>
      <c r="R844" s="95"/>
      <c r="S844" s="95"/>
      <c r="T844" s="95"/>
      <c r="U844" s="95"/>
      <c r="V844" s="134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134"/>
      <c r="N845" s="95"/>
      <c r="O845" s="95"/>
      <c r="P845" s="95"/>
      <c r="Q845" s="95"/>
      <c r="R845" s="95"/>
      <c r="S845" s="95"/>
      <c r="T845" s="95"/>
      <c r="U845" s="95"/>
      <c r="V845" s="134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134"/>
      <c r="N846" s="95"/>
      <c r="O846" s="95"/>
      <c r="P846" s="95"/>
      <c r="Q846" s="95"/>
      <c r="R846" s="95"/>
      <c r="S846" s="95"/>
      <c r="T846" s="95"/>
      <c r="U846" s="95"/>
      <c r="V846" s="134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134"/>
      <c r="N847" s="95"/>
      <c r="O847" s="95"/>
      <c r="P847" s="95"/>
      <c r="Q847" s="95"/>
      <c r="R847" s="95"/>
      <c r="S847" s="95"/>
      <c r="T847" s="95"/>
      <c r="U847" s="95"/>
      <c r="V847" s="134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134"/>
      <c r="N848" s="95"/>
      <c r="O848" s="95"/>
      <c r="P848" s="95"/>
      <c r="Q848" s="95"/>
      <c r="R848" s="95"/>
      <c r="S848" s="95"/>
      <c r="T848" s="95"/>
      <c r="U848" s="95"/>
      <c r="V848" s="134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134"/>
      <c r="N849" s="95"/>
      <c r="O849" s="95"/>
      <c r="P849" s="95"/>
      <c r="Q849" s="95"/>
      <c r="R849" s="95"/>
      <c r="S849" s="95"/>
      <c r="T849" s="95"/>
      <c r="U849" s="95"/>
      <c r="V849" s="134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134"/>
      <c r="N850" s="95"/>
      <c r="O850" s="95"/>
      <c r="P850" s="95"/>
      <c r="Q850" s="95"/>
      <c r="R850" s="95"/>
      <c r="S850" s="95"/>
      <c r="T850" s="95"/>
      <c r="U850" s="95"/>
      <c r="V850" s="134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134"/>
      <c r="N851" s="95"/>
      <c r="O851" s="95"/>
      <c r="P851" s="95"/>
      <c r="Q851" s="95"/>
      <c r="R851" s="95"/>
      <c r="S851" s="95"/>
      <c r="T851" s="95"/>
      <c r="U851" s="95"/>
      <c r="V851" s="134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134"/>
      <c r="N852" s="95"/>
      <c r="O852" s="95"/>
      <c r="P852" s="95"/>
      <c r="Q852" s="95"/>
      <c r="R852" s="95"/>
      <c r="S852" s="95"/>
      <c r="T852" s="95"/>
      <c r="U852" s="95"/>
      <c r="V852" s="134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134"/>
      <c r="N853" s="95"/>
      <c r="O853" s="95"/>
      <c r="P853" s="95"/>
      <c r="Q853" s="95"/>
      <c r="R853" s="95"/>
      <c r="S853" s="95"/>
      <c r="T853" s="95"/>
      <c r="U853" s="95"/>
      <c r="V853" s="134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134"/>
      <c r="N854" s="95"/>
      <c r="O854" s="95"/>
      <c r="P854" s="95"/>
      <c r="Q854" s="95"/>
      <c r="R854" s="95"/>
      <c r="S854" s="95"/>
      <c r="T854" s="95"/>
      <c r="U854" s="95"/>
      <c r="V854" s="134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134"/>
      <c r="N855" s="95"/>
      <c r="O855" s="95"/>
      <c r="P855" s="95"/>
      <c r="Q855" s="95"/>
      <c r="R855" s="95"/>
      <c r="S855" s="95"/>
      <c r="T855" s="95"/>
      <c r="U855" s="95"/>
      <c r="V855" s="134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134"/>
      <c r="N856" s="95"/>
      <c r="O856" s="95"/>
      <c r="P856" s="95"/>
      <c r="Q856" s="95"/>
      <c r="R856" s="95"/>
      <c r="S856" s="95"/>
      <c r="T856" s="95"/>
      <c r="U856" s="95"/>
      <c r="V856" s="134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134"/>
      <c r="N857" s="95"/>
      <c r="O857" s="95"/>
      <c r="P857" s="95"/>
      <c r="Q857" s="95"/>
      <c r="R857" s="95"/>
      <c r="S857" s="95"/>
      <c r="T857" s="95"/>
      <c r="U857" s="95"/>
      <c r="V857" s="134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134"/>
      <c r="N858" s="95"/>
      <c r="O858" s="95"/>
      <c r="P858" s="95"/>
      <c r="Q858" s="95"/>
      <c r="R858" s="95"/>
      <c r="S858" s="95"/>
      <c r="T858" s="95"/>
      <c r="U858" s="95"/>
      <c r="V858" s="134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134"/>
      <c r="N859" s="95"/>
      <c r="O859" s="95"/>
      <c r="P859" s="95"/>
      <c r="Q859" s="95"/>
      <c r="R859" s="95"/>
      <c r="S859" s="95"/>
      <c r="T859" s="95"/>
      <c r="U859" s="95"/>
      <c r="V859" s="134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134"/>
      <c r="N860" s="95"/>
      <c r="O860" s="95"/>
      <c r="P860" s="95"/>
      <c r="Q860" s="95"/>
      <c r="R860" s="95"/>
      <c r="S860" s="95"/>
      <c r="T860" s="95"/>
      <c r="U860" s="95"/>
      <c r="V860" s="134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134"/>
      <c r="N861" s="95"/>
      <c r="O861" s="95"/>
      <c r="P861" s="95"/>
      <c r="Q861" s="95"/>
      <c r="R861" s="95"/>
      <c r="S861" s="95"/>
      <c r="T861" s="95"/>
      <c r="U861" s="95"/>
      <c r="V861" s="134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134"/>
      <c r="N862" s="95"/>
      <c r="O862" s="95"/>
      <c r="P862" s="95"/>
      <c r="Q862" s="95"/>
      <c r="R862" s="95"/>
      <c r="S862" s="95"/>
      <c r="T862" s="95"/>
      <c r="U862" s="95"/>
      <c r="V862" s="134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134"/>
      <c r="N863" s="95"/>
      <c r="O863" s="95"/>
      <c r="P863" s="95"/>
      <c r="Q863" s="95"/>
      <c r="R863" s="95"/>
      <c r="S863" s="95"/>
      <c r="T863" s="95"/>
      <c r="U863" s="95"/>
      <c r="V863" s="134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134"/>
      <c r="N864" s="95"/>
      <c r="O864" s="95"/>
      <c r="P864" s="95"/>
      <c r="Q864" s="95"/>
      <c r="R864" s="95"/>
      <c r="S864" s="95"/>
      <c r="T864" s="95"/>
      <c r="U864" s="95"/>
      <c r="V864" s="134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134"/>
      <c r="N865" s="95"/>
      <c r="O865" s="95"/>
      <c r="P865" s="95"/>
      <c r="Q865" s="95"/>
      <c r="R865" s="95"/>
      <c r="S865" s="95"/>
      <c r="T865" s="95"/>
      <c r="U865" s="95"/>
      <c r="V865" s="134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134"/>
      <c r="N866" s="95"/>
      <c r="O866" s="95"/>
      <c r="P866" s="95"/>
      <c r="Q866" s="95"/>
      <c r="R866" s="95"/>
      <c r="S866" s="95"/>
      <c r="T866" s="95"/>
      <c r="U866" s="95"/>
      <c r="V866" s="134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134"/>
      <c r="N867" s="95"/>
      <c r="O867" s="95"/>
      <c r="P867" s="95"/>
      <c r="Q867" s="95"/>
      <c r="R867" s="95"/>
      <c r="S867" s="95"/>
      <c r="T867" s="95"/>
      <c r="U867" s="95"/>
      <c r="V867" s="134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134"/>
      <c r="N868" s="95"/>
      <c r="O868" s="95"/>
      <c r="P868" s="95"/>
      <c r="Q868" s="95"/>
      <c r="R868" s="95"/>
      <c r="S868" s="95"/>
      <c r="T868" s="95"/>
      <c r="U868" s="95"/>
      <c r="V868" s="134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134"/>
      <c r="N869" s="95"/>
      <c r="O869" s="95"/>
      <c r="P869" s="95"/>
      <c r="Q869" s="95"/>
      <c r="R869" s="95"/>
      <c r="S869" s="95"/>
      <c r="T869" s="95"/>
      <c r="U869" s="95"/>
      <c r="V869" s="134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134"/>
      <c r="N870" s="95"/>
      <c r="O870" s="95"/>
      <c r="P870" s="95"/>
      <c r="Q870" s="95"/>
      <c r="R870" s="95"/>
      <c r="S870" s="95"/>
      <c r="T870" s="95"/>
      <c r="U870" s="95"/>
      <c r="V870" s="134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134"/>
      <c r="N871" s="95"/>
      <c r="O871" s="95"/>
      <c r="P871" s="95"/>
      <c r="Q871" s="95"/>
      <c r="R871" s="95"/>
      <c r="S871" s="95"/>
      <c r="T871" s="95"/>
      <c r="U871" s="95"/>
      <c r="V871" s="134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134"/>
      <c r="N872" s="95"/>
      <c r="O872" s="95"/>
      <c r="P872" s="95"/>
      <c r="Q872" s="95"/>
      <c r="R872" s="95"/>
      <c r="S872" s="95"/>
      <c r="T872" s="95"/>
      <c r="U872" s="95"/>
      <c r="V872" s="134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134"/>
      <c r="N873" s="95"/>
      <c r="O873" s="95"/>
      <c r="P873" s="95"/>
      <c r="Q873" s="95"/>
      <c r="R873" s="95"/>
      <c r="S873" s="95"/>
      <c r="T873" s="95"/>
      <c r="U873" s="95"/>
      <c r="V873" s="134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134"/>
      <c r="N874" s="95"/>
      <c r="O874" s="95"/>
      <c r="P874" s="95"/>
      <c r="Q874" s="95"/>
      <c r="R874" s="95"/>
      <c r="S874" s="95"/>
      <c r="T874" s="95"/>
      <c r="U874" s="95"/>
      <c r="V874" s="134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134"/>
      <c r="N875" s="95"/>
      <c r="O875" s="95"/>
      <c r="P875" s="95"/>
      <c r="Q875" s="95"/>
      <c r="R875" s="95"/>
      <c r="S875" s="95"/>
      <c r="T875" s="95"/>
      <c r="U875" s="95"/>
      <c r="V875" s="134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134"/>
      <c r="N876" s="95"/>
      <c r="O876" s="95"/>
      <c r="P876" s="95"/>
      <c r="Q876" s="95"/>
      <c r="R876" s="95"/>
      <c r="S876" s="95"/>
      <c r="T876" s="95"/>
      <c r="U876" s="95"/>
      <c r="V876" s="134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134"/>
      <c r="N877" s="95"/>
      <c r="O877" s="95"/>
      <c r="P877" s="95"/>
      <c r="Q877" s="95"/>
      <c r="R877" s="95"/>
      <c r="S877" s="95"/>
      <c r="T877" s="95"/>
      <c r="U877" s="95"/>
      <c r="V877" s="134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134"/>
      <c r="N878" s="95"/>
      <c r="O878" s="95"/>
      <c r="P878" s="95"/>
      <c r="Q878" s="95"/>
      <c r="R878" s="95"/>
      <c r="S878" s="95"/>
      <c r="T878" s="95"/>
      <c r="U878" s="95"/>
      <c r="V878" s="134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134"/>
      <c r="N879" s="95"/>
      <c r="O879" s="95"/>
      <c r="P879" s="95"/>
      <c r="Q879" s="95"/>
      <c r="R879" s="95"/>
      <c r="S879" s="95"/>
      <c r="T879" s="95"/>
      <c r="U879" s="95"/>
      <c r="V879" s="134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134"/>
      <c r="N880" s="95"/>
      <c r="O880" s="95"/>
      <c r="P880" s="95"/>
      <c r="Q880" s="95"/>
      <c r="R880" s="95"/>
      <c r="S880" s="95"/>
      <c r="T880" s="95"/>
      <c r="U880" s="95"/>
      <c r="V880" s="134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134"/>
      <c r="N881" s="95"/>
      <c r="O881" s="95"/>
      <c r="P881" s="95"/>
      <c r="Q881" s="95"/>
      <c r="R881" s="95"/>
      <c r="S881" s="95"/>
      <c r="T881" s="95"/>
      <c r="U881" s="95"/>
      <c r="V881" s="134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134"/>
      <c r="N882" s="95"/>
      <c r="O882" s="95"/>
      <c r="P882" s="95"/>
      <c r="Q882" s="95"/>
      <c r="R882" s="95"/>
      <c r="S882" s="95"/>
      <c r="T882" s="95"/>
      <c r="U882" s="95"/>
      <c r="V882" s="134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134"/>
      <c r="N883" s="95"/>
      <c r="O883" s="95"/>
      <c r="P883" s="95"/>
      <c r="Q883" s="95"/>
      <c r="R883" s="95"/>
      <c r="S883" s="95"/>
      <c r="T883" s="95"/>
      <c r="U883" s="95"/>
      <c r="V883" s="134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134"/>
      <c r="N884" s="95"/>
      <c r="O884" s="95"/>
      <c r="P884" s="95"/>
      <c r="Q884" s="95"/>
      <c r="R884" s="95"/>
      <c r="S884" s="95"/>
      <c r="T884" s="95"/>
      <c r="U884" s="95"/>
      <c r="V884" s="134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134"/>
      <c r="N885" s="95"/>
      <c r="O885" s="95"/>
      <c r="P885" s="95"/>
      <c r="Q885" s="95"/>
      <c r="R885" s="95"/>
      <c r="S885" s="95"/>
      <c r="T885" s="95"/>
      <c r="U885" s="95"/>
      <c r="V885" s="134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134"/>
      <c r="N886" s="95"/>
      <c r="O886" s="95"/>
      <c r="P886" s="95"/>
      <c r="Q886" s="95"/>
      <c r="R886" s="95"/>
      <c r="S886" s="95"/>
      <c r="T886" s="95"/>
      <c r="U886" s="95"/>
      <c r="V886" s="134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134"/>
      <c r="N887" s="95"/>
      <c r="O887" s="95"/>
      <c r="P887" s="95"/>
      <c r="Q887" s="95"/>
      <c r="R887" s="95"/>
      <c r="S887" s="95"/>
      <c r="T887" s="95"/>
      <c r="U887" s="95"/>
      <c r="V887" s="134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134"/>
      <c r="N888" s="95"/>
      <c r="O888" s="95"/>
      <c r="P888" s="95"/>
      <c r="Q888" s="95"/>
      <c r="R888" s="95"/>
      <c r="S888" s="95"/>
      <c r="T888" s="95"/>
      <c r="U888" s="95"/>
      <c r="V888" s="134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134"/>
      <c r="N889" s="95"/>
      <c r="O889" s="95"/>
      <c r="P889" s="95"/>
      <c r="Q889" s="95"/>
      <c r="R889" s="95"/>
      <c r="S889" s="95"/>
      <c r="T889" s="95"/>
      <c r="U889" s="95"/>
      <c r="V889" s="134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134"/>
      <c r="N890" s="95"/>
      <c r="O890" s="95"/>
      <c r="P890" s="95"/>
      <c r="Q890" s="95"/>
      <c r="R890" s="95"/>
      <c r="S890" s="95"/>
      <c r="T890" s="95"/>
      <c r="U890" s="95"/>
      <c r="V890" s="134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134"/>
      <c r="N891" s="95"/>
      <c r="O891" s="95"/>
      <c r="P891" s="95"/>
      <c r="Q891" s="95"/>
      <c r="R891" s="95"/>
      <c r="S891" s="95"/>
      <c r="T891" s="95"/>
      <c r="U891" s="95"/>
      <c r="V891" s="134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134"/>
      <c r="N892" s="95"/>
      <c r="O892" s="95"/>
      <c r="P892" s="95"/>
      <c r="Q892" s="95"/>
      <c r="R892" s="95"/>
      <c r="S892" s="95"/>
      <c r="T892" s="95"/>
      <c r="U892" s="95"/>
      <c r="V892" s="134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134"/>
      <c r="N893" s="95"/>
      <c r="O893" s="95"/>
      <c r="P893" s="95"/>
      <c r="Q893" s="95"/>
      <c r="R893" s="95"/>
      <c r="S893" s="95"/>
      <c r="T893" s="95"/>
      <c r="U893" s="95"/>
      <c r="V893" s="134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134"/>
      <c r="N894" s="95"/>
      <c r="O894" s="95"/>
      <c r="P894" s="95"/>
      <c r="Q894" s="95"/>
      <c r="R894" s="95"/>
      <c r="S894" s="95"/>
      <c r="T894" s="95"/>
      <c r="U894" s="95"/>
      <c r="V894" s="134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134"/>
      <c r="N895" s="95"/>
      <c r="O895" s="95"/>
      <c r="P895" s="95"/>
      <c r="Q895" s="95"/>
      <c r="R895" s="95"/>
      <c r="S895" s="95"/>
      <c r="T895" s="95"/>
      <c r="U895" s="95"/>
      <c r="V895" s="134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134"/>
      <c r="N896" s="95"/>
      <c r="O896" s="95"/>
      <c r="P896" s="95"/>
      <c r="Q896" s="95"/>
      <c r="R896" s="95"/>
      <c r="S896" s="95"/>
      <c r="T896" s="95"/>
      <c r="U896" s="95"/>
      <c r="V896" s="134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134"/>
      <c r="N897" s="95"/>
      <c r="O897" s="95"/>
      <c r="P897" s="95"/>
      <c r="Q897" s="95"/>
      <c r="R897" s="95"/>
      <c r="S897" s="95"/>
      <c r="T897" s="95"/>
      <c r="U897" s="95"/>
      <c r="V897" s="134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134"/>
      <c r="N898" s="95"/>
      <c r="O898" s="95"/>
      <c r="P898" s="95"/>
      <c r="Q898" s="95"/>
      <c r="R898" s="95"/>
      <c r="S898" s="95"/>
      <c r="T898" s="95"/>
      <c r="U898" s="95"/>
      <c r="V898" s="134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134"/>
      <c r="N899" s="95"/>
      <c r="O899" s="95"/>
      <c r="P899" s="95"/>
      <c r="Q899" s="95"/>
      <c r="R899" s="95"/>
      <c r="S899" s="95"/>
      <c r="T899" s="95"/>
      <c r="U899" s="95"/>
      <c r="V899" s="134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134"/>
      <c r="N900" s="95"/>
      <c r="O900" s="95"/>
      <c r="P900" s="95"/>
      <c r="Q900" s="95"/>
      <c r="R900" s="95"/>
      <c r="S900" s="95"/>
      <c r="T900" s="95"/>
      <c r="U900" s="95"/>
      <c r="V900" s="134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134"/>
      <c r="N901" s="95"/>
      <c r="O901" s="95"/>
      <c r="P901" s="95"/>
      <c r="Q901" s="95"/>
      <c r="R901" s="95"/>
      <c r="S901" s="95"/>
      <c r="T901" s="95"/>
      <c r="U901" s="95"/>
      <c r="V901" s="134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134"/>
      <c r="N902" s="95"/>
      <c r="O902" s="95"/>
      <c r="P902" s="95"/>
      <c r="Q902" s="95"/>
      <c r="R902" s="95"/>
      <c r="S902" s="95"/>
      <c r="T902" s="95"/>
      <c r="U902" s="95"/>
      <c r="V902" s="134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134"/>
      <c r="N903" s="95"/>
      <c r="O903" s="95"/>
      <c r="P903" s="95"/>
      <c r="Q903" s="95"/>
      <c r="R903" s="95"/>
      <c r="S903" s="95"/>
      <c r="T903" s="95"/>
      <c r="U903" s="95"/>
      <c r="V903" s="134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134"/>
      <c r="N904" s="95"/>
      <c r="O904" s="95"/>
      <c r="P904" s="95"/>
      <c r="Q904" s="95"/>
      <c r="R904" s="95"/>
      <c r="S904" s="95"/>
      <c r="T904" s="95"/>
      <c r="U904" s="95"/>
      <c r="V904" s="134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134"/>
      <c r="N905" s="95"/>
      <c r="O905" s="95"/>
      <c r="P905" s="95"/>
      <c r="Q905" s="95"/>
      <c r="R905" s="95"/>
      <c r="S905" s="95"/>
      <c r="T905" s="95"/>
      <c r="U905" s="95"/>
      <c r="V905" s="134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134"/>
      <c r="N906" s="95"/>
      <c r="O906" s="95"/>
      <c r="P906" s="95"/>
      <c r="Q906" s="95"/>
      <c r="R906" s="95"/>
      <c r="S906" s="95"/>
      <c r="T906" s="95"/>
      <c r="U906" s="95"/>
      <c r="V906" s="134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134"/>
      <c r="N907" s="95"/>
      <c r="O907" s="95"/>
      <c r="P907" s="95"/>
      <c r="Q907" s="95"/>
      <c r="R907" s="95"/>
      <c r="S907" s="95"/>
      <c r="T907" s="95"/>
      <c r="U907" s="95"/>
      <c r="V907" s="134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134"/>
      <c r="N908" s="95"/>
      <c r="O908" s="95"/>
      <c r="P908" s="95"/>
      <c r="Q908" s="95"/>
      <c r="R908" s="95"/>
      <c r="S908" s="95"/>
      <c r="T908" s="95"/>
      <c r="U908" s="95"/>
      <c r="V908" s="134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134"/>
      <c r="N909" s="95"/>
      <c r="O909" s="95"/>
      <c r="P909" s="95"/>
      <c r="Q909" s="95"/>
      <c r="R909" s="95"/>
      <c r="S909" s="95"/>
      <c r="T909" s="95"/>
      <c r="U909" s="95"/>
      <c r="V909" s="134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134"/>
      <c r="N910" s="95"/>
      <c r="O910" s="95"/>
      <c r="P910" s="95"/>
      <c r="Q910" s="95"/>
      <c r="R910" s="95"/>
      <c r="S910" s="95"/>
      <c r="T910" s="95"/>
      <c r="U910" s="95"/>
      <c r="V910" s="134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134"/>
      <c r="N911" s="95"/>
      <c r="O911" s="95"/>
      <c r="P911" s="95"/>
      <c r="Q911" s="95"/>
      <c r="R911" s="95"/>
      <c r="S911" s="95"/>
      <c r="T911" s="95"/>
      <c r="U911" s="95"/>
      <c r="V911" s="134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134"/>
      <c r="N912" s="95"/>
      <c r="O912" s="95"/>
      <c r="P912" s="95"/>
      <c r="Q912" s="95"/>
      <c r="R912" s="95"/>
      <c r="S912" s="95"/>
      <c r="T912" s="95"/>
      <c r="U912" s="95"/>
      <c r="V912" s="134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134"/>
      <c r="N913" s="95"/>
      <c r="O913" s="95"/>
      <c r="P913" s="95"/>
      <c r="Q913" s="95"/>
      <c r="R913" s="95"/>
      <c r="S913" s="95"/>
      <c r="T913" s="95"/>
      <c r="U913" s="95"/>
      <c r="V913" s="134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134"/>
      <c r="N914" s="95"/>
      <c r="O914" s="95"/>
      <c r="P914" s="95"/>
      <c r="Q914" s="95"/>
      <c r="R914" s="95"/>
      <c r="S914" s="95"/>
      <c r="T914" s="95"/>
      <c r="U914" s="95"/>
      <c r="V914" s="134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134"/>
      <c r="N915" s="95"/>
      <c r="O915" s="95"/>
      <c r="P915" s="95"/>
      <c r="Q915" s="95"/>
      <c r="R915" s="95"/>
      <c r="S915" s="95"/>
      <c r="T915" s="95"/>
      <c r="U915" s="95"/>
      <c r="V915" s="134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134"/>
      <c r="N916" s="95"/>
      <c r="O916" s="95"/>
      <c r="P916" s="95"/>
      <c r="Q916" s="95"/>
      <c r="R916" s="95"/>
      <c r="S916" s="95"/>
      <c r="T916" s="95"/>
      <c r="U916" s="95"/>
      <c r="V916" s="134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134"/>
      <c r="N917" s="95"/>
      <c r="O917" s="95"/>
      <c r="P917" s="95"/>
      <c r="Q917" s="95"/>
      <c r="R917" s="95"/>
      <c r="S917" s="95"/>
      <c r="T917" s="95"/>
      <c r="U917" s="95"/>
      <c r="V917" s="134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134"/>
      <c r="N918" s="95"/>
      <c r="O918" s="95"/>
      <c r="P918" s="95"/>
      <c r="Q918" s="95"/>
      <c r="R918" s="95"/>
      <c r="S918" s="95"/>
      <c r="T918" s="95"/>
      <c r="U918" s="95"/>
      <c r="V918" s="134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134"/>
      <c r="N919" s="95"/>
      <c r="O919" s="95"/>
      <c r="P919" s="95"/>
      <c r="Q919" s="95"/>
      <c r="R919" s="95"/>
      <c r="S919" s="95"/>
      <c r="T919" s="95"/>
      <c r="U919" s="95"/>
      <c r="V919" s="134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134"/>
      <c r="N920" s="95"/>
      <c r="O920" s="95"/>
      <c r="P920" s="95"/>
      <c r="Q920" s="95"/>
      <c r="R920" s="95"/>
      <c r="S920" s="95"/>
      <c r="T920" s="95"/>
      <c r="U920" s="95"/>
      <c r="V920" s="134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134"/>
      <c r="N921" s="95"/>
      <c r="O921" s="95"/>
      <c r="P921" s="95"/>
      <c r="Q921" s="95"/>
      <c r="R921" s="95"/>
      <c r="S921" s="95"/>
      <c r="T921" s="95"/>
      <c r="U921" s="95"/>
      <c r="V921" s="134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134"/>
      <c r="N922" s="95"/>
      <c r="O922" s="95"/>
      <c r="P922" s="95"/>
      <c r="Q922" s="95"/>
      <c r="R922" s="95"/>
      <c r="S922" s="95"/>
      <c r="T922" s="95"/>
      <c r="U922" s="95"/>
      <c r="V922" s="134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134"/>
      <c r="N923" s="95"/>
      <c r="O923" s="95"/>
      <c r="P923" s="95"/>
      <c r="Q923" s="95"/>
      <c r="R923" s="95"/>
      <c r="S923" s="95"/>
      <c r="T923" s="95"/>
      <c r="U923" s="95"/>
      <c r="V923" s="134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134"/>
      <c r="N924" s="95"/>
      <c r="O924" s="95"/>
      <c r="P924" s="95"/>
      <c r="Q924" s="95"/>
      <c r="R924" s="95"/>
      <c r="S924" s="95"/>
      <c r="T924" s="95"/>
      <c r="U924" s="95"/>
      <c r="V924" s="134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134"/>
      <c r="N925" s="95"/>
      <c r="O925" s="95"/>
      <c r="P925" s="95"/>
      <c r="Q925" s="95"/>
      <c r="R925" s="95"/>
      <c r="S925" s="95"/>
      <c r="T925" s="95"/>
      <c r="U925" s="95"/>
      <c r="V925" s="134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134"/>
      <c r="N926" s="95"/>
      <c r="O926" s="95"/>
      <c r="P926" s="95"/>
      <c r="Q926" s="95"/>
      <c r="R926" s="95"/>
      <c r="S926" s="95"/>
      <c r="T926" s="95"/>
      <c r="U926" s="95"/>
      <c r="V926" s="134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134"/>
      <c r="N927" s="95"/>
      <c r="O927" s="95"/>
      <c r="P927" s="95"/>
      <c r="Q927" s="95"/>
      <c r="R927" s="95"/>
      <c r="S927" s="95"/>
      <c r="T927" s="95"/>
      <c r="U927" s="95"/>
      <c r="V927" s="134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134"/>
      <c r="N928" s="95"/>
      <c r="O928" s="95"/>
      <c r="P928" s="95"/>
      <c r="Q928" s="95"/>
      <c r="R928" s="95"/>
      <c r="S928" s="95"/>
      <c r="T928" s="95"/>
      <c r="U928" s="95"/>
      <c r="V928" s="134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134"/>
      <c r="N929" s="95"/>
      <c r="O929" s="95"/>
      <c r="P929" s="95"/>
      <c r="Q929" s="95"/>
      <c r="R929" s="95"/>
      <c r="S929" s="95"/>
      <c r="T929" s="95"/>
      <c r="U929" s="95"/>
      <c r="V929" s="134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134"/>
      <c r="N930" s="95"/>
      <c r="O930" s="95"/>
      <c r="P930" s="95"/>
      <c r="Q930" s="95"/>
      <c r="R930" s="95"/>
      <c r="S930" s="95"/>
      <c r="T930" s="95"/>
      <c r="U930" s="95"/>
      <c r="V930" s="134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134"/>
      <c r="N931" s="95"/>
      <c r="O931" s="95"/>
      <c r="P931" s="95"/>
      <c r="Q931" s="95"/>
      <c r="R931" s="95"/>
      <c r="S931" s="95"/>
      <c r="T931" s="95"/>
      <c r="U931" s="95"/>
      <c r="V931" s="134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134"/>
      <c r="N932" s="95"/>
      <c r="O932" s="95"/>
      <c r="P932" s="95"/>
      <c r="Q932" s="95"/>
      <c r="R932" s="95"/>
      <c r="S932" s="95"/>
      <c r="T932" s="95"/>
      <c r="U932" s="95"/>
      <c r="V932" s="134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134"/>
      <c r="N933" s="95"/>
      <c r="O933" s="95"/>
      <c r="P933" s="95"/>
      <c r="Q933" s="95"/>
      <c r="R933" s="95"/>
      <c r="S933" s="95"/>
      <c r="T933" s="95"/>
      <c r="U933" s="95"/>
      <c r="V933" s="134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134"/>
      <c r="N934" s="95"/>
      <c r="O934" s="95"/>
      <c r="P934" s="95"/>
      <c r="Q934" s="95"/>
      <c r="R934" s="95"/>
      <c r="S934" s="95"/>
      <c r="T934" s="95"/>
      <c r="U934" s="95"/>
      <c r="V934" s="134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134"/>
      <c r="N935" s="95"/>
      <c r="O935" s="95"/>
      <c r="P935" s="95"/>
      <c r="Q935" s="95"/>
      <c r="R935" s="95"/>
      <c r="S935" s="95"/>
      <c r="T935" s="95"/>
      <c r="U935" s="95"/>
      <c r="V935" s="134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134"/>
      <c r="N936" s="95"/>
      <c r="O936" s="95"/>
      <c r="P936" s="95"/>
      <c r="Q936" s="95"/>
      <c r="R936" s="95"/>
      <c r="S936" s="95"/>
      <c r="T936" s="95"/>
      <c r="U936" s="95"/>
      <c r="V936" s="134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134"/>
      <c r="N937" s="95"/>
      <c r="O937" s="95"/>
      <c r="P937" s="95"/>
      <c r="Q937" s="95"/>
      <c r="R937" s="95"/>
      <c r="S937" s="95"/>
      <c r="T937" s="95"/>
      <c r="U937" s="95"/>
      <c r="V937" s="134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134"/>
      <c r="N938" s="95"/>
      <c r="O938" s="95"/>
      <c r="P938" s="95"/>
      <c r="Q938" s="95"/>
      <c r="R938" s="95"/>
      <c r="S938" s="95"/>
      <c r="T938" s="95"/>
      <c r="U938" s="95"/>
      <c r="V938" s="134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134"/>
      <c r="N939" s="95"/>
      <c r="O939" s="95"/>
      <c r="P939" s="95"/>
      <c r="Q939" s="95"/>
      <c r="R939" s="95"/>
      <c r="S939" s="95"/>
      <c r="T939" s="95"/>
      <c r="U939" s="95"/>
      <c r="V939" s="134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134"/>
      <c r="N940" s="95"/>
      <c r="O940" s="95"/>
      <c r="P940" s="95"/>
      <c r="Q940" s="95"/>
      <c r="R940" s="95"/>
      <c r="S940" s="95"/>
      <c r="T940" s="95"/>
      <c r="U940" s="95"/>
      <c r="V940" s="134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134"/>
      <c r="N941" s="95"/>
      <c r="O941" s="95"/>
      <c r="P941" s="95"/>
      <c r="Q941" s="95"/>
      <c r="R941" s="95"/>
      <c r="S941" s="95"/>
      <c r="T941" s="95"/>
      <c r="U941" s="95"/>
      <c r="V941" s="134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134"/>
      <c r="N942" s="95"/>
      <c r="O942" s="95"/>
      <c r="P942" s="95"/>
      <c r="Q942" s="95"/>
      <c r="R942" s="95"/>
      <c r="S942" s="95"/>
      <c r="T942" s="95"/>
      <c r="U942" s="95"/>
      <c r="V942" s="134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134"/>
      <c r="N943" s="95"/>
      <c r="O943" s="95"/>
      <c r="P943" s="95"/>
      <c r="Q943" s="95"/>
      <c r="R943" s="95"/>
      <c r="S943" s="95"/>
      <c r="T943" s="95"/>
      <c r="U943" s="95"/>
      <c r="V943" s="134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134"/>
      <c r="N944" s="95"/>
      <c r="O944" s="95"/>
      <c r="P944" s="95"/>
      <c r="Q944" s="95"/>
      <c r="R944" s="95"/>
      <c r="S944" s="95"/>
      <c r="T944" s="95"/>
      <c r="U944" s="95"/>
      <c r="V944" s="134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134"/>
      <c r="N945" s="95"/>
      <c r="O945" s="95"/>
      <c r="P945" s="95"/>
      <c r="Q945" s="95"/>
      <c r="R945" s="95"/>
      <c r="S945" s="95"/>
      <c r="T945" s="95"/>
      <c r="U945" s="95"/>
      <c r="V945" s="134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134"/>
      <c r="N946" s="95"/>
      <c r="O946" s="95"/>
      <c r="P946" s="95"/>
      <c r="Q946" s="95"/>
      <c r="R946" s="95"/>
      <c r="S946" s="95"/>
      <c r="T946" s="95"/>
      <c r="U946" s="95"/>
      <c r="V946" s="134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134"/>
      <c r="N947" s="95"/>
      <c r="O947" s="95"/>
      <c r="P947" s="95"/>
      <c r="Q947" s="95"/>
      <c r="R947" s="95"/>
      <c r="S947" s="95"/>
      <c r="T947" s="95"/>
      <c r="U947" s="95"/>
      <c r="V947" s="134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134"/>
      <c r="N948" s="95"/>
      <c r="O948" s="95"/>
      <c r="P948" s="95"/>
      <c r="Q948" s="95"/>
      <c r="R948" s="95"/>
      <c r="S948" s="95"/>
      <c r="T948" s="95"/>
      <c r="U948" s="95"/>
      <c r="V948" s="134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134"/>
      <c r="N949" s="95"/>
      <c r="O949" s="95"/>
      <c r="P949" s="95"/>
      <c r="Q949" s="95"/>
      <c r="R949" s="95"/>
      <c r="S949" s="95"/>
      <c r="T949" s="95"/>
      <c r="U949" s="95"/>
      <c r="V949" s="134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134"/>
      <c r="N950" s="95"/>
      <c r="O950" s="95"/>
      <c r="P950" s="95"/>
      <c r="Q950" s="95"/>
      <c r="R950" s="95"/>
      <c r="S950" s="95"/>
      <c r="T950" s="95"/>
      <c r="U950" s="95"/>
      <c r="V950" s="134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134"/>
      <c r="N951" s="95"/>
      <c r="O951" s="95"/>
      <c r="P951" s="95"/>
      <c r="Q951" s="95"/>
      <c r="R951" s="95"/>
      <c r="S951" s="95"/>
      <c r="T951" s="95"/>
      <c r="U951" s="95"/>
      <c r="V951" s="134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134"/>
      <c r="N952" s="95"/>
      <c r="O952" s="95"/>
      <c r="P952" s="95"/>
      <c r="Q952" s="95"/>
      <c r="R952" s="95"/>
      <c r="S952" s="95"/>
      <c r="T952" s="95"/>
      <c r="U952" s="95"/>
      <c r="V952" s="134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134"/>
      <c r="N953" s="95"/>
      <c r="O953" s="95"/>
      <c r="P953" s="95"/>
      <c r="Q953" s="95"/>
      <c r="R953" s="95"/>
      <c r="S953" s="95"/>
      <c r="T953" s="95"/>
      <c r="U953" s="95"/>
      <c r="V953" s="134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134"/>
      <c r="N954" s="95"/>
      <c r="O954" s="95"/>
      <c r="P954" s="95"/>
      <c r="Q954" s="95"/>
      <c r="R954" s="95"/>
      <c r="S954" s="95"/>
      <c r="T954" s="95"/>
      <c r="U954" s="95"/>
      <c r="V954" s="134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134"/>
      <c r="N955" s="95"/>
      <c r="O955" s="95"/>
      <c r="P955" s="95"/>
      <c r="Q955" s="95"/>
      <c r="R955" s="95"/>
      <c r="S955" s="95"/>
      <c r="T955" s="95"/>
      <c r="U955" s="95"/>
      <c r="V955" s="134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134"/>
      <c r="N956" s="95"/>
      <c r="O956" s="95"/>
      <c r="P956" s="95"/>
      <c r="Q956" s="95"/>
      <c r="R956" s="95"/>
      <c r="S956" s="95"/>
      <c r="T956" s="95"/>
      <c r="U956" s="95"/>
      <c r="V956" s="134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134"/>
      <c r="N957" s="95"/>
      <c r="O957" s="95"/>
      <c r="P957" s="95"/>
      <c r="Q957" s="95"/>
      <c r="R957" s="95"/>
      <c r="S957" s="95"/>
      <c r="T957" s="95"/>
      <c r="U957" s="95"/>
      <c r="V957" s="134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134"/>
      <c r="N958" s="95"/>
      <c r="O958" s="95"/>
      <c r="P958" s="95"/>
      <c r="Q958" s="95"/>
      <c r="R958" s="95"/>
      <c r="S958" s="95"/>
      <c r="T958" s="95"/>
      <c r="U958" s="95"/>
      <c r="V958" s="134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134"/>
      <c r="N959" s="95"/>
      <c r="O959" s="95"/>
      <c r="P959" s="95"/>
      <c r="Q959" s="95"/>
      <c r="R959" s="95"/>
      <c r="S959" s="95"/>
      <c r="T959" s="95"/>
      <c r="U959" s="95"/>
      <c r="V959" s="134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134"/>
      <c r="N960" s="95"/>
      <c r="O960" s="95"/>
      <c r="P960" s="95"/>
      <c r="Q960" s="95"/>
      <c r="R960" s="95"/>
      <c r="S960" s="95"/>
      <c r="T960" s="95"/>
      <c r="U960" s="95"/>
      <c r="V960" s="134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134"/>
      <c r="N961" s="95"/>
      <c r="O961" s="95"/>
      <c r="P961" s="95"/>
      <c r="Q961" s="95"/>
      <c r="R961" s="95"/>
      <c r="S961" s="95"/>
      <c r="T961" s="95"/>
      <c r="U961" s="95"/>
      <c r="V961" s="134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134"/>
      <c r="N962" s="95"/>
      <c r="O962" s="95"/>
      <c r="P962" s="95"/>
      <c r="Q962" s="95"/>
      <c r="R962" s="95"/>
      <c r="S962" s="95"/>
      <c r="T962" s="95"/>
      <c r="U962" s="95"/>
      <c r="V962" s="134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134"/>
      <c r="N963" s="95"/>
      <c r="O963" s="95"/>
      <c r="P963" s="95"/>
      <c r="Q963" s="95"/>
      <c r="R963" s="95"/>
      <c r="S963" s="95"/>
      <c r="T963" s="95"/>
      <c r="U963" s="95"/>
      <c r="V963" s="134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134"/>
      <c r="N964" s="95"/>
      <c r="O964" s="95"/>
      <c r="P964" s="95"/>
      <c r="Q964" s="95"/>
      <c r="R964" s="95"/>
      <c r="S964" s="95"/>
      <c r="T964" s="95"/>
      <c r="U964" s="95"/>
      <c r="V964" s="134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134"/>
      <c r="N965" s="95"/>
      <c r="O965" s="95"/>
      <c r="P965" s="95"/>
      <c r="Q965" s="95"/>
      <c r="R965" s="95"/>
      <c r="S965" s="95"/>
      <c r="T965" s="95"/>
      <c r="U965" s="95"/>
      <c r="V965" s="134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134"/>
      <c r="N966" s="95"/>
      <c r="O966" s="95"/>
      <c r="P966" s="95"/>
      <c r="Q966" s="95"/>
      <c r="R966" s="95"/>
      <c r="S966" s="95"/>
      <c r="T966" s="95"/>
      <c r="U966" s="95"/>
      <c r="V966" s="134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134"/>
      <c r="N967" s="95"/>
      <c r="O967" s="95"/>
      <c r="P967" s="95"/>
      <c r="Q967" s="95"/>
      <c r="R967" s="95"/>
      <c r="S967" s="95"/>
      <c r="T967" s="95"/>
      <c r="U967" s="95"/>
      <c r="V967" s="134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134"/>
      <c r="N968" s="95"/>
      <c r="O968" s="95"/>
      <c r="P968" s="95"/>
      <c r="Q968" s="95"/>
      <c r="R968" s="95"/>
      <c r="S968" s="95"/>
      <c r="T968" s="95"/>
      <c r="U968" s="95"/>
      <c r="V968" s="134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134"/>
      <c r="N969" s="95"/>
      <c r="O969" s="95"/>
      <c r="P969" s="95"/>
      <c r="Q969" s="95"/>
      <c r="R969" s="95"/>
      <c r="S969" s="95"/>
      <c r="T969" s="95"/>
      <c r="U969" s="95"/>
      <c r="V969" s="134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134"/>
      <c r="N970" s="95"/>
      <c r="O970" s="95"/>
      <c r="P970" s="95"/>
      <c r="Q970" s="95"/>
      <c r="R970" s="95"/>
      <c r="S970" s="95"/>
      <c r="T970" s="95"/>
      <c r="U970" s="95"/>
      <c r="V970" s="134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134"/>
      <c r="N971" s="95"/>
      <c r="O971" s="95"/>
      <c r="P971" s="95"/>
      <c r="Q971" s="95"/>
      <c r="R971" s="95"/>
      <c r="S971" s="95"/>
      <c r="T971" s="95"/>
      <c r="U971" s="95"/>
      <c r="V971" s="134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134"/>
      <c r="N972" s="95"/>
      <c r="O972" s="95"/>
      <c r="P972" s="95"/>
      <c r="Q972" s="95"/>
      <c r="R972" s="95"/>
      <c r="S972" s="95"/>
      <c r="T972" s="95"/>
      <c r="U972" s="95"/>
      <c r="V972" s="134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134"/>
      <c r="N973" s="95"/>
      <c r="O973" s="95"/>
      <c r="P973" s="95"/>
      <c r="Q973" s="95"/>
      <c r="R973" s="95"/>
      <c r="S973" s="95"/>
      <c r="T973" s="95"/>
      <c r="U973" s="95"/>
      <c r="V973" s="134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134"/>
      <c r="N974" s="95"/>
      <c r="O974" s="95"/>
      <c r="P974" s="95"/>
      <c r="Q974" s="95"/>
      <c r="R974" s="95"/>
      <c r="S974" s="95"/>
      <c r="T974" s="95"/>
      <c r="U974" s="95"/>
      <c r="V974" s="134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134"/>
      <c r="N975" s="95"/>
      <c r="O975" s="95"/>
      <c r="P975" s="95"/>
      <c r="Q975" s="95"/>
      <c r="R975" s="95"/>
      <c r="S975" s="95"/>
      <c r="T975" s="95"/>
      <c r="U975" s="95"/>
      <c r="V975" s="134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134"/>
      <c r="N976" s="95"/>
      <c r="O976" s="95"/>
      <c r="P976" s="95"/>
      <c r="Q976" s="95"/>
      <c r="R976" s="95"/>
      <c r="S976" s="95"/>
      <c r="T976" s="95"/>
      <c r="U976" s="95"/>
      <c r="V976" s="134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134"/>
      <c r="N977" s="95"/>
      <c r="O977" s="95"/>
      <c r="P977" s="95"/>
      <c r="Q977" s="95"/>
      <c r="R977" s="95"/>
      <c r="S977" s="95"/>
      <c r="T977" s="95"/>
      <c r="U977" s="95"/>
      <c r="V977" s="134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134"/>
      <c r="N978" s="95"/>
      <c r="O978" s="95"/>
      <c r="P978" s="95"/>
      <c r="Q978" s="95"/>
      <c r="R978" s="95"/>
      <c r="S978" s="95"/>
      <c r="T978" s="95"/>
      <c r="U978" s="95"/>
      <c r="V978" s="134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134"/>
      <c r="N979" s="95"/>
      <c r="O979" s="95"/>
      <c r="P979" s="95"/>
      <c r="Q979" s="95"/>
      <c r="R979" s="95"/>
      <c r="S979" s="95"/>
      <c r="T979" s="95"/>
      <c r="U979" s="95"/>
      <c r="V979" s="134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134"/>
      <c r="N980" s="95"/>
      <c r="O980" s="95"/>
      <c r="P980" s="95"/>
      <c r="Q980" s="95"/>
      <c r="R980" s="95"/>
      <c r="S980" s="95"/>
      <c r="T980" s="95"/>
      <c r="U980" s="95"/>
      <c r="V980" s="134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134"/>
      <c r="N981" s="95"/>
      <c r="O981" s="95"/>
      <c r="P981" s="95"/>
      <c r="Q981" s="95"/>
      <c r="R981" s="95"/>
      <c r="S981" s="95"/>
      <c r="T981" s="95"/>
      <c r="U981" s="95"/>
      <c r="V981" s="134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134"/>
      <c r="N982" s="95"/>
      <c r="O982" s="95"/>
      <c r="P982" s="95"/>
      <c r="Q982" s="95"/>
      <c r="R982" s="95"/>
      <c r="S982" s="95"/>
      <c r="T982" s="95"/>
      <c r="U982" s="95"/>
      <c r="V982" s="134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134"/>
      <c r="N983" s="95"/>
      <c r="O983" s="95"/>
      <c r="P983" s="95"/>
      <c r="Q983" s="95"/>
      <c r="R983" s="95"/>
      <c r="S983" s="95"/>
      <c r="T983" s="95"/>
      <c r="U983" s="95"/>
      <c r="V983" s="134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134"/>
      <c r="N984" s="95"/>
      <c r="O984" s="95"/>
      <c r="P984" s="95"/>
      <c r="Q984" s="95"/>
      <c r="R984" s="95"/>
      <c r="S984" s="95"/>
      <c r="T984" s="95"/>
      <c r="U984" s="95"/>
      <c r="V984" s="134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134"/>
      <c r="N985" s="95"/>
      <c r="O985" s="95"/>
      <c r="P985" s="95"/>
      <c r="Q985" s="95"/>
      <c r="R985" s="95"/>
      <c r="S985" s="95"/>
      <c r="T985" s="95"/>
      <c r="U985" s="95"/>
      <c r="V985" s="134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134"/>
      <c r="N986" s="95"/>
      <c r="O986" s="95"/>
      <c r="P986" s="95"/>
      <c r="Q986" s="95"/>
      <c r="R986" s="95"/>
      <c r="S986" s="95"/>
      <c r="T986" s="95"/>
      <c r="U986" s="95"/>
      <c r="V986" s="134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134"/>
      <c r="N987" s="95"/>
      <c r="O987" s="95"/>
      <c r="P987" s="95"/>
      <c r="Q987" s="95"/>
      <c r="R987" s="95"/>
      <c r="S987" s="95"/>
      <c r="T987" s="95"/>
      <c r="U987" s="95"/>
      <c r="V987" s="134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134"/>
      <c r="N988" s="95"/>
      <c r="O988" s="95"/>
      <c r="P988" s="95"/>
      <c r="Q988" s="95"/>
      <c r="R988" s="95"/>
      <c r="S988" s="95"/>
      <c r="T988" s="95"/>
      <c r="U988" s="95"/>
      <c r="V988" s="134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134"/>
      <c r="N989" s="95"/>
      <c r="O989" s="95"/>
      <c r="P989" s="95"/>
      <c r="Q989" s="95"/>
      <c r="R989" s="95"/>
      <c r="S989" s="95"/>
      <c r="T989" s="95"/>
      <c r="U989" s="95"/>
      <c r="V989" s="134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134"/>
      <c r="N990" s="95"/>
      <c r="O990" s="95"/>
      <c r="P990" s="95"/>
      <c r="Q990" s="95"/>
      <c r="R990" s="95"/>
      <c r="S990" s="95"/>
      <c r="T990" s="95"/>
      <c r="U990" s="95"/>
      <c r="V990" s="134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134"/>
      <c r="N991" s="95"/>
      <c r="O991" s="95"/>
      <c r="P991" s="95"/>
      <c r="Q991" s="95"/>
      <c r="R991" s="95"/>
      <c r="S991" s="95"/>
      <c r="T991" s="95"/>
      <c r="U991" s="95"/>
      <c r="V991" s="134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134"/>
      <c r="N992" s="95"/>
      <c r="O992" s="95"/>
      <c r="P992" s="95"/>
      <c r="Q992" s="95"/>
      <c r="R992" s="95"/>
      <c r="S992" s="95"/>
      <c r="T992" s="95"/>
      <c r="U992" s="95"/>
      <c r="V992" s="134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134"/>
      <c r="N993" s="95"/>
      <c r="O993" s="95"/>
      <c r="P993" s="95"/>
      <c r="Q993" s="95"/>
      <c r="R993" s="95"/>
      <c r="S993" s="95"/>
      <c r="T993" s="95"/>
      <c r="U993" s="95"/>
      <c r="V993" s="134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134"/>
      <c r="N994" s="95"/>
      <c r="O994" s="95"/>
      <c r="P994" s="95"/>
      <c r="Q994" s="95"/>
      <c r="R994" s="95"/>
      <c r="S994" s="95"/>
      <c r="T994" s="95"/>
      <c r="U994" s="95"/>
      <c r="V994" s="134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134"/>
      <c r="N995" s="95"/>
      <c r="O995" s="95"/>
      <c r="P995" s="95"/>
      <c r="Q995" s="95"/>
      <c r="R995" s="95"/>
      <c r="S995" s="95"/>
      <c r="T995" s="95"/>
      <c r="U995" s="95"/>
      <c r="V995" s="134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134"/>
      <c r="N996" s="95"/>
      <c r="O996" s="95"/>
      <c r="P996" s="95"/>
      <c r="Q996" s="95"/>
      <c r="R996" s="95"/>
      <c r="S996" s="95"/>
      <c r="T996" s="95"/>
      <c r="U996" s="95"/>
      <c r="V996" s="134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134"/>
      <c r="N997" s="95"/>
      <c r="O997" s="95"/>
      <c r="P997" s="95"/>
      <c r="Q997" s="95"/>
      <c r="R997" s="95"/>
      <c r="S997" s="95"/>
      <c r="T997" s="95"/>
      <c r="U997" s="95"/>
      <c r="V997" s="134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134"/>
      <c r="N998" s="95"/>
      <c r="O998" s="95"/>
      <c r="P998" s="95"/>
      <c r="Q998" s="95"/>
      <c r="R998" s="95"/>
      <c r="S998" s="95"/>
      <c r="T998" s="95"/>
      <c r="U998" s="95"/>
      <c r="V998" s="134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134"/>
      <c r="N999" s="95"/>
      <c r="O999" s="95"/>
      <c r="P999" s="95"/>
      <c r="Q999" s="95"/>
      <c r="R999" s="95"/>
      <c r="S999" s="95"/>
      <c r="T999" s="95"/>
      <c r="U999" s="95"/>
      <c r="V999" s="134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134"/>
      <c r="N1000" s="95"/>
      <c r="O1000" s="95"/>
      <c r="P1000" s="95"/>
      <c r="Q1000" s="95"/>
      <c r="R1000" s="95"/>
      <c r="S1000" s="95"/>
      <c r="T1000" s="95"/>
      <c r="U1000" s="95"/>
      <c r="V1000" s="134"/>
      <c r="W1000" s="95"/>
      <c r="X1000" s="95"/>
      <c r="Y1000" s="95"/>
      <c r="Z1000" s="95"/>
    </row>
  </sheetData>
  <mergeCells count="20">
    <mergeCell ref="B9:L9"/>
    <mergeCell ref="O9:U9"/>
    <mergeCell ref="B10:L10"/>
    <mergeCell ref="O10:U10"/>
    <mergeCell ref="B11:L11"/>
    <mergeCell ref="O11:U11"/>
    <mergeCell ref="O12:U12"/>
    <mergeCell ref="F27:H27"/>
    <mergeCell ref="O28:Q28"/>
    <mergeCell ref="S28:U28"/>
    <mergeCell ref="O42:U42"/>
    <mergeCell ref="O43:U43"/>
    <mergeCell ref="O44:U44"/>
    <mergeCell ref="B12:L13"/>
    <mergeCell ref="B14:D14"/>
    <mergeCell ref="F14:H14"/>
    <mergeCell ref="J14:L14"/>
    <mergeCell ref="O14:Q14"/>
    <mergeCell ref="S14:U14"/>
    <mergeCell ref="B27:D27"/>
  </mergeCell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workbookViewId="0"/>
  </sheetViews>
  <sheetFormatPr customHeight="1" defaultColWidth="14.43" defaultRowHeight="15.0"/>
  <cols>
    <col customWidth="1" min="1" max="1" width="4.86"/>
    <col customWidth="1" min="2" max="3" width="10.71"/>
    <col customWidth="1" min="4" max="4" width="2.14"/>
    <col customWidth="1" min="5" max="6" width="10.71"/>
    <col customWidth="1" min="7" max="7" width="7.57"/>
    <col customWidth="1" min="8" max="9" width="10.71"/>
    <col customWidth="1" min="10" max="10" width="3.43"/>
    <col customWidth="1" min="11" max="26" width="11.43"/>
  </cols>
  <sheetData>
    <row r="1" ht="15.75" customHeight="1">
      <c r="A1" s="95"/>
      <c r="B1" s="95"/>
      <c r="C1" s="95"/>
      <c r="D1" s="95"/>
      <c r="E1" s="95"/>
      <c r="F1" s="95"/>
      <c r="G1" s="95"/>
      <c r="H1" s="95"/>
      <c r="I1" s="95"/>
      <c r="J1" s="134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134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134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134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134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134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134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134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15.75" customHeight="1">
      <c r="A9" s="113"/>
      <c r="B9" s="97" t="s">
        <v>71</v>
      </c>
      <c r="J9" s="134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95"/>
      <c r="B10" s="95" t="s">
        <v>72</v>
      </c>
      <c r="J10" s="134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113"/>
      <c r="B11" s="98" t="s">
        <v>108</v>
      </c>
      <c r="J11" s="134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5.75" customHeight="1">
      <c r="A12" s="135"/>
      <c r="B12" s="136" t="s">
        <v>154</v>
      </c>
      <c r="J12" s="134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5.75" customHeight="1">
      <c r="A13" s="100"/>
      <c r="B13" s="100"/>
      <c r="C13" s="100"/>
      <c r="D13" s="100"/>
      <c r="E13" s="100"/>
      <c r="F13" s="100"/>
      <c r="G13" s="95"/>
      <c r="H13" s="95"/>
      <c r="I13" s="95"/>
      <c r="J13" s="134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8.75" customHeight="1">
      <c r="A14" s="101"/>
      <c r="B14" s="95"/>
      <c r="C14" s="95"/>
      <c r="D14" s="101"/>
      <c r="E14" s="102" t="s">
        <v>78</v>
      </c>
      <c r="F14" s="115"/>
      <c r="G14" s="103"/>
      <c r="H14" s="95"/>
      <c r="I14" s="95"/>
      <c r="J14" s="13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ht="17.25" customHeight="1">
      <c r="A15" s="106"/>
      <c r="B15" s="95"/>
      <c r="C15" s="95"/>
      <c r="D15" s="106"/>
      <c r="E15" s="107" t="s">
        <v>76</v>
      </c>
      <c r="F15" s="107" t="s">
        <v>115</v>
      </c>
      <c r="G15" s="108" t="s">
        <v>116</v>
      </c>
      <c r="H15" s="95"/>
      <c r="I15" s="95"/>
      <c r="J15" s="138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ht="15.75" customHeight="1">
      <c r="A16" s="106"/>
      <c r="B16" s="95"/>
      <c r="C16" s="95"/>
      <c r="D16" s="106"/>
      <c r="E16" s="141" t="s">
        <v>44</v>
      </c>
      <c r="F16" s="140">
        <f>+PRECIOS!H15</f>
        <v>8.04679</v>
      </c>
      <c r="G16" s="140">
        <f>+PRECIOS!I15</f>
        <v>3.65</v>
      </c>
      <c r="H16" s="95"/>
      <c r="I16" s="95"/>
      <c r="J16" s="134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ht="15.75" customHeight="1">
      <c r="A17" s="106"/>
      <c r="B17" s="95"/>
      <c r="C17" s="95"/>
      <c r="D17" s="106"/>
      <c r="E17" s="78" t="s">
        <v>47</v>
      </c>
      <c r="F17" s="140">
        <f>+PRECIOS!H16</f>
        <v>7.05472</v>
      </c>
      <c r="G17" s="140">
        <f>+PRECIOS!I16</f>
        <v>3.2</v>
      </c>
      <c r="H17" s="95"/>
      <c r="I17" s="95"/>
      <c r="J17" s="134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5.75" customHeight="1">
      <c r="A18" s="106"/>
      <c r="B18" s="95"/>
      <c r="C18" s="95"/>
      <c r="D18" s="106"/>
      <c r="E18" s="78" t="s">
        <v>48</v>
      </c>
      <c r="F18" s="140">
        <f>+PRECIOS!H17</f>
        <v>6.72403</v>
      </c>
      <c r="G18" s="140">
        <f>+PRECIOS!I17</f>
        <v>3.05</v>
      </c>
      <c r="H18" s="95"/>
      <c r="I18" s="95"/>
      <c r="J18" s="134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106"/>
      <c r="B19" s="95"/>
      <c r="C19" s="95"/>
      <c r="D19" s="106"/>
      <c r="E19" s="78" t="s">
        <v>50</v>
      </c>
      <c r="F19" s="140">
        <f>+PRECIOS!H18</f>
        <v>6.50357</v>
      </c>
      <c r="G19" s="140">
        <f>+PRECIOS!I18</f>
        <v>2.95</v>
      </c>
      <c r="H19" s="95"/>
      <c r="I19" s="95"/>
      <c r="J19" s="134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5.75" customHeight="1">
      <c r="A20" s="106"/>
      <c r="B20" s="95"/>
      <c r="C20" s="95"/>
      <c r="D20" s="106"/>
      <c r="E20" s="78" t="s">
        <v>52</v>
      </c>
      <c r="F20" s="140">
        <f>+PRECIOS!H19</f>
        <v>6.39334</v>
      </c>
      <c r="G20" s="140">
        <f>+PRECIOS!I19</f>
        <v>2.9</v>
      </c>
      <c r="H20" s="95"/>
      <c r="I20" s="95"/>
      <c r="J20" s="134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5.75" customHeight="1">
      <c r="A21" s="106"/>
      <c r="B21" s="95"/>
      <c r="C21" s="95"/>
      <c r="D21" s="106"/>
      <c r="E21" s="78" t="s">
        <v>53</v>
      </c>
      <c r="F21" s="140">
        <f>+PRECIOS!H20</f>
        <v>6.17288</v>
      </c>
      <c r="G21" s="140">
        <f>+PRECIOS!I20</f>
        <v>2.8</v>
      </c>
      <c r="H21" s="95"/>
      <c r="I21" s="95"/>
      <c r="J21" s="134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5.75" customHeight="1">
      <c r="A22" s="95"/>
      <c r="B22" s="95"/>
      <c r="C22" s="95"/>
      <c r="D22" s="95"/>
      <c r="E22" s="78" t="s">
        <v>55</v>
      </c>
      <c r="F22" s="140">
        <f>+PRECIOS!H21</f>
        <v>5.62173</v>
      </c>
      <c r="G22" s="140">
        <f>+PRECIOS!I21</f>
        <v>2.55</v>
      </c>
      <c r="H22" s="95"/>
      <c r="I22" s="95"/>
      <c r="J22" s="134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5.75" customHeight="1">
      <c r="A23" s="106"/>
      <c r="B23" s="113"/>
      <c r="C23" s="111"/>
      <c r="D23" s="106"/>
      <c r="E23" s="78" t="s">
        <v>56</v>
      </c>
      <c r="F23" s="140">
        <f>+PRECIOS!H22</f>
        <v>5.07058</v>
      </c>
      <c r="G23" s="140">
        <f>+PRECIOS!I22</f>
        <v>2.3</v>
      </c>
      <c r="H23" s="95"/>
      <c r="I23" s="95"/>
      <c r="J23" s="134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15.75" customHeight="1">
      <c r="A24" s="106"/>
      <c r="B24" s="113"/>
      <c r="C24" s="111"/>
      <c r="D24" s="106"/>
      <c r="E24" s="78" t="s">
        <v>57</v>
      </c>
      <c r="F24" s="140">
        <f>+PRECIOS!H23</f>
        <v>4.85012</v>
      </c>
      <c r="G24" s="110">
        <f>+PRECIOS!I23</f>
        <v>2.2</v>
      </c>
      <c r="H24" s="95"/>
      <c r="I24" s="95"/>
      <c r="J24" s="134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ht="15.75" customHeight="1">
      <c r="A25" s="106"/>
      <c r="B25" s="113"/>
      <c r="C25" s="111"/>
      <c r="D25" s="106"/>
      <c r="E25" s="106"/>
      <c r="F25" s="95"/>
      <c r="G25" s="95"/>
      <c r="H25" s="95"/>
      <c r="I25" s="95"/>
      <c r="J25" s="134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ht="15.75" customHeight="1">
      <c r="A26" s="106"/>
      <c r="B26" s="95"/>
      <c r="C26" s="111"/>
      <c r="D26" s="106"/>
      <c r="E26" s="106"/>
      <c r="F26" s="95"/>
      <c r="G26" s="95"/>
      <c r="H26" s="95"/>
      <c r="I26" s="95"/>
      <c r="J26" s="134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ht="15.75" customHeight="1">
      <c r="A27" s="106"/>
      <c r="B27" s="95"/>
      <c r="C27" s="111"/>
      <c r="D27" s="106"/>
      <c r="E27" s="106"/>
      <c r="F27" s="95"/>
      <c r="G27" s="104"/>
      <c r="H27" s="95"/>
      <c r="I27" s="95"/>
      <c r="J27" s="138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ht="15.75" customHeight="1">
      <c r="A28" s="106"/>
      <c r="B28" s="95"/>
      <c r="C28" s="111"/>
      <c r="D28" s="106"/>
      <c r="E28" s="106"/>
      <c r="F28" s="95"/>
      <c r="G28" s="104"/>
      <c r="H28" s="95"/>
      <c r="I28" s="95"/>
      <c r="J28" s="138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ht="15.75" customHeight="1">
      <c r="A29" s="106"/>
      <c r="B29" s="95"/>
      <c r="C29" s="111"/>
      <c r="D29" s="112"/>
      <c r="E29" s="106"/>
      <c r="F29" s="95"/>
      <c r="G29" s="95"/>
      <c r="H29" s="95"/>
      <c r="I29" s="95"/>
      <c r="J29" s="134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ht="15.75" customHeight="1">
      <c r="A30" s="106"/>
      <c r="B30" s="95"/>
      <c r="C30" s="111"/>
      <c r="D30" s="106"/>
      <c r="E30" s="106"/>
      <c r="F30" s="95"/>
      <c r="G30" s="95"/>
      <c r="H30" s="95"/>
      <c r="I30" s="95"/>
      <c r="J30" s="134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ht="15.75" customHeight="1">
      <c r="A31" s="106"/>
      <c r="B31" s="95"/>
      <c r="C31" s="111"/>
      <c r="D31" s="106"/>
      <c r="E31" s="106"/>
      <c r="F31" s="95"/>
      <c r="G31" s="95"/>
      <c r="H31" s="95"/>
      <c r="I31" s="95"/>
      <c r="J31" s="134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ht="15.75" customHeight="1">
      <c r="A32" s="106"/>
      <c r="B32" s="95"/>
      <c r="C32" s="111"/>
      <c r="D32" s="106"/>
      <c r="E32" s="106"/>
      <c r="F32" s="95"/>
      <c r="G32" s="95"/>
      <c r="H32" s="95"/>
      <c r="I32" s="95"/>
      <c r="J32" s="134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ht="15.75" customHeight="1">
      <c r="A33" s="106"/>
      <c r="B33" s="95"/>
      <c r="C33" s="111"/>
      <c r="D33" s="106"/>
      <c r="E33" s="106"/>
      <c r="F33" s="95"/>
      <c r="G33" s="95"/>
      <c r="H33" s="95"/>
      <c r="I33" s="95"/>
      <c r="J33" s="134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ht="15.75" customHeight="1">
      <c r="A34" s="106"/>
      <c r="B34" s="95"/>
      <c r="C34" s="111"/>
      <c r="D34" s="106"/>
      <c r="E34" s="106"/>
      <c r="F34" s="95"/>
      <c r="G34" s="95"/>
      <c r="H34" s="95"/>
      <c r="I34" s="95"/>
      <c r="J34" s="134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ht="15.75" customHeight="1">
      <c r="A35" s="106"/>
      <c r="B35" s="95"/>
      <c r="C35" s="111"/>
      <c r="D35" s="106"/>
      <c r="E35" s="106"/>
      <c r="F35" s="95"/>
      <c r="G35" s="95"/>
      <c r="H35" s="95"/>
      <c r="I35" s="95"/>
      <c r="J35" s="134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ht="15.75" customHeight="1">
      <c r="A36" s="106"/>
      <c r="B36" s="95"/>
      <c r="C36" s="111"/>
      <c r="D36" s="106"/>
      <c r="E36" s="106"/>
      <c r="F36" s="95"/>
      <c r="G36" s="95"/>
      <c r="H36" s="95"/>
      <c r="I36" s="95"/>
      <c r="J36" s="134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ht="15.75" customHeight="1">
      <c r="A37" s="106"/>
      <c r="B37" s="95"/>
      <c r="C37" s="111"/>
      <c r="D37" s="106"/>
      <c r="E37" s="106"/>
      <c r="F37" s="95"/>
      <c r="G37" s="95"/>
      <c r="H37" s="95"/>
      <c r="I37" s="95"/>
      <c r="J37" s="134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ht="15.75" customHeight="1">
      <c r="A38" s="100"/>
      <c r="B38" s="100"/>
      <c r="C38" s="100"/>
      <c r="D38" s="100"/>
      <c r="E38" s="106"/>
      <c r="F38" s="95"/>
      <c r="G38" s="95"/>
      <c r="H38" s="95"/>
      <c r="I38" s="95"/>
      <c r="J38" s="134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ht="15.75" customHeight="1">
      <c r="A39" s="113"/>
      <c r="B39" s="113"/>
      <c r="C39" s="113"/>
      <c r="D39" s="113"/>
      <c r="E39" s="106"/>
      <c r="F39" s="95"/>
      <c r="G39" s="95"/>
      <c r="H39" s="95"/>
      <c r="I39" s="95"/>
      <c r="J39" s="134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ht="15.75" customHeight="1">
      <c r="A40" s="95"/>
      <c r="B40" s="95"/>
      <c r="C40" s="95"/>
      <c r="D40" s="95"/>
      <c r="E40" s="106"/>
      <c r="F40" s="95"/>
      <c r="G40" s="95"/>
      <c r="H40" s="95"/>
      <c r="I40" s="95"/>
      <c r="J40" s="134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ht="15.75" customHeight="1">
      <c r="A41" s="113"/>
      <c r="B41" s="113" t="s">
        <v>83</v>
      </c>
      <c r="J41" s="134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ht="15.75" customHeight="1">
      <c r="A42" s="113"/>
      <c r="B42" s="114" t="s">
        <v>84</v>
      </c>
      <c r="J42" s="134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ht="15.0" customHeight="1">
      <c r="A43" s="106"/>
      <c r="B43" s="113" t="s">
        <v>85</v>
      </c>
      <c r="J43" s="134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15.0" customHeight="1">
      <c r="A44" s="106"/>
      <c r="B44" s="106"/>
      <c r="C44" s="106"/>
      <c r="D44" s="106"/>
      <c r="E44" s="106"/>
      <c r="F44" s="106"/>
      <c r="G44" s="95"/>
      <c r="H44" s="95"/>
      <c r="I44" s="95"/>
      <c r="J44" s="134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15.0" customHeight="1">
      <c r="A45" s="106"/>
      <c r="B45" s="106"/>
      <c r="C45" s="106"/>
      <c r="D45" s="106"/>
      <c r="E45" s="106"/>
      <c r="F45" s="106"/>
      <c r="G45" s="95"/>
      <c r="H45" s="95"/>
      <c r="I45" s="95"/>
      <c r="J45" s="134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15.0" customHeight="1">
      <c r="A46" s="106"/>
      <c r="B46" s="106"/>
      <c r="C46" s="106"/>
      <c r="D46" s="106"/>
      <c r="E46" s="106"/>
      <c r="F46" s="106"/>
      <c r="G46" s="95"/>
      <c r="H46" s="95"/>
      <c r="I46" s="95"/>
      <c r="J46" s="134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15.0" customHeight="1">
      <c r="A47" s="106"/>
      <c r="B47" s="106"/>
      <c r="C47" s="106"/>
      <c r="D47" s="106"/>
      <c r="E47" s="106"/>
      <c r="F47" s="106"/>
      <c r="G47" s="95"/>
      <c r="H47" s="95"/>
      <c r="I47" s="95"/>
      <c r="J47" s="134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15.0" customHeight="1">
      <c r="A48" s="106"/>
      <c r="B48" s="106"/>
      <c r="C48" s="106"/>
      <c r="D48" s="106"/>
      <c r="E48" s="106"/>
      <c r="F48" s="106"/>
      <c r="G48" s="95"/>
      <c r="H48" s="95"/>
      <c r="I48" s="95"/>
      <c r="J48" s="134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15.0" customHeight="1">
      <c r="A49" s="106"/>
      <c r="B49" s="106"/>
      <c r="C49" s="106"/>
      <c r="D49" s="106"/>
      <c r="E49" s="106"/>
      <c r="F49" s="106"/>
      <c r="G49" s="95"/>
      <c r="H49" s="95"/>
      <c r="I49" s="95"/>
      <c r="J49" s="134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15.0" customHeight="1">
      <c r="A50" s="106"/>
      <c r="B50" s="106"/>
      <c r="C50" s="106"/>
      <c r="D50" s="106"/>
      <c r="E50" s="106"/>
      <c r="F50" s="106"/>
      <c r="G50" s="95"/>
      <c r="H50" s="95"/>
      <c r="I50" s="95"/>
      <c r="J50" s="134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134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134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15.75" customHeight="1">
      <c r="A53" s="95"/>
      <c r="B53" s="95"/>
      <c r="C53" s="95"/>
      <c r="D53" s="95"/>
      <c r="E53" s="95"/>
      <c r="F53" s="95"/>
      <c r="G53" s="95"/>
      <c r="H53" s="95"/>
      <c r="I53" s="95"/>
      <c r="J53" s="134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134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134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134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134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134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134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134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134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134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134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134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134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134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134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134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134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134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134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134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134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134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134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134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134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134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134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134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134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134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134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134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134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134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134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134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134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134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134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134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134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134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134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134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134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134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134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134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134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134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134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134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134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134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134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134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134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134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134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134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134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134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134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134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134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134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134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134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134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134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134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134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134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134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134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134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134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134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134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134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134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134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134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134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134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134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134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134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134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134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134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134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134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134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134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134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134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134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134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134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134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134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134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134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134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134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134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134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134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134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134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134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134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134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134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134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134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134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134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134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134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134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134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134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134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134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134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134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134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134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134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134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134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134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134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134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134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134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134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134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134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134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134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134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134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134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134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134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134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134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134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134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134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134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134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134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134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134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134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134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134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134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134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134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134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134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134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134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134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134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134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134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134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134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134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134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134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134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134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134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134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134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134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134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134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134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134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134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134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134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134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134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134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134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134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134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134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134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134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134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134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134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134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134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134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134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134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134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134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134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134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134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134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134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134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134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134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134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134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134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134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134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134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134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134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134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134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134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134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134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134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134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134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134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134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134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134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134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134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134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134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134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134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134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134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134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134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134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134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134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134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134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134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134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134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134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134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134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134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134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134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134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134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134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134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134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134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134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134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134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134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134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134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134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134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134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134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134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134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134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134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134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134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134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134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134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134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134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134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134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134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134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134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134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134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134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134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134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134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134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134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134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134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134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134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134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134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134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134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134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134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134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134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134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134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134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134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134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134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134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134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134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134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134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134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134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134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134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134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134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134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134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134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134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134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134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134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134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134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134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134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134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134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134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134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134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134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134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134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134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134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134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134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134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134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134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134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134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134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134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134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134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134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134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134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134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134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134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134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134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134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134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134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134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134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134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134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134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134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134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134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134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134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134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134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134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134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134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134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134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134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134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134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134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134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134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134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134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134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134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134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134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134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134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134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134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134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134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134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134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134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134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134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134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134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134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134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134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134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134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134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134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134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134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134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134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134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134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134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134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134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134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134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134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134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134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134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134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134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134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134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134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134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134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134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134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134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134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134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134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134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134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134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134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134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134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134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134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134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134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134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134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134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134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134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134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134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134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134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134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134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134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134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134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134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134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134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134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134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134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134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134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134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134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134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134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134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134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134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134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134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134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134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134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134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134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134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134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134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134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134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134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134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134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134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134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134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134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134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134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134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134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134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134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134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134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134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134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134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134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134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134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134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134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134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134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134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134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134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134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134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134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134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134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134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134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134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134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134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134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134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134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134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134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134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134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134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134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134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134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134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134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134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134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134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134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134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134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134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134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134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134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134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134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134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134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134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134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134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134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134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134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134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134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134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134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134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134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134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134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134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134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134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134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134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134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134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134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134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134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134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134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134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134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134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134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134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134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134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134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134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134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134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134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134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134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134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134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134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134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134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134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134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134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134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134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134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134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134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134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134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134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134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134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134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134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134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134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134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134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134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134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134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134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134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134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134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134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134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134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134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134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134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134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134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134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134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134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134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134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134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134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134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134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134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134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134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134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134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134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134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134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134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134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134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134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134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134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134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134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134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134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134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134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134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134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134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134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134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134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134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134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134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134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134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134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134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134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134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134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134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134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134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134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134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134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134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134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134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134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134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134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134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134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134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134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134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134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134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134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134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134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134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134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134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134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134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134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134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134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134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134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134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134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134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134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134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134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134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134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134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134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134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134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134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134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134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134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134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134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134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134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134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134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134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134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134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134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134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134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134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134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134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134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134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134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134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134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134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134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134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134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134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134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134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134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134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134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134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134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134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134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134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134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134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134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134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134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134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134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134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134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134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134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134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134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134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134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134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134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134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134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134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134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134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134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134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134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134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134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134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134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134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134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134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134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134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134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134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134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134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134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134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134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134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134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134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134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134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134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134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134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134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134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134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134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134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134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134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134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134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134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134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134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134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134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134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134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134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134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134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134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134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134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134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134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134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134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134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134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134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134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134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134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134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134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134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134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134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134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134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134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134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134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134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134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134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134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134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134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134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134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134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134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134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134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134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134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134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134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134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134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134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134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134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134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134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134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134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134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134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134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134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134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134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134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134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134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134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134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134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134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134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134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134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134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134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134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134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134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134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134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134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134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134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134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134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134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134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134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134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134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134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134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134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134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134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134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134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134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134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134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134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134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134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134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134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134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134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134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134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134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134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134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134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134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134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134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mergeCells count="8">
    <mergeCell ref="B9:I9"/>
    <mergeCell ref="B10:I10"/>
    <mergeCell ref="B11:I11"/>
    <mergeCell ref="B12:I12"/>
    <mergeCell ref="E14:G14"/>
    <mergeCell ref="B41:I41"/>
    <mergeCell ref="B42:I42"/>
    <mergeCell ref="B43:I43"/>
  </mergeCell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11.43"/>
    <col customWidth="1" min="4" max="4" width="5.14"/>
    <col customWidth="1" min="5" max="5" width="25.86"/>
    <col customWidth="1" min="6" max="6" width="15.86"/>
    <col customWidth="1" min="7" max="7" width="8.0"/>
    <col customWidth="1" min="8" max="8" width="10.71"/>
    <col customWidth="1" min="9" max="9" width="6.14"/>
    <col customWidth="1" min="10" max="10" width="25.86"/>
    <col customWidth="1" min="11" max="11" width="15.86"/>
    <col customWidth="1" min="12" max="12" width="10.71"/>
    <col customWidth="1" min="13" max="13" width="11.29"/>
    <col customWidth="1" min="14" max="14" width="5.29"/>
    <col customWidth="1" min="15" max="15" width="25.0"/>
    <col customWidth="1" min="16" max="16" width="16.71"/>
    <col customWidth="1" min="17" max="18" width="8.86"/>
    <col customWidth="1" min="19" max="26" width="11.43"/>
  </cols>
  <sheetData>
    <row r="1" ht="15.75" customHeight="1"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</row>
    <row r="2" ht="15.75" customHeight="1"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ht="15.75" customHeight="1">
      <c r="E3" s="60" t="s">
        <v>0</v>
      </c>
      <c r="F3" s="3"/>
      <c r="G3" s="3"/>
      <c r="H3" s="4"/>
      <c r="I3" s="59"/>
      <c r="J3" s="60" t="s">
        <v>1</v>
      </c>
      <c r="K3" s="3"/>
      <c r="L3" s="3"/>
      <c r="M3" s="4"/>
      <c r="N3" s="59"/>
      <c r="O3" s="60" t="s">
        <v>2</v>
      </c>
      <c r="P3" s="3"/>
      <c r="Q3" s="3"/>
      <c r="R3" s="4"/>
    </row>
    <row r="4" ht="15.75" customHeight="1"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</row>
    <row r="5" ht="15.75" customHeight="1">
      <c r="B5" s="22" t="s">
        <v>8</v>
      </c>
      <c r="C5" s="48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</row>
    <row r="6" ht="15.75" customHeight="1">
      <c r="B6" s="10" t="s">
        <v>5</v>
      </c>
      <c r="C6" s="10" t="s">
        <v>43</v>
      </c>
      <c r="E6" s="61" t="s">
        <v>5</v>
      </c>
      <c r="F6" s="61" t="s">
        <v>44</v>
      </c>
      <c r="G6" s="61"/>
      <c r="H6" s="61"/>
      <c r="I6" s="59"/>
      <c r="J6" s="61" t="s">
        <v>5</v>
      </c>
      <c r="K6" s="61" t="s">
        <v>44</v>
      </c>
      <c r="L6" s="61"/>
      <c r="M6" s="61"/>
      <c r="N6" s="59"/>
      <c r="O6" s="61" t="s">
        <v>5</v>
      </c>
      <c r="P6" s="61" t="s">
        <v>44</v>
      </c>
      <c r="Q6" s="61"/>
      <c r="R6" s="61"/>
    </row>
    <row r="7" ht="15.75" customHeight="1">
      <c r="B7" s="35" t="s">
        <v>45</v>
      </c>
      <c r="C7" s="50">
        <f>+'P&amp;D-IQF'!C7</f>
        <v>3.35</v>
      </c>
      <c r="E7" s="59" t="s">
        <v>4</v>
      </c>
      <c r="F7" s="62">
        <f>C8</f>
        <v>3.15</v>
      </c>
      <c r="G7" s="62"/>
      <c r="H7" s="62"/>
      <c r="I7" s="59"/>
      <c r="J7" s="59" t="s">
        <v>4</v>
      </c>
      <c r="K7" s="62">
        <f>C8</f>
        <v>3.15</v>
      </c>
      <c r="L7" s="62"/>
      <c r="M7" s="62"/>
      <c r="N7" s="59"/>
      <c r="O7" s="59" t="s">
        <v>4</v>
      </c>
      <c r="P7" s="62">
        <f>C8</f>
        <v>3.15</v>
      </c>
      <c r="Q7" s="62"/>
      <c r="R7" s="62"/>
    </row>
    <row r="8" ht="15.75" customHeight="1">
      <c r="B8" s="35" t="s">
        <v>44</v>
      </c>
      <c r="C8" s="50">
        <f>+'P&amp;D BLOQUE'!C7</f>
        <v>3.15</v>
      </c>
      <c r="E8" s="59" t="s">
        <v>46</v>
      </c>
      <c r="F8" s="63">
        <v>0.14</v>
      </c>
      <c r="G8" s="63"/>
      <c r="H8" s="63"/>
      <c r="I8" s="59"/>
      <c r="J8" s="59" t="s">
        <v>46</v>
      </c>
      <c r="K8" s="63">
        <v>0.14</v>
      </c>
      <c r="L8" s="63"/>
      <c r="M8" s="63"/>
      <c r="N8" s="59"/>
      <c r="O8" s="59" t="s">
        <v>46</v>
      </c>
      <c r="P8" s="63">
        <v>0.14</v>
      </c>
      <c r="Q8" s="63"/>
      <c r="R8" s="63"/>
    </row>
    <row r="9" ht="15.75" customHeight="1">
      <c r="B9" s="10" t="s">
        <v>47</v>
      </c>
      <c r="C9" s="50">
        <f>+'P&amp;D BLOQUE'!C8</f>
        <v>2.7</v>
      </c>
      <c r="E9" s="59" t="s">
        <v>30</v>
      </c>
      <c r="F9" s="63">
        <f>F8+F7</f>
        <v>3.29</v>
      </c>
      <c r="G9" s="63"/>
      <c r="H9" s="63"/>
      <c r="I9" s="59"/>
      <c r="J9" s="59" t="s">
        <v>30</v>
      </c>
      <c r="K9" s="63">
        <f>K8+K7</f>
        <v>3.29</v>
      </c>
      <c r="L9" s="63"/>
      <c r="M9" s="63"/>
      <c r="N9" s="59"/>
      <c r="O9" s="59" t="s">
        <v>30</v>
      </c>
      <c r="P9" s="63">
        <f>P8+P7</f>
        <v>3.29</v>
      </c>
      <c r="Q9" s="63"/>
      <c r="R9" s="63"/>
    </row>
    <row r="10" ht="15.75" customHeight="1">
      <c r="B10" s="10" t="s">
        <v>48</v>
      </c>
      <c r="C10" s="50">
        <f>+'P&amp;D BLOQUE'!C9</f>
        <v>2.55</v>
      </c>
      <c r="E10" s="59" t="s">
        <v>49</v>
      </c>
      <c r="F10" s="63">
        <v>0.9</v>
      </c>
      <c r="G10" s="63"/>
      <c r="H10" s="63"/>
      <c r="I10" s="59"/>
      <c r="J10" s="59" t="s">
        <v>49</v>
      </c>
      <c r="K10" s="63">
        <f>+F10</f>
        <v>0.9</v>
      </c>
      <c r="L10" s="63"/>
      <c r="M10" s="63"/>
      <c r="N10" s="59"/>
      <c r="O10" s="59" t="s">
        <v>49</v>
      </c>
      <c r="P10" s="63">
        <f>+K10</f>
        <v>0.9</v>
      </c>
      <c r="Q10" s="63"/>
      <c r="R10" s="63"/>
    </row>
    <row r="11" ht="15.75" customHeight="1">
      <c r="B11" s="10" t="s">
        <v>50</v>
      </c>
      <c r="C11" s="50">
        <f>+'P&amp;D BLOQUE'!C10</f>
        <v>2.45</v>
      </c>
      <c r="E11" s="59" t="s">
        <v>51</v>
      </c>
      <c r="F11" s="63">
        <f>F9/F10</f>
        <v>3.655555556</v>
      </c>
      <c r="G11" s="63"/>
      <c r="H11" s="63"/>
      <c r="I11" s="59"/>
      <c r="J11" s="59" t="s">
        <v>51</v>
      </c>
      <c r="K11" s="63">
        <f>K9/K10</f>
        <v>3.655555556</v>
      </c>
      <c r="L11" s="63"/>
      <c r="M11" s="63"/>
      <c r="N11" s="59"/>
      <c r="O11" s="59" t="s">
        <v>51</v>
      </c>
      <c r="P11" s="63">
        <f>P9/P10</f>
        <v>3.655555556</v>
      </c>
      <c r="Q11" s="63"/>
      <c r="R11" s="63"/>
    </row>
    <row r="12" ht="15.75" customHeight="1">
      <c r="B12" s="10" t="s">
        <v>52</v>
      </c>
      <c r="C12" s="50">
        <f>+'P&amp;D BLOQUE'!C11</f>
        <v>2.4</v>
      </c>
      <c r="E12" s="59"/>
      <c r="F12" s="63"/>
      <c r="G12" s="63"/>
      <c r="H12" s="63"/>
      <c r="I12" s="59"/>
      <c r="J12" s="59"/>
      <c r="K12" s="63"/>
      <c r="L12" s="63"/>
      <c r="M12" s="63"/>
      <c r="N12" s="59"/>
      <c r="O12" s="59"/>
      <c r="P12" s="63"/>
      <c r="Q12" s="63"/>
      <c r="R12" s="63"/>
    </row>
    <row r="13" ht="15.75" customHeight="1">
      <c r="B13" s="10" t="s">
        <v>53</v>
      </c>
      <c r="C13" s="50">
        <f>+'P&amp;D BLOQUE'!C12</f>
        <v>2.3</v>
      </c>
      <c r="E13" s="59" t="s">
        <v>65</v>
      </c>
      <c r="F13" s="63">
        <v>0.95</v>
      </c>
      <c r="G13" s="63"/>
      <c r="H13" s="63"/>
      <c r="I13" s="59"/>
      <c r="J13" s="59" t="s">
        <v>65</v>
      </c>
      <c r="K13" s="63">
        <v>0.95</v>
      </c>
      <c r="L13" s="63"/>
      <c r="M13" s="63"/>
      <c r="N13" s="59"/>
      <c r="O13" s="59" t="s">
        <v>65</v>
      </c>
      <c r="P13" s="63">
        <v>0.95</v>
      </c>
      <c r="Q13" s="63"/>
      <c r="R13" s="63"/>
    </row>
    <row r="14" ht="15.75" customHeight="1">
      <c r="B14" s="10" t="s">
        <v>55</v>
      </c>
      <c r="C14" s="50">
        <f>+'P&amp;D BLOQUE'!C13</f>
        <v>2.05</v>
      </c>
      <c r="E14" s="59" t="s">
        <v>16</v>
      </c>
      <c r="F14" s="63">
        <v>0.06</v>
      </c>
      <c r="G14" s="63"/>
      <c r="H14" s="63"/>
      <c r="I14" s="59"/>
      <c r="J14" s="59" t="s">
        <v>16</v>
      </c>
      <c r="K14" s="63">
        <v>0.06</v>
      </c>
      <c r="L14" s="63"/>
      <c r="M14" s="63"/>
      <c r="N14" s="59"/>
      <c r="O14" s="59" t="s">
        <v>16</v>
      </c>
      <c r="P14" s="63">
        <v>0.06</v>
      </c>
      <c r="Q14" s="63"/>
      <c r="R14" s="63"/>
    </row>
    <row r="15" ht="15.75" customHeight="1">
      <c r="B15" s="10" t="s">
        <v>56</v>
      </c>
      <c r="C15" s="50">
        <f>+'P&amp;D BLOQUE'!C14</f>
        <v>1.8</v>
      </c>
      <c r="E15" s="59" t="s">
        <v>18</v>
      </c>
      <c r="F15" s="63">
        <v>0.07</v>
      </c>
      <c r="G15" s="63"/>
      <c r="H15" s="63"/>
      <c r="I15" s="59"/>
      <c r="J15" s="59" t="s">
        <v>18</v>
      </c>
      <c r="K15" s="63">
        <v>0.07</v>
      </c>
      <c r="L15" s="63"/>
      <c r="M15" s="63"/>
      <c r="N15" s="59"/>
      <c r="O15" s="59" t="s">
        <v>18</v>
      </c>
      <c r="P15" s="63">
        <v>0.07</v>
      </c>
      <c r="Q15" s="63"/>
      <c r="R15" s="63"/>
    </row>
    <row r="16" ht="15.75" customHeight="1">
      <c r="B16" s="10" t="s">
        <v>57</v>
      </c>
      <c r="C16" s="50">
        <f>+'P&amp;D BLOQUE'!C15</f>
        <v>1.7</v>
      </c>
      <c r="E16" s="59" t="s">
        <v>58</v>
      </c>
      <c r="F16" s="63">
        <v>0.0</v>
      </c>
      <c r="G16" s="63"/>
      <c r="H16" s="63"/>
      <c r="I16" s="59"/>
      <c r="J16" s="59" t="s">
        <v>58</v>
      </c>
      <c r="K16" s="63">
        <f>+C20</f>
        <v>0.14</v>
      </c>
      <c r="L16" s="63"/>
      <c r="M16" s="63"/>
      <c r="N16" s="59"/>
      <c r="O16" s="59" t="s">
        <v>58</v>
      </c>
      <c r="P16" s="63">
        <f>+C21+C22+C23+C24+C25+C2+C26</f>
        <v>0.1</v>
      </c>
      <c r="Q16" s="63"/>
      <c r="R16" s="63"/>
    </row>
    <row r="17" ht="15.75" customHeight="1">
      <c r="B17" s="10" t="s">
        <v>59</v>
      </c>
      <c r="C17" s="50">
        <f>+'P&amp;D BLOQUE'!C16</f>
        <v>1.15</v>
      </c>
      <c r="E17" s="59" t="s">
        <v>22</v>
      </c>
      <c r="F17" s="63">
        <v>0.0</v>
      </c>
      <c r="G17" s="63"/>
      <c r="H17" s="63"/>
      <c r="I17" s="59"/>
      <c r="J17" s="59" t="s">
        <v>22</v>
      </c>
      <c r="K17" s="63">
        <v>0.03</v>
      </c>
      <c r="L17" s="63"/>
      <c r="M17" s="63"/>
      <c r="N17" s="59"/>
      <c r="O17" s="59" t="s">
        <v>22</v>
      </c>
      <c r="P17" s="63">
        <v>0.0</v>
      </c>
      <c r="Q17" s="63"/>
      <c r="R17" s="63"/>
    </row>
    <row r="18" ht="15.75" customHeight="1">
      <c r="E18" s="1" t="s">
        <v>27</v>
      </c>
      <c r="F18" s="15">
        <v>0.2</v>
      </c>
      <c r="G18" s="63"/>
      <c r="H18" s="63"/>
      <c r="I18" s="59"/>
      <c r="J18" s="1" t="s">
        <v>27</v>
      </c>
      <c r="K18" s="15">
        <v>0.2</v>
      </c>
      <c r="L18" s="63"/>
      <c r="M18" s="63"/>
      <c r="N18" s="59"/>
      <c r="O18" s="1" t="s">
        <v>27</v>
      </c>
      <c r="P18" s="15">
        <v>0.2</v>
      </c>
      <c r="Q18" s="63"/>
      <c r="R18" s="63"/>
    </row>
    <row r="19" ht="15.75" customHeight="1">
      <c r="B19" s="18" t="s">
        <v>29</v>
      </c>
      <c r="E19" s="65" t="s">
        <v>24</v>
      </c>
      <c r="F19" s="66">
        <f>SUM(F11:F18)</f>
        <v>4.935555556</v>
      </c>
      <c r="G19" s="66"/>
      <c r="H19" s="66">
        <f>+F19*2.2046</f>
        <v>10.88092578</v>
      </c>
      <c r="I19" s="59"/>
      <c r="J19" s="65" t="s">
        <v>24</v>
      </c>
      <c r="K19" s="67">
        <f>SUM(K11:K18)</f>
        <v>5.105555556</v>
      </c>
      <c r="L19" s="68"/>
      <c r="M19" s="67">
        <f>+K19*2.2046</f>
        <v>11.25570778</v>
      </c>
      <c r="N19" s="59"/>
      <c r="O19" s="65" t="s">
        <v>24</v>
      </c>
      <c r="P19" s="66">
        <f>SUM(P11:P18)</f>
        <v>5.035555556</v>
      </c>
      <c r="Q19" s="66"/>
      <c r="R19" s="66">
        <f>+P19*2.2046</f>
        <v>11.10138578</v>
      </c>
    </row>
    <row r="20" ht="15.75" customHeight="1">
      <c r="B20" s="38" t="s">
        <v>32</v>
      </c>
      <c r="C20" s="79">
        <v>0.14</v>
      </c>
      <c r="E20" s="59"/>
      <c r="F20" s="69"/>
      <c r="G20" s="69"/>
      <c r="H20" s="69"/>
      <c r="I20" s="59"/>
      <c r="J20" s="70">
        <v>0.0378</v>
      </c>
      <c r="K20" s="71">
        <f>K19*J20</f>
        <v>0.19299</v>
      </c>
      <c r="L20" s="71">
        <f>+K19+K20</f>
        <v>5.298545556</v>
      </c>
      <c r="M20" s="71">
        <f t="shared" ref="M20:M21" si="1">+L20*2.2046</f>
        <v>11.68117353</v>
      </c>
      <c r="N20" s="59"/>
      <c r="O20" s="59"/>
      <c r="P20" s="69"/>
      <c r="Q20" s="69"/>
      <c r="R20" s="69"/>
    </row>
    <row r="21" ht="15.75" customHeight="1">
      <c r="B21" s="18" t="s">
        <v>33</v>
      </c>
      <c r="C21" s="1">
        <v>0.1</v>
      </c>
      <c r="E21" s="59"/>
      <c r="F21" s="59"/>
      <c r="G21" s="59"/>
      <c r="H21" s="59"/>
      <c r="I21" s="59"/>
      <c r="J21" s="190">
        <v>0.1</v>
      </c>
      <c r="K21" s="73">
        <f>+K19*J21</f>
        <v>0.5105555556</v>
      </c>
      <c r="L21" s="73">
        <f>+K19+K21+K20</f>
        <v>5.809101111</v>
      </c>
      <c r="M21" s="73">
        <f t="shared" si="1"/>
        <v>12.80674431</v>
      </c>
      <c r="N21" s="59"/>
      <c r="O21" s="59"/>
      <c r="P21" s="59"/>
      <c r="Q21" s="59"/>
      <c r="R21" s="59"/>
    </row>
    <row r="22" ht="15.75" customHeight="1">
      <c r="B22" s="18" t="s">
        <v>35</v>
      </c>
      <c r="C22" s="1">
        <v>0.0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</row>
    <row r="23" ht="15.75" customHeight="1">
      <c r="B23" s="18" t="s">
        <v>36</v>
      </c>
      <c r="C23" s="1">
        <v>0.0</v>
      </c>
      <c r="E23" s="61" t="s">
        <v>5</v>
      </c>
      <c r="F23" s="61" t="s">
        <v>47</v>
      </c>
      <c r="G23" s="61"/>
      <c r="H23" s="61"/>
      <c r="I23" s="59"/>
      <c r="J23" s="61" t="s">
        <v>5</v>
      </c>
      <c r="K23" s="61" t="s">
        <v>47</v>
      </c>
      <c r="L23" s="61"/>
      <c r="M23" s="61"/>
      <c r="N23" s="59"/>
      <c r="O23" s="61" t="s">
        <v>5</v>
      </c>
      <c r="P23" s="61" t="s">
        <v>47</v>
      </c>
      <c r="Q23" s="61"/>
      <c r="R23" s="61"/>
    </row>
    <row r="24" ht="15.75" customHeight="1">
      <c r="B24" s="18" t="s">
        <v>37</v>
      </c>
      <c r="C24" s="1">
        <v>0.0</v>
      </c>
      <c r="E24" s="59" t="s">
        <v>4</v>
      </c>
      <c r="F24" s="62">
        <f>C9</f>
        <v>2.7</v>
      </c>
      <c r="G24" s="62"/>
      <c r="H24" s="62"/>
      <c r="I24" s="59"/>
      <c r="J24" s="59" t="s">
        <v>4</v>
      </c>
      <c r="K24" s="62">
        <f>C9</f>
        <v>2.7</v>
      </c>
      <c r="L24" s="62"/>
      <c r="M24" s="62"/>
      <c r="N24" s="59"/>
      <c r="O24" s="59" t="s">
        <v>4</v>
      </c>
      <c r="P24" s="62">
        <f>C9</f>
        <v>2.7</v>
      </c>
      <c r="Q24" s="62"/>
      <c r="R24" s="62"/>
    </row>
    <row r="25" ht="15.75" customHeight="1">
      <c r="B25" s="18" t="s">
        <v>38</v>
      </c>
      <c r="C25" s="1">
        <v>0.0</v>
      </c>
      <c r="E25" s="59" t="s">
        <v>46</v>
      </c>
      <c r="F25" s="63">
        <v>0.14</v>
      </c>
      <c r="G25" s="63"/>
      <c r="H25" s="63"/>
      <c r="I25" s="59"/>
      <c r="J25" s="59" t="s">
        <v>46</v>
      </c>
      <c r="K25" s="63">
        <v>0.14</v>
      </c>
      <c r="L25" s="63"/>
      <c r="M25" s="63"/>
      <c r="N25" s="59"/>
      <c r="O25" s="59" t="s">
        <v>46</v>
      </c>
      <c r="P25" s="63">
        <v>0.14</v>
      </c>
      <c r="Q25" s="63"/>
      <c r="R25" s="63"/>
    </row>
    <row r="26" ht="15.75" customHeight="1">
      <c r="B26" s="18" t="s">
        <v>39</v>
      </c>
      <c r="C26" s="1">
        <v>0.0</v>
      </c>
      <c r="E26" s="59" t="s">
        <v>30</v>
      </c>
      <c r="F26" s="63">
        <f>F25+F24</f>
        <v>2.84</v>
      </c>
      <c r="G26" s="63"/>
      <c r="H26" s="63"/>
      <c r="I26" s="59"/>
      <c r="J26" s="59" t="s">
        <v>30</v>
      </c>
      <c r="K26" s="63">
        <f>K25+K24</f>
        <v>2.84</v>
      </c>
      <c r="L26" s="63"/>
      <c r="M26" s="63"/>
      <c r="N26" s="59"/>
      <c r="O26" s="59" t="s">
        <v>30</v>
      </c>
      <c r="P26" s="63">
        <f>P25+P24</f>
        <v>2.84</v>
      </c>
      <c r="Q26" s="63"/>
      <c r="R26" s="63"/>
    </row>
    <row r="27" ht="15.75" customHeight="1">
      <c r="E27" s="59" t="s">
        <v>49</v>
      </c>
      <c r="F27" s="63">
        <f>+F10</f>
        <v>0.9</v>
      </c>
      <c r="G27" s="63"/>
      <c r="H27" s="63"/>
      <c r="I27" s="59"/>
      <c r="J27" s="59" t="s">
        <v>49</v>
      </c>
      <c r="K27" s="63">
        <f>+K10</f>
        <v>0.9</v>
      </c>
      <c r="L27" s="63"/>
      <c r="M27" s="63"/>
      <c r="N27" s="59"/>
      <c r="O27" s="59" t="s">
        <v>49</v>
      </c>
      <c r="P27" s="63">
        <f>+P10</f>
        <v>0.9</v>
      </c>
      <c r="Q27" s="63"/>
      <c r="R27" s="63"/>
    </row>
    <row r="28" ht="15.75" customHeight="1">
      <c r="E28" s="59" t="s">
        <v>51</v>
      </c>
      <c r="F28" s="63">
        <f>F26/F27</f>
        <v>3.155555556</v>
      </c>
      <c r="G28" s="63"/>
      <c r="H28" s="63"/>
      <c r="I28" s="59"/>
      <c r="J28" s="59" t="s">
        <v>51</v>
      </c>
      <c r="K28" s="63">
        <f>K26/K27</f>
        <v>3.155555556</v>
      </c>
      <c r="L28" s="63"/>
      <c r="M28" s="63"/>
      <c r="N28" s="59"/>
      <c r="O28" s="59" t="s">
        <v>51</v>
      </c>
      <c r="P28" s="63">
        <f>P26/P27</f>
        <v>3.155555556</v>
      </c>
      <c r="Q28" s="63"/>
      <c r="R28" s="63"/>
    </row>
    <row r="29" ht="15.75" customHeight="1">
      <c r="E29" s="59"/>
      <c r="F29" s="63"/>
      <c r="G29" s="63"/>
      <c r="H29" s="63"/>
      <c r="I29" s="59"/>
      <c r="J29" s="59"/>
      <c r="K29" s="63"/>
      <c r="L29" s="63"/>
      <c r="M29" s="63"/>
      <c r="N29" s="59"/>
      <c r="O29" s="59"/>
      <c r="P29" s="63"/>
      <c r="Q29" s="63"/>
      <c r="R29" s="63"/>
    </row>
    <row r="30" ht="15.75" customHeight="1">
      <c r="E30" s="59" t="s">
        <v>65</v>
      </c>
      <c r="F30" s="63">
        <v>0.95</v>
      </c>
      <c r="G30" s="63"/>
      <c r="H30" s="63"/>
      <c r="I30" s="59"/>
      <c r="J30" s="59" t="s">
        <v>65</v>
      </c>
      <c r="K30" s="63">
        <v>0.95</v>
      </c>
      <c r="L30" s="63"/>
      <c r="M30" s="63"/>
      <c r="N30" s="59"/>
      <c r="O30" s="59" t="s">
        <v>65</v>
      </c>
      <c r="P30" s="63">
        <v>0.95</v>
      </c>
      <c r="Q30" s="63"/>
      <c r="R30" s="63"/>
    </row>
    <row r="31" ht="15.75" customHeight="1">
      <c r="E31" s="59" t="s">
        <v>16</v>
      </c>
      <c r="F31" s="63">
        <v>0.06</v>
      </c>
      <c r="G31" s="63"/>
      <c r="H31" s="63"/>
      <c r="I31" s="59"/>
      <c r="J31" s="59" t="s">
        <v>16</v>
      </c>
      <c r="K31" s="63">
        <v>0.06</v>
      </c>
      <c r="L31" s="63"/>
      <c r="M31" s="63"/>
      <c r="N31" s="59"/>
      <c r="O31" s="59" t="s">
        <v>16</v>
      </c>
      <c r="P31" s="63">
        <v>0.06</v>
      </c>
      <c r="Q31" s="63"/>
      <c r="R31" s="63"/>
    </row>
    <row r="32" ht="15.75" customHeight="1">
      <c r="E32" s="59" t="s">
        <v>18</v>
      </c>
      <c r="F32" s="63">
        <v>0.07</v>
      </c>
      <c r="G32" s="63"/>
      <c r="H32" s="63"/>
      <c r="I32" s="59"/>
      <c r="J32" s="59" t="s">
        <v>18</v>
      </c>
      <c r="K32" s="63">
        <v>0.07</v>
      </c>
      <c r="L32" s="63"/>
      <c r="M32" s="63"/>
      <c r="N32" s="59"/>
      <c r="O32" s="59" t="s">
        <v>18</v>
      </c>
      <c r="P32" s="63">
        <v>0.07</v>
      </c>
      <c r="Q32" s="63"/>
      <c r="R32" s="63"/>
    </row>
    <row r="33" ht="15.75" customHeight="1">
      <c r="E33" s="59" t="s">
        <v>58</v>
      </c>
      <c r="F33" s="63">
        <v>0.0</v>
      </c>
      <c r="G33" s="63"/>
      <c r="H33" s="63"/>
      <c r="I33" s="59"/>
      <c r="J33" s="59" t="s">
        <v>58</v>
      </c>
      <c r="K33" s="63">
        <f>+C20</f>
        <v>0.14</v>
      </c>
      <c r="L33" s="63"/>
      <c r="M33" s="63"/>
      <c r="N33" s="59"/>
      <c r="O33" s="59" t="s">
        <v>58</v>
      </c>
      <c r="P33" s="63">
        <f>+C21+C22+C23+C24+C25+C2+C26</f>
        <v>0.1</v>
      </c>
      <c r="Q33" s="63"/>
      <c r="R33" s="63"/>
    </row>
    <row r="34" ht="15.75" customHeight="1">
      <c r="E34" s="59" t="s">
        <v>22</v>
      </c>
      <c r="F34" s="63">
        <v>0.0</v>
      </c>
      <c r="G34" s="63"/>
      <c r="H34" s="63"/>
      <c r="I34" s="59"/>
      <c r="J34" s="59" t="s">
        <v>22</v>
      </c>
      <c r="K34" s="63">
        <v>0.03</v>
      </c>
      <c r="L34" s="63"/>
      <c r="M34" s="63"/>
      <c r="N34" s="59"/>
      <c r="O34" s="59" t="s">
        <v>22</v>
      </c>
      <c r="P34" s="63">
        <v>0.0</v>
      </c>
      <c r="Q34" s="63"/>
      <c r="R34" s="63"/>
    </row>
    <row r="35" ht="15.75" customHeight="1">
      <c r="E35" s="1" t="s">
        <v>27</v>
      </c>
      <c r="F35" s="15">
        <v>0.2</v>
      </c>
      <c r="G35" s="63"/>
      <c r="H35" s="63"/>
      <c r="I35" s="59"/>
      <c r="J35" s="1" t="s">
        <v>27</v>
      </c>
      <c r="K35" s="15">
        <v>0.2</v>
      </c>
      <c r="L35" s="63"/>
      <c r="M35" s="63"/>
      <c r="N35" s="59"/>
      <c r="O35" s="1" t="s">
        <v>27</v>
      </c>
      <c r="P35" s="15">
        <v>0.2</v>
      </c>
      <c r="Q35" s="63"/>
      <c r="R35" s="63"/>
    </row>
    <row r="36" ht="15.75" customHeight="1">
      <c r="E36" s="65" t="s">
        <v>24</v>
      </c>
      <c r="F36" s="66">
        <f>SUM(F28:F35)</f>
        <v>4.435555556</v>
      </c>
      <c r="G36" s="66"/>
      <c r="H36" s="66">
        <f>+F36*2.2046</f>
        <v>9.778625778</v>
      </c>
      <c r="I36" s="59"/>
      <c r="J36" s="65" t="s">
        <v>24</v>
      </c>
      <c r="K36" s="67">
        <f>SUM(K28:K35)</f>
        <v>4.605555556</v>
      </c>
      <c r="L36" s="68"/>
      <c r="M36" s="67">
        <f>+K36*2.2046</f>
        <v>10.15340778</v>
      </c>
      <c r="N36" s="59"/>
      <c r="O36" s="65" t="s">
        <v>24</v>
      </c>
      <c r="P36" s="66">
        <f>SUM(P28:P35)</f>
        <v>4.535555556</v>
      </c>
      <c r="Q36" s="66"/>
      <c r="R36" s="66">
        <f>+P36*2.2046</f>
        <v>9.999085778</v>
      </c>
    </row>
    <row r="37" ht="15.75" customHeight="1">
      <c r="E37" s="59"/>
      <c r="F37" s="59"/>
      <c r="G37" s="59"/>
      <c r="H37" s="59"/>
      <c r="I37" s="59"/>
      <c r="J37" s="70">
        <v>0.0378</v>
      </c>
      <c r="K37" s="71">
        <f>K36*J37</f>
        <v>0.17409</v>
      </c>
      <c r="L37" s="71">
        <f>+K36+K37</f>
        <v>4.779645556</v>
      </c>
      <c r="M37" s="71">
        <f t="shared" ref="M37:M38" si="2">+L37*2.2046</f>
        <v>10.53720659</v>
      </c>
      <c r="N37" s="59"/>
      <c r="O37" s="59"/>
      <c r="P37" s="59"/>
      <c r="Q37" s="59"/>
      <c r="R37" s="59"/>
    </row>
    <row r="38" ht="15.75" customHeight="1">
      <c r="E38" s="59"/>
      <c r="F38" s="59"/>
      <c r="G38" s="59"/>
      <c r="H38" s="59"/>
      <c r="I38" s="59"/>
      <c r="J38" s="190">
        <v>0.1</v>
      </c>
      <c r="K38" s="73">
        <f>+K36*J38</f>
        <v>0.4605555556</v>
      </c>
      <c r="L38" s="73">
        <f>+K36+K38+K37</f>
        <v>5.240201111</v>
      </c>
      <c r="M38" s="73">
        <f t="shared" si="2"/>
        <v>11.55254737</v>
      </c>
      <c r="N38" s="59"/>
      <c r="O38" s="59"/>
      <c r="P38" s="59"/>
      <c r="Q38" s="59"/>
      <c r="R38" s="59"/>
    </row>
    <row r="39" ht="15.75" customHeight="1">
      <c r="E39" s="59"/>
      <c r="F39" s="59"/>
      <c r="G39" s="59"/>
      <c r="H39" s="59"/>
      <c r="I39" s="59"/>
      <c r="J39" s="59"/>
      <c r="K39" s="59"/>
      <c r="L39" s="63"/>
      <c r="M39" s="63"/>
      <c r="N39" s="59"/>
      <c r="O39" s="59"/>
      <c r="P39" s="59"/>
      <c r="Q39" s="59"/>
      <c r="R39" s="59"/>
    </row>
    <row r="40" ht="15.75" customHeight="1"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</row>
    <row r="41" ht="15.75" customHeight="1">
      <c r="E41" s="61" t="s">
        <v>5</v>
      </c>
      <c r="F41" s="61" t="s">
        <v>48</v>
      </c>
      <c r="G41" s="61"/>
      <c r="H41" s="61"/>
      <c r="I41" s="59"/>
      <c r="J41" s="61" t="s">
        <v>5</v>
      </c>
      <c r="K41" s="61" t="s">
        <v>48</v>
      </c>
      <c r="L41" s="61"/>
      <c r="M41" s="61"/>
      <c r="N41" s="59"/>
      <c r="O41" s="61" t="s">
        <v>5</v>
      </c>
      <c r="P41" s="61" t="s">
        <v>48</v>
      </c>
      <c r="Q41" s="61"/>
      <c r="R41" s="61"/>
    </row>
    <row r="42" ht="15.75" customHeight="1">
      <c r="E42" s="59" t="s">
        <v>4</v>
      </c>
      <c r="F42" s="62">
        <f>C10</f>
        <v>2.55</v>
      </c>
      <c r="G42" s="62"/>
      <c r="H42" s="62"/>
      <c r="I42" s="59"/>
      <c r="J42" s="59" t="s">
        <v>4</v>
      </c>
      <c r="K42" s="62">
        <f>C10</f>
        <v>2.55</v>
      </c>
      <c r="L42" s="62"/>
      <c r="M42" s="62"/>
      <c r="N42" s="59"/>
      <c r="O42" s="59" t="s">
        <v>4</v>
      </c>
      <c r="P42" s="62">
        <f>C10</f>
        <v>2.55</v>
      </c>
      <c r="Q42" s="62"/>
      <c r="R42" s="62"/>
    </row>
    <row r="43" ht="15.75" customHeight="1">
      <c r="E43" s="59" t="s">
        <v>46</v>
      </c>
      <c r="F43" s="63">
        <v>0.14</v>
      </c>
      <c r="G43" s="63"/>
      <c r="H43" s="63"/>
      <c r="I43" s="59"/>
      <c r="J43" s="59" t="s">
        <v>46</v>
      </c>
      <c r="K43" s="63">
        <v>0.14</v>
      </c>
      <c r="L43" s="63"/>
      <c r="M43" s="63"/>
      <c r="N43" s="59"/>
      <c r="O43" s="59" t="s">
        <v>46</v>
      </c>
      <c r="P43" s="63">
        <v>0.14</v>
      </c>
      <c r="Q43" s="63"/>
      <c r="R43" s="63"/>
    </row>
    <row r="44" ht="15.75" customHeight="1">
      <c r="E44" s="59" t="s">
        <v>30</v>
      </c>
      <c r="F44" s="63">
        <f>F43+F42</f>
        <v>2.69</v>
      </c>
      <c r="G44" s="63"/>
      <c r="H44" s="63"/>
      <c r="I44" s="59"/>
      <c r="J44" s="59" t="s">
        <v>30</v>
      </c>
      <c r="K44" s="63">
        <f>K43+K42</f>
        <v>2.69</v>
      </c>
      <c r="L44" s="63"/>
      <c r="M44" s="63"/>
      <c r="N44" s="59"/>
      <c r="O44" s="59" t="s">
        <v>30</v>
      </c>
      <c r="P44" s="63">
        <f>P43+P42</f>
        <v>2.69</v>
      </c>
      <c r="Q44" s="63"/>
      <c r="R44" s="63"/>
    </row>
    <row r="45" ht="15.75" customHeight="1">
      <c r="E45" s="59" t="s">
        <v>49</v>
      </c>
      <c r="F45" s="63">
        <f>+F27</f>
        <v>0.9</v>
      </c>
      <c r="G45" s="63"/>
      <c r="H45" s="63"/>
      <c r="I45" s="59"/>
      <c r="J45" s="59" t="s">
        <v>49</v>
      </c>
      <c r="K45" s="63">
        <f>+K27</f>
        <v>0.9</v>
      </c>
      <c r="L45" s="63"/>
      <c r="M45" s="63"/>
      <c r="N45" s="59"/>
      <c r="O45" s="59" t="s">
        <v>49</v>
      </c>
      <c r="P45" s="63">
        <f>+P27</f>
        <v>0.9</v>
      </c>
      <c r="Q45" s="63"/>
      <c r="R45" s="63"/>
    </row>
    <row r="46" ht="15.75" customHeight="1">
      <c r="E46" s="59" t="s">
        <v>51</v>
      </c>
      <c r="F46" s="63">
        <f>F44/F45</f>
        <v>2.988888889</v>
      </c>
      <c r="G46" s="63"/>
      <c r="H46" s="63"/>
      <c r="I46" s="59"/>
      <c r="J46" s="59" t="s">
        <v>51</v>
      </c>
      <c r="K46" s="63">
        <f>K44/K45</f>
        <v>2.988888889</v>
      </c>
      <c r="L46" s="63"/>
      <c r="M46" s="63"/>
      <c r="N46" s="59"/>
      <c r="O46" s="59" t="s">
        <v>51</v>
      </c>
      <c r="P46" s="63">
        <f>P44/P45</f>
        <v>2.988888889</v>
      </c>
      <c r="Q46" s="63"/>
      <c r="R46" s="63"/>
    </row>
    <row r="47" ht="15.75" customHeight="1">
      <c r="E47" s="59"/>
      <c r="F47" s="63"/>
      <c r="G47" s="63"/>
      <c r="H47" s="63"/>
      <c r="I47" s="59"/>
      <c r="J47" s="59"/>
      <c r="K47" s="63"/>
      <c r="L47" s="63"/>
      <c r="M47" s="63"/>
      <c r="N47" s="59"/>
      <c r="O47" s="59"/>
      <c r="P47" s="63"/>
      <c r="Q47" s="63"/>
      <c r="R47" s="63"/>
    </row>
    <row r="48" ht="15.75" customHeight="1">
      <c r="E48" s="59" t="s">
        <v>65</v>
      </c>
      <c r="F48" s="63">
        <v>0.95</v>
      </c>
      <c r="G48" s="63"/>
      <c r="H48" s="63"/>
      <c r="I48" s="59"/>
      <c r="J48" s="59" t="s">
        <v>65</v>
      </c>
      <c r="K48" s="63">
        <v>0.95</v>
      </c>
      <c r="L48" s="63"/>
      <c r="M48" s="63"/>
      <c r="N48" s="59"/>
      <c r="O48" s="59" t="s">
        <v>65</v>
      </c>
      <c r="P48" s="63">
        <v>0.95</v>
      </c>
      <c r="Q48" s="63"/>
      <c r="R48" s="63"/>
    </row>
    <row r="49" ht="15.75" customHeight="1">
      <c r="E49" s="59" t="s">
        <v>16</v>
      </c>
      <c r="F49" s="63">
        <v>0.06</v>
      </c>
      <c r="G49" s="63"/>
      <c r="H49" s="63"/>
      <c r="I49" s="59"/>
      <c r="J49" s="59" t="s">
        <v>16</v>
      </c>
      <c r="K49" s="63">
        <v>0.06</v>
      </c>
      <c r="L49" s="63"/>
      <c r="M49" s="63"/>
      <c r="N49" s="59"/>
      <c r="O49" s="59" t="s">
        <v>16</v>
      </c>
      <c r="P49" s="63">
        <v>0.06</v>
      </c>
      <c r="Q49" s="63"/>
      <c r="R49" s="63"/>
    </row>
    <row r="50" ht="15.75" customHeight="1">
      <c r="E50" s="59" t="s">
        <v>18</v>
      </c>
      <c r="F50" s="63">
        <v>0.07</v>
      </c>
      <c r="G50" s="63"/>
      <c r="H50" s="63"/>
      <c r="I50" s="59"/>
      <c r="J50" s="59" t="s">
        <v>18</v>
      </c>
      <c r="K50" s="63">
        <v>0.07</v>
      </c>
      <c r="L50" s="63"/>
      <c r="M50" s="63"/>
      <c r="N50" s="59"/>
      <c r="O50" s="59" t="s">
        <v>18</v>
      </c>
      <c r="P50" s="63">
        <v>0.07</v>
      </c>
      <c r="Q50" s="63"/>
      <c r="R50" s="63"/>
    </row>
    <row r="51" ht="15.75" customHeight="1">
      <c r="E51" s="59" t="s">
        <v>58</v>
      </c>
      <c r="F51" s="63">
        <v>0.0</v>
      </c>
      <c r="G51" s="63"/>
      <c r="H51" s="63"/>
      <c r="I51" s="59"/>
      <c r="J51" s="59" t="s">
        <v>58</v>
      </c>
      <c r="K51" s="63">
        <f>+C20</f>
        <v>0.14</v>
      </c>
      <c r="L51" s="63"/>
      <c r="M51" s="63"/>
      <c r="N51" s="59"/>
      <c r="O51" s="59" t="s">
        <v>58</v>
      </c>
      <c r="P51" s="63">
        <f>+C21+C22+C23+C24+C25+C2+C26</f>
        <v>0.1</v>
      </c>
      <c r="Q51" s="63"/>
      <c r="R51" s="63"/>
    </row>
    <row r="52" ht="15.75" customHeight="1">
      <c r="E52" s="59" t="s">
        <v>22</v>
      </c>
      <c r="F52" s="63">
        <v>0.0</v>
      </c>
      <c r="G52" s="63"/>
      <c r="H52" s="63"/>
      <c r="I52" s="59"/>
      <c r="J52" s="59" t="s">
        <v>22</v>
      </c>
      <c r="K52" s="63">
        <v>0.03</v>
      </c>
      <c r="L52" s="63"/>
      <c r="M52" s="63"/>
      <c r="N52" s="59"/>
      <c r="O52" s="59" t="s">
        <v>22</v>
      </c>
      <c r="P52" s="63">
        <v>0.0</v>
      </c>
      <c r="Q52" s="63"/>
      <c r="R52" s="63"/>
    </row>
    <row r="53" ht="15.75" customHeight="1">
      <c r="E53" s="1" t="s">
        <v>27</v>
      </c>
      <c r="F53" s="15">
        <v>0.2</v>
      </c>
      <c r="G53" s="63"/>
      <c r="H53" s="63"/>
      <c r="I53" s="59"/>
      <c r="J53" s="1" t="s">
        <v>27</v>
      </c>
      <c r="K53" s="15">
        <v>0.2</v>
      </c>
      <c r="L53" s="63"/>
      <c r="M53" s="63"/>
      <c r="N53" s="59"/>
      <c r="O53" s="1" t="s">
        <v>27</v>
      </c>
      <c r="P53" s="15">
        <v>0.2</v>
      </c>
      <c r="Q53" s="63"/>
      <c r="R53" s="63"/>
    </row>
    <row r="54" ht="15.75" customHeight="1">
      <c r="E54" s="65" t="s">
        <v>24</v>
      </c>
      <c r="F54" s="66">
        <f>SUM(F46:F53)</f>
        <v>4.268888889</v>
      </c>
      <c r="G54" s="66"/>
      <c r="H54" s="66">
        <f>+F54*2.2046</f>
        <v>9.411192444</v>
      </c>
      <c r="I54" s="59"/>
      <c r="J54" s="65" t="s">
        <v>24</v>
      </c>
      <c r="K54" s="67">
        <f>SUM(K46:K53)</f>
        <v>4.438888889</v>
      </c>
      <c r="L54" s="68"/>
      <c r="M54" s="67">
        <f>+K54*2.2046</f>
        <v>9.785974444</v>
      </c>
      <c r="N54" s="59"/>
      <c r="O54" s="65" t="s">
        <v>24</v>
      </c>
      <c r="P54" s="66">
        <f>SUM(P46:P53)</f>
        <v>4.368888889</v>
      </c>
      <c r="Q54" s="66"/>
      <c r="R54" s="66">
        <f>+P54*2.2046</f>
        <v>9.631652444</v>
      </c>
    </row>
    <row r="55" ht="15.75" customHeight="1">
      <c r="E55" s="59"/>
      <c r="F55" s="59"/>
      <c r="G55" s="59"/>
      <c r="H55" s="59"/>
      <c r="I55" s="59"/>
      <c r="J55" s="70">
        <v>0.0378</v>
      </c>
      <c r="K55" s="71">
        <f>K54*J55</f>
        <v>0.16779</v>
      </c>
      <c r="L55" s="71">
        <f>+K54+K55</f>
        <v>4.606678889</v>
      </c>
      <c r="M55" s="71">
        <f t="shared" ref="M55:M56" si="3">+L55*2.2046</f>
        <v>10.15588428</v>
      </c>
      <c r="N55" s="59"/>
      <c r="O55" s="59"/>
      <c r="P55" s="59"/>
      <c r="Q55" s="59"/>
      <c r="R55" s="59"/>
    </row>
    <row r="56" ht="15.75" customHeight="1">
      <c r="E56" s="59"/>
      <c r="F56" s="59"/>
      <c r="G56" s="59"/>
      <c r="H56" s="59"/>
      <c r="I56" s="59"/>
      <c r="J56" s="190">
        <v>0.1</v>
      </c>
      <c r="K56" s="73">
        <f>+K54*J56</f>
        <v>0.4438888889</v>
      </c>
      <c r="L56" s="73">
        <f>+K54+K56+K55</f>
        <v>5.050567778</v>
      </c>
      <c r="M56" s="73">
        <f t="shared" si="3"/>
        <v>11.13448172</v>
      </c>
      <c r="N56" s="59"/>
      <c r="O56" s="59"/>
      <c r="P56" s="59"/>
      <c r="Q56" s="59"/>
      <c r="R56" s="59"/>
    </row>
    <row r="57" ht="15.75" customHeight="1">
      <c r="E57" s="59"/>
      <c r="F57" s="59"/>
      <c r="G57" s="59"/>
      <c r="H57" s="59"/>
      <c r="I57" s="59"/>
      <c r="J57" s="59"/>
      <c r="K57" s="74"/>
      <c r="L57" s="74"/>
      <c r="M57" s="74"/>
      <c r="N57" s="59"/>
      <c r="O57" s="59"/>
      <c r="P57" s="59"/>
      <c r="Q57" s="59"/>
      <c r="R57" s="59"/>
    </row>
    <row r="58" ht="15.75" customHeight="1">
      <c r="E58" s="61" t="s">
        <v>5</v>
      </c>
      <c r="F58" s="61" t="s">
        <v>50</v>
      </c>
      <c r="G58" s="61"/>
      <c r="H58" s="61"/>
      <c r="I58" s="59"/>
      <c r="J58" s="61" t="s">
        <v>5</v>
      </c>
      <c r="K58" s="61" t="s">
        <v>50</v>
      </c>
      <c r="L58" s="61"/>
      <c r="M58" s="61"/>
      <c r="N58" s="59"/>
      <c r="O58" s="61" t="s">
        <v>5</v>
      </c>
      <c r="P58" s="61" t="s">
        <v>50</v>
      </c>
      <c r="Q58" s="61"/>
      <c r="R58" s="61"/>
    </row>
    <row r="59" ht="15.75" customHeight="1">
      <c r="E59" s="59" t="s">
        <v>4</v>
      </c>
      <c r="F59" s="62">
        <f>C11</f>
        <v>2.45</v>
      </c>
      <c r="G59" s="62"/>
      <c r="H59" s="62"/>
      <c r="I59" s="59"/>
      <c r="J59" s="59" t="s">
        <v>4</v>
      </c>
      <c r="K59" s="62">
        <f>C11</f>
        <v>2.45</v>
      </c>
      <c r="L59" s="62"/>
      <c r="M59" s="62"/>
      <c r="N59" s="59"/>
      <c r="O59" s="59" t="s">
        <v>4</v>
      </c>
      <c r="P59" s="62">
        <f>C11</f>
        <v>2.45</v>
      </c>
      <c r="Q59" s="62"/>
      <c r="R59" s="62"/>
    </row>
    <row r="60" ht="15.75" customHeight="1">
      <c r="E60" s="59" t="s">
        <v>46</v>
      </c>
      <c r="F60" s="63">
        <v>0.14</v>
      </c>
      <c r="G60" s="63"/>
      <c r="H60" s="63"/>
      <c r="I60" s="59"/>
      <c r="J60" s="59" t="s">
        <v>46</v>
      </c>
      <c r="K60" s="63">
        <v>0.14</v>
      </c>
      <c r="L60" s="63"/>
      <c r="M60" s="63"/>
      <c r="N60" s="59"/>
      <c r="O60" s="59" t="s">
        <v>46</v>
      </c>
      <c r="P60" s="63">
        <v>0.14</v>
      </c>
      <c r="Q60" s="63"/>
      <c r="R60" s="63"/>
    </row>
    <row r="61" ht="15.75" customHeight="1">
      <c r="E61" s="59" t="s">
        <v>30</v>
      </c>
      <c r="F61" s="63">
        <f>F60+F59</f>
        <v>2.59</v>
      </c>
      <c r="G61" s="63"/>
      <c r="H61" s="63"/>
      <c r="I61" s="59"/>
      <c r="J61" s="59" t="s">
        <v>30</v>
      </c>
      <c r="K61" s="63">
        <f>K60+K59</f>
        <v>2.59</v>
      </c>
      <c r="L61" s="63"/>
      <c r="M61" s="63"/>
      <c r="N61" s="59"/>
      <c r="O61" s="59" t="s">
        <v>30</v>
      </c>
      <c r="P61" s="63">
        <f>P60+P59</f>
        <v>2.59</v>
      </c>
      <c r="Q61" s="63"/>
      <c r="R61" s="63"/>
    </row>
    <row r="62" ht="15.75" customHeight="1">
      <c r="E62" s="59" t="s">
        <v>49</v>
      </c>
      <c r="F62" s="63">
        <f>+F45</f>
        <v>0.9</v>
      </c>
      <c r="G62" s="63"/>
      <c r="H62" s="63"/>
      <c r="I62" s="59"/>
      <c r="J62" s="59" t="s">
        <v>49</v>
      </c>
      <c r="K62" s="63">
        <f>+K45</f>
        <v>0.9</v>
      </c>
      <c r="L62" s="63"/>
      <c r="M62" s="63"/>
      <c r="N62" s="59"/>
      <c r="O62" s="59" t="s">
        <v>49</v>
      </c>
      <c r="P62" s="63">
        <f>+P45</f>
        <v>0.9</v>
      </c>
      <c r="Q62" s="63"/>
      <c r="R62" s="63"/>
    </row>
    <row r="63" ht="15.75" customHeight="1">
      <c r="E63" s="59" t="s">
        <v>51</v>
      </c>
      <c r="F63" s="63">
        <f>F61/F62</f>
        <v>2.877777778</v>
      </c>
      <c r="G63" s="63"/>
      <c r="H63" s="63"/>
      <c r="I63" s="59"/>
      <c r="J63" s="59" t="s">
        <v>51</v>
      </c>
      <c r="K63" s="63">
        <f>K61/K62</f>
        <v>2.877777778</v>
      </c>
      <c r="L63" s="63"/>
      <c r="M63" s="63"/>
      <c r="N63" s="59"/>
      <c r="O63" s="59" t="s">
        <v>51</v>
      </c>
      <c r="P63" s="63">
        <f>P61/P62</f>
        <v>2.877777778</v>
      </c>
      <c r="Q63" s="63"/>
      <c r="R63" s="63"/>
    </row>
    <row r="64" ht="15.75" customHeight="1">
      <c r="E64" s="59"/>
      <c r="F64" s="63"/>
      <c r="G64" s="63"/>
      <c r="H64" s="63"/>
      <c r="I64" s="59"/>
      <c r="J64" s="59"/>
      <c r="K64" s="63"/>
      <c r="L64" s="63"/>
      <c r="M64" s="63"/>
      <c r="N64" s="59"/>
      <c r="O64" s="59"/>
      <c r="P64" s="63"/>
      <c r="Q64" s="63"/>
      <c r="R64" s="63"/>
    </row>
    <row r="65" ht="15.75" customHeight="1">
      <c r="E65" s="59" t="s">
        <v>65</v>
      </c>
      <c r="F65" s="63">
        <v>0.95</v>
      </c>
      <c r="G65" s="63"/>
      <c r="H65" s="63"/>
      <c r="I65" s="59"/>
      <c r="J65" s="59" t="s">
        <v>65</v>
      </c>
      <c r="K65" s="63">
        <v>0.95</v>
      </c>
      <c r="L65" s="63"/>
      <c r="M65" s="63"/>
      <c r="N65" s="59"/>
      <c r="O65" s="59" t="s">
        <v>65</v>
      </c>
      <c r="P65" s="63">
        <v>0.95</v>
      </c>
      <c r="Q65" s="63"/>
      <c r="R65" s="63"/>
    </row>
    <row r="66" ht="15.75" customHeight="1">
      <c r="E66" s="59" t="s">
        <v>16</v>
      </c>
      <c r="F66" s="63">
        <v>0.06</v>
      </c>
      <c r="G66" s="63"/>
      <c r="H66" s="63"/>
      <c r="I66" s="59"/>
      <c r="J66" s="59" t="s">
        <v>16</v>
      </c>
      <c r="K66" s="63">
        <v>0.06</v>
      </c>
      <c r="L66" s="63"/>
      <c r="M66" s="63"/>
      <c r="N66" s="59"/>
      <c r="O66" s="59" t="s">
        <v>16</v>
      </c>
      <c r="P66" s="63">
        <v>0.06</v>
      </c>
      <c r="Q66" s="63"/>
      <c r="R66" s="63"/>
    </row>
    <row r="67" ht="15.75" customHeight="1">
      <c r="E67" s="59" t="s">
        <v>18</v>
      </c>
      <c r="F67" s="63">
        <v>0.07</v>
      </c>
      <c r="G67" s="63"/>
      <c r="H67" s="63"/>
      <c r="I67" s="59"/>
      <c r="J67" s="59" t="s">
        <v>18</v>
      </c>
      <c r="K67" s="63">
        <v>0.07</v>
      </c>
      <c r="L67" s="63"/>
      <c r="M67" s="63"/>
      <c r="N67" s="59"/>
      <c r="O67" s="59" t="s">
        <v>18</v>
      </c>
      <c r="P67" s="63">
        <v>0.07</v>
      </c>
      <c r="Q67" s="63"/>
      <c r="R67" s="63"/>
    </row>
    <row r="68" ht="15.75" customHeight="1">
      <c r="E68" s="59" t="s">
        <v>58</v>
      </c>
      <c r="F68" s="63">
        <v>0.0</v>
      </c>
      <c r="G68" s="63"/>
      <c r="H68" s="63"/>
      <c r="I68" s="59"/>
      <c r="J68" s="59" t="s">
        <v>58</v>
      </c>
      <c r="K68" s="63">
        <f>+C20</f>
        <v>0.14</v>
      </c>
      <c r="L68" s="63"/>
      <c r="M68" s="63"/>
      <c r="N68" s="59"/>
      <c r="O68" s="59" t="s">
        <v>58</v>
      </c>
      <c r="P68" s="63">
        <f>+C21+C22+C23+C24+C25+C2+C26</f>
        <v>0.1</v>
      </c>
      <c r="Q68" s="63"/>
      <c r="R68" s="63"/>
    </row>
    <row r="69" ht="15.75" customHeight="1">
      <c r="E69" s="59" t="s">
        <v>22</v>
      </c>
      <c r="F69" s="63">
        <v>0.0</v>
      </c>
      <c r="G69" s="63"/>
      <c r="H69" s="63"/>
      <c r="I69" s="59"/>
      <c r="J69" s="59" t="s">
        <v>22</v>
      </c>
      <c r="K69" s="63">
        <v>0.03</v>
      </c>
      <c r="L69" s="63"/>
      <c r="M69" s="63"/>
      <c r="N69" s="59"/>
      <c r="O69" s="59" t="s">
        <v>22</v>
      </c>
      <c r="P69" s="63">
        <v>0.0</v>
      </c>
      <c r="Q69" s="63"/>
      <c r="R69" s="63"/>
    </row>
    <row r="70" ht="15.75" customHeight="1">
      <c r="E70" s="1" t="s">
        <v>27</v>
      </c>
      <c r="F70" s="15">
        <v>0.2</v>
      </c>
      <c r="G70" s="63"/>
      <c r="H70" s="63"/>
      <c r="I70" s="59"/>
      <c r="J70" s="1" t="s">
        <v>27</v>
      </c>
      <c r="K70" s="15">
        <v>0.2</v>
      </c>
      <c r="L70" s="63"/>
      <c r="M70" s="63"/>
      <c r="N70" s="59"/>
      <c r="O70" s="1" t="s">
        <v>27</v>
      </c>
      <c r="P70" s="15">
        <v>0.2</v>
      </c>
      <c r="Q70" s="63"/>
      <c r="R70" s="63"/>
    </row>
    <row r="71" ht="15.75" customHeight="1">
      <c r="E71" s="65" t="s">
        <v>24</v>
      </c>
      <c r="F71" s="66">
        <f>SUM(F63:F70)</f>
        <v>4.157777778</v>
      </c>
      <c r="G71" s="66"/>
      <c r="H71" s="66">
        <f>+F71*2.2046</f>
        <v>9.166236889</v>
      </c>
      <c r="I71" s="59"/>
      <c r="J71" s="65" t="s">
        <v>24</v>
      </c>
      <c r="K71" s="67">
        <f>SUM(K63:K70)</f>
        <v>4.327777778</v>
      </c>
      <c r="L71" s="68"/>
      <c r="M71" s="67">
        <f>+K71*2.2046</f>
        <v>9.541018889</v>
      </c>
      <c r="N71" s="59"/>
      <c r="O71" s="65" t="s">
        <v>24</v>
      </c>
      <c r="P71" s="66">
        <f>SUM(P63:P70)</f>
        <v>4.257777778</v>
      </c>
      <c r="Q71" s="66"/>
      <c r="R71" s="66">
        <f>+P71*2.2046</f>
        <v>9.386696889</v>
      </c>
    </row>
    <row r="72" ht="15.75" customHeight="1">
      <c r="E72" s="59"/>
      <c r="F72" s="59"/>
      <c r="G72" s="59"/>
      <c r="H72" s="59"/>
      <c r="I72" s="59"/>
      <c r="J72" s="70">
        <v>0.0378</v>
      </c>
      <c r="K72" s="71">
        <f>K71*J72</f>
        <v>0.16359</v>
      </c>
      <c r="L72" s="71">
        <f>+K71+K72</f>
        <v>4.491367778</v>
      </c>
      <c r="M72" s="71">
        <f t="shared" ref="M72:M73" si="4">+L72*2.2046</f>
        <v>9.901669403</v>
      </c>
      <c r="N72" s="59"/>
      <c r="O72" s="59"/>
      <c r="P72" s="59"/>
      <c r="Q72" s="59"/>
      <c r="R72" s="59"/>
    </row>
    <row r="73" ht="15.75" customHeight="1">
      <c r="E73" s="59"/>
      <c r="F73" s="59"/>
      <c r="G73" s="59"/>
      <c r="H73" s="59"/>
      <c r="I73" s="59"/>
      <c r="J73" s="190">
        <v>0.1</v>
      </c>
      <c r="K73" s="73">
        <f>+K71*J73</f>
        <v>0.4327777778</v>
      </c>
      <c r="L73" s="73">
        <f>+K71+K73+K72</f>
        <v>4.924145556</v>
      </c>
      <c r="M73" s="73">
        <f t="shared" si="4"/>
        <v>10.85577129</v>
      </c>
      <c r="N73" s="59"/>
      <c r="O73" s="59"/>
      <c r="P73" s="59"/>
      <c r="Q73" s="59"/>
      <c r="R73" s="59"/>
    </row>
    <row r="74" ht="15.75" customHeight="1">
      <c r="E74" s="59"/>
      <c r="F74" s="59"/>
      <c r="G74" s="59"/>
      <c r="H74" s="59"/>
      <c r="I74" s="59"/>
      <c r="J74" s="75"/>
      <c r="K74" s="76"/>
      <c r="L74" s="76"/>
      <c r="M74" s="76"/>
      <c r="N74" s="59"/>
      <c r="O74" s="59"/>
      <c r="P74" s="59"/>
      <c r="Q74" s="59"/>
      <c r="R74" s="59"/>
    </row>
    <row r="75" ht="15.75" customHeight="1">
      <c r="E75" s="61" t="s">
        <v>5</v>
      </c>
      <c r="F75" s="61" t="s">
        <v>52</v>
      </c>
      <c r="G75" s="61"/>
      <c r="H75" s="61"/>
      <c r="I75" s="59"/>
      <c r="J75" s="61" t="s">
        <v>5</v>
      </c>
      <c r="K75" s="61" t="s">
        <v>52</v>
      </c>
      <c r="L75" s="61"/>
      <c r="M75" s="61"/>
      <c r="N75" s="59"/>
      <c r="O75" s="61" t="s">
        <v>5</v>
      </c>
      <c r="P75" s="61" t="s">
        <v>52</v>
      </c>
      <c r="Q75" s="61"/>
      <c r="R75" s="61"/>
    </row>
    <row r="76" ht="15.75" customHeight="1">
      <c r="E76" s="59" t="s">
        <v>4</v>
      </c>
      <c r="F76" s="62">
        <f>C12</f>
        <v>2.4</v>
      </c>
      <c r="G76" s="62"/>
      <c r="H76" s="62"/>
      <c r="I76" s="59"/>
      <c r="J76" s="59" t="s">
        <v>4</v>
      </c>
      <c r="K76" s="62">
        <f>C12</f>
        <v>2.4</v>
      </c>
      <c r="L76" s="62"/>
      <c r="M76" s="62"/>
      <c r="N76" s="59"/>
      <c r="O76" s="59" t="s">
        <v>4</v>
      </c>
      <c r="P76" s="62">
        <f>C12</f>
        <v>2.4</v>
      </c>
      <c r="Q76" s="62"/>
      <c r="R76" s="62"/>
    </row>
    <row r="77" ht="15.75" customHeight="1">
      <c r="E77" s="59" t="s">
        <v>46</v>
      </c>
      <c r="F77" s="63">
        <v>0.14</v>
      </c>
      <c r="G77" s="63"/>
      <c r="H77" s="63"/>
      <c r="I77" s="59"/>
      <c r="J77" s="59" t="s">
        <v>46</v>
      </c>
      <c r="K77" s="63">
        <v>0.14</v>
      </c>
      <c r="L77" s="63"/>
      <c r="M77" s="63"/>
      <c r="N77" s="59"/>
      <c r="O77" s="59" t="s">
        <v>46</v>
      </c>
      <c r="P77" s="63">
        <v>0.14</v>
      </c>
      <c r="Q77" s="63"/>
      <c r="R77" s="63"/>
    </row>
    <row r="78" ht="15.75" customHeight="1">
      <c r="E78" s="59" t="s">
        <v>30</v>
      </c>
      <c r="F78" s="63">
        <f>F77+F76</f>
        <v>2.54</v>
      </c>
      <c r="G78" s="63"/>
      <c r="H78" s="63"/>
      <c r="I78" s="59"/>
      <c r="J78" s="59" t="s">
        <v>30</v>
      </c>
      <c r="K78" s="63">
        <f>K77+K76</f>
        <v>2.54</v>
      </c>
      <c r="L78" s="63"/>
      <c r="M78" s="63"/>
      <c r="N78" s="59"/>
      <c r="O78" s="59" t="s">
        <v>30</v>
      </c>
      <c r="P78" s="63">
        <f>P77+P76</f>
        <v>2.54</v>
      </c>
      <c r="Q78" s="63"/>
      <c r="R78" s="63"/>
    </row>
    <row r="79" ht="15.75" customHeight="1">
      <c r="E79" s="59" t="s">
        <v>49</v>
      </c>
      <c r="F79" s="63">
        <f>+F62</f>
        <v>0.9</v>
      </c>
      <c r="G79" s="63"/>
      <c r="H79" s="63"/>
      <c r="I79" s="59"/>
      <c r="J79" s="59" t="s">
        <v>49</v>
      </c>
      <c r="K79" s="63">
        <f>+K62</f>
        <v>0.9</v>
      </c>
      <c r="L79" s="63"/>
      <c r="M79" s="63"/>
      <c r="N79" s="59"/>
      <c r="O79" s="59" t="s">
        <v>49</v>
      </c>
      <c r="P79" s="63">
        <f>+P62</f>
        <v>0.9</v>
      </c>
      <c r="Q79" s="63"/>
      <c r="R79" s="63"/>
    </row>
    <row r="80" ht="15.75" customHeight="1">
      <c r="E80" s="59" t="s">
        <v>51</v>
      </c>
      <c r="F80" s="63">
        <f>F78/F79</f>
        <v>2.822222222</v>
      </c>
      <c r="G80" s="63"/>
      <c r="H80" s="63"/>
      <c r="I80" s="59"/>
      <c r="J80" s="59" t="s">
        <v>51</v>
      </c>
      <c r="K80" s="63">
        <f>K78/K79</f>
        <v>2.822222222</v>
      </c>
      <c r="L80" s="63"/>
      <c r="M80" s="63"/>
      <c r="N80" s="59"/>
      <c r="O80" s="59" t="s">
        <v>51</v>
      </c>
      <c r="P80" s="63">
        <f>P78/P79</f>
        <v>2.822222222</v>
      </c>
      <c r="Q80" s="63"/>
      <c r="R80" s="63"/>
    </row>
    <row r="81" ht="15.75" customHeight="1">
      <c r="E81" s="59"/>
      <c r="F81" s="63"/>
      <c r="G81" s="63"/>
      <c r="H81" s="63"/>
      <c r="I81" s="59"/>
      <c r="J81" s="59"/>
      <c r="K81" s="63"/>
      <c r="L81" s="63"/>
      <c r="M81" s="63"/>
      <c r="N81" s="59"/>
      <c r="O81" s="59"/>
      <c r="P81" s="63"/>
      <c r="Q81" s="63"/>
      <c r="R81" s="63"/>
    </row>
    <row r="82" ht="15.75" customHeight="1">
      <c r="E82" s="59" t="s">
        <v>65</v>
      </c>
      <c r="F82" s="63">
        <v>0.95</v>
      </c>
      <c r="G82" s="63"/>
      <c r="H82" s="63"/>
      <c r="I82" s="59"/>
      <c r="J82" s="59" t="s">
        <v>65</v>
      </c>
      <c r="K82" s="63">
        <v>0.95</v>
      </c>
      <c r="L82" s="63"/>
      <c r="M82" s="63"/>
      <c r="N82" s="59"/>
      <c r="O82" s="59" t="s">
        <v>65</v>
      </c>
      <c r="P82" s="63">
        <v>0.95</v>
      </c>
      <c r="Q82" s="63"/>
      <c r="R82" s="63"/>
    </row>
    <row r="83" ht="15.75" customHeight="1">
      <c r="E83" s="59" t="s">
        <v>16</v>
      </c>
      <c r="F83" s="63">
        <v>0.06</v>
      </c>
      <c r="G83" s="63"/>
      <c r="H83" s="63"/>
      <c r="I83" s="59"/>
      <c r="J83" s="59" t="s">
        <v>16</v>
      </c>
      <c r="K83" s="63">
        <v>0.06</v>
      </c>
      <c r="L83" s="63"/>
      <c r="M83" s="63"/>
      <c r="N83" s="59"/>
      <c r="O83" s="59" t="s">
        <v>16</v>
      </c>
      <c r="P83" s="63">
        <v>0.06</v>
      </c>
      <c r="Q83" s="63"/>
      <c r="R83" s="63"/>
    </row>
    <row r="84" ht="15.75" customHeight="1">
      <c r="E84" s="59" t="s">
        <v>18</v>
      </c>
      <c r="F84" s="63">
        <v>0.07</v>
      </c>
      <c r="G84" s="63"/>
      <c r="H84" s="63"/>
      <c r="I84" s="59"/>
      <c r="J84" s="59" t="s">
        <v>18</v>
      </c>
      <c r="K84" s="63">
        <v>0.07</v>
      </c>
      <c r="L84" s="63"/>
      <c r="M84" s="63"/>
      <c r="N84" s="59"/>
      <c r="O84" s="59" t="s">
        <v>18</v>
      </c>
      <c r="P84" s="63">
        <v>0.07</v>
      </c>
      <c r="Q84" s="63"/>
      <c r="R84" s="63"/>
    </row>
    <row r="85" ht="15.75" customHeight="1">
      <c r="E85" s="59" t="s">
        <v>58</v>
      </c>
      <c r="F85" s="63">
        <v>0.0</v>
      </c>
      <c r="G85" s="63"/>
      <c r="H85" s="63"/>
      <c r="I85" s="59"/>
      <c r="J85" s="59" t="s">
        <v>58</v>
      </c>
      <c r="K85" s="63">
        <f>+C20</f>
        <v>0.14</v>
      </c>
      <c r="L85" s="63"/>
      <c r="M85" s="63"/>
      <c r="N85" s="59"/>
      <c r="O85" s="59" t="s">
        <v>58</v>
      </c>
      <c r="P85" s="63">
        <f>+C21+C22+C23+C24+C25+C2+C26</f>
        <v>0.1</v>
      </c>
      <c r="Q85" s="63"/>
      <c r="R85" s="63"/>
    </row>
    <row r="86" ht="15.75" customHeight="1">
      <c r="E86" s="59" t="s">
        <v>22</v>
      </c>
      <c r="F86" s="63">
        <v>0.0</v>
      </c>
      <c r="G86" s="63"/>
      <c r="H86" s="63"/>
      <c r="I86" s="59"/>
      <c r="J86" s="59" t="s">
        <v>22</v>
      </c>
      <c r="K86" s="63">
        <v>0.03</v>
      </c>
      <c r="L86" s="63"/>
      <c r="M86" s="63"/>
      <c r="N86" s="59"/>
      <c r="O86" s="59" t="s">
        <v>22</v>
      </c>
      <c r="P86" s="63">
        <v>0.0</v>
      </c>
      <c r="Q86" s="63"/>
      <c r="R86" s="63"/>
    </row>
    <row r="87" ht="15.75" customHeight="1">
      <c r="E87" s="1" t="s">
        <v>27</v>
      </c>
      <c r="F87" s="15">
        <v>0.2</v>
      </c>
      <c r="G87" s="63"/>
      <c r="H87" s="63"/>
      <c r="I87" s="59"/>
      <c r="J87" s="1" t="s">
        <v>27</v>
      </c>
      <c r="K87" s="15">
        <v>0.2</v>
      </c>
      <c r="L87" s="63"/>
      <c r="M87" s="63"/>
      <c r="N87" s="59"/>
      <c r="O87" s="1" t="s">
        <v>27</v>
      </c>
      <c r="P87" s="15">
        <v>0.2</v>
      </c>
      <c r="Q87" s="63"/>
      <c r="R87" s="63"/>
    </row>
    <row r="88" ht="15.75" customHeight="1">
      <c r="E88" s="65" t="s">
        <v>24</v>
      </c>
      <c r="F88" s="66">
        <f>SUM(F80:F87)</f>
        <v>4.102222222</v>
      </c>
      <c r="G88" s="66"/>
      <c r="H88" s="66">
        <f>+F88*2.2046</f>
        <v>9.043759111</v>
      </c>
      <c r="I88" s="59"/>
      <c r="J88" s="65" t="s">
        <v>24</v>
      </c>
      <c r="K88" s="67">
        <f>SUM(K80:K87)</f>
        <v>4.272222222</v>
      </c>
      <c r="L88" s="68"/>
      <c r="M88" s="67">
        <f>+K88*2.2046</f>
        <v>9.418541111</v>
      </c>
      <c r="N88" s="59"/>
      <c r="O88" s="65" t="s">
        <v>24</v>
      </c>
      <c r="P88" s="66">
        <f>SUM(P80:P87)</f>
        <v>4.202222222</v>
      </c>
      <c r="Q88" s="66"/>
      <c r="R88" s="66">
        <f>+P88*2.2046</f>
        <v>9.264219111</v>
      </c>
    </row>
    <row r="89" ht="15.75" customHeight="1">
      <c r="E89" s="59"/>
      <c r="F89" s="59"/>
      <c r="G89" s="59"/>
      <c r="H89" s="59"/>
      <c r="I89" s="59"/>
      <c r="J89" s="70">
        <v>0.0378</v>
      </c>
      <c r="K89" s="71">
        <f>K88*J89</f>
        <v>0.16149</v>
      </c>
      <c r="L89" s="71">
        <f>+K88+K89</f>
        <v>4.433712222</v>
      </c>
      <c r="M89" s="71">
        <f t="shared" ref="M89:M90" si="5">+L89*2.2046</f>
        <v>9.774561965</v>
      </c>
      <c r="N89" s="59"/>
      <c r="O89" s="59"/>
      <c r="P89" s="59"/>
      <c r="Q89" s="59"/>
      <c r="R89" s="59"/>
    </row>
    <row r="90" ht="15.75" customHeight="1">
      <c r="E90" s="59"/>
      <c r="F90" s="59"/>
      <c r="G90" s="59"/>
      <c r="H90" s="59"/>
      <c r="I90" s="59"/>
      <c r="J90" s="190">
        <v>0.1</v>
      </c>
      <c r="K90" s="73">
        <f>+K88*J90</f>
        <v>0.4272222222</v>
      </c>
      <c r="L90" s="73">
        <f>+K88+K90+K89</f>
        <v>4.860934444</v>
      </c>
      <c r="M90" s="73">
        <f t="shared" si="5"/>
        <v>10.71641608</v>
      </c>
      <c r="N90" s="59"/>
      <c r="O90" s="59"/>
      <c r="P90" s="59"/>
      <c r="Q90" s="59"/>
      <c r="R90" s="59"/>
    </row>
    <row r="91" ht="15.75" customHeight="1">
      <c r="E91" s="59"/>
      <c r="F91" s="59"/>
      <c r="G91" s="59"/>
      <c r="H91" s="59"/>
      <c r="I91" s="59"/>
      <c r="J91" s="75"/>
      <c r="K91" s="63"/>
      <c r="L91" s="63"/>
      <c r="M91" s="63"/>
      <c r="N91" s="59"/>
      <c r="O91" s="59"/>
      <c r="P91" s="59"/>
      <c r="Q91" s="59"/>
      <c r="R91" s="59"/>
    </row>
    <row r="92" ht="15.75" customHeight="1">
      <c r="E92" s="61" t="s">
        <v>5</v>
      </c>
      <c r="F92" s="61" t="s">
        <v>53</v>
      </c>
      <c r="G92" s="61"/>
      <c r="H92" s="61"/>
      <c r="I92" s="59"/>
      <c r="J92" s="61" t="s">
        <v>5</v>
      </c>
      <c r="K92" s="61" t="s">
        <v>53</v>
      </c>
      <c r="L92" s="61"/>
      <c r="M92" s="61"/>
      <c r="N92" s="59"/>
      <c r="O92" s="61" t="s">
        <v>5</v>
      </c>
      <c r="P92" s="61" t="s">
        <v>53</v>
      </c>
      <c r="Q92" s="61"/>
      <c r="R92" s="61"/>
    </row>
    <row r="93" ht="15.75" customHeight="1">
      <c r="E93" s="59" t="s">
        <v>4</v>
      </c>
      <c r="F93" s="62">
        <f>C13</f>
        <v>2.3</v>
      </c>
      <c r="G93" s="62"/>
      <c r="H93" s="62"/>
      <c r="I93" s="59"/>
      <c r="J93" s="59" t="s">
        <v>4</v>
      </c>
      <c r="K93" s="62">
        <f>C13</f>
        <v>2.3</v>
      </c>
      <c r="L93" s="62"/>
      <c r="M93" s="62"/>
      <c r="N93" s="59"/>
      <c r="O93" s="59" t="s">
        <v>4</v>
      </c>
      <c r="P93" s="62">
        <f>C13</f>
        <v>2.3</v>
      </c>
      <c r="Q93" s="62"/>
      <c r="R93" s="62"/>
    </row>
    <row r="94" ht="15.75" customHeight="1">
      <c r="E94" s="59" t="s">
        <v>46</v>
      </c>
      <c r="F94" s="63">
        <v>0.14</v>
      </c>
      <c r="G94" s="63"/>
      <c r="H94" s="63"/>
      <c r="I94" s="59"/>
      <c r="J94" s="59" t="s">
        <v>46</v>
      </c>
      <c r="K94" s="63">
        <v>0.14</v>
      </c>
      <c r="L94" s="63"/>
      <c r="M94" s="63"/>
      <c r="N94" s="59"/>
      <c r="O94" s="59" t="s">
        <v>46</v>
      </c>
      <c r="P94" s="63">
        <v>0.14</v>
      </c>
      <c r="Q94" s="63"/>
      <c r="R94" s="63"/>
    </row>
    <row r="95" ht="15.75" customHeight="1">
      <c r="E95" s="59" t="s">
        <v>30</v>
      </c>
      <c r="F95" s="63">
        <f>F94+F93</f>
        <v>2.44</v>
      </c>
      <c r="G95" s="63"/>
      <c r="H95" s="63"/>
      <c r="I95" s="59"/>
      <c r="J95" s="59" t="s">
        <v>30</v>
      </c>
      <c r="K95" s="63">
        <f>K94+K93</f>
        <v>2.44</v>
      </c>
      <c r="L95" s="63"/>
      <c r="M95" s="63"/>
      <c r="N95" s="59"/>
      <c r="O95" s="59" t="s">
        <v>30</v>
      </c>
      <c r="P95" s="63">
        <f>P94+P93</f>
        <v>2.44</v>
      </c>
      <c r="Q95" s="63"/>
      <c r="R95" s="63"/>
    </row>
    <row r="96" ht="15.75" customHeight="1">
      <c r="E96" s="59" t="s">
        <v>49</v>
      </c>
      <c r="F96" s="63">
        <f>+F79</f>
        <v>0.9</v>
      </c>
      <c r="G96" s="63"/>
      <c r="H96" s="63"/>
      <c r="I96" s="59"/>
      <c r="J96" s="59" t="s">
        <v>49</v>
      </c>
      <c r="K96" s="63">
        <f>+K79</f>
        <v>0.9</v>
      </c>
      <c r="L96" s="63"/>
      <c r="M96" s="63"/>
      <c r="N96" s="59"/>
      <c r="O96" s="59" t="s">
        <v>49</v>
      </c>
      <c r="P96" s="63">
        <f>+P79</f>
        <v>0.9</v>
      </c>
      <c r="Q96" s="63"/>
      <c r="R96" s="63"/>
    </row>
    <row r="97" ht="15.75" customHeight="1">
      <c r="E97" s="59" t="s">
        <v>51</v>
      </c>
      <c r="F97" s="63">
        <f>F95/F96</f>
        <v>2.711111111</v>
      </c>
      <c r="G97" s="63"/>
      <c r="H97" s="63"/>
      <c r="I97" s="59"/>
      <c r="J97" s="59" t="s">
        <v>51</v>
      </c>
      <c r="K97" s="63">
        <f>K95/K96</f>
        <v>2.711111111</v>
      </c>
      <c r="L97" s="63"/>
      <c r="M97" s="63"/>
      <c r="N97" s="59"/>
      <c r="O97" s="59" t="s">
        <v>51</v>
      </c>
      <c r="P97" s="63">
        <f>P95/P96</f>
        <v>2.711111111</v>
      </c>
      <c r="Q97" s="63"/>
      <c r="R97" s="63"/>
    </row>
    <row r="98" ht="15.75" customHeight="1">
      <c r="E98" s="59"/>
      <c r="F98" s="63"/>
      <c r="G98" s="63"/>
      <c r="H98" s="63"/>
      <c r="I98" s="59"/>
      <c r="J98" s="59"/>
      <c r="K98" s="63"/>
      <c r="L98" s="63"/>
      <c r="M98" s="63"/>
      <c r="N98" s="59"/>
      <c r="O98" s="59"/>
      <c r="P98" s="63"/>
      <c r="Q98" s="63"/>
      <c r="R98" s="63"/>
    </row>
    <row r="99" ht="15.75" customHeight="1">
      <c r="E99" s="59" t="s">
        <v>65</v>
      </c>
      <c r="F99" s="63">
        <v>0.95</v>
      </c>
      <c r="G99" s="63"/>
      <c r="H99" s="63"/>
      <c r="I99" s="59"/>
      <c r="J99" s="59" t="s">
        <v>65</v>
      </c>
      <c r="K99" s="63">
        <v>0.95</v>
      </c>
      <c r="L99" s="63"/>
      <c r="M99" s="63"/>
      <c r="N99" s="59"/>
      <c r="O99" s="59" t="s">
        <v>65</v>
      </c>
      <c r="P99" s="63">
        <v>1.2</v>
      </c>
      <c r="Q99" s="63"/>
      <c r="R99" s="63"/>
    </row>
    <row r="100" ht="15.75" customHeight="1">
      <c r="E100" s="59" t="s">
        <v>16</v>
      </c>
      <c r="F100" s="63">
        <v>0.06</v>
      </c>
      <c r="G100" s="63"/>
      <c r="H100" s="63"/>
      <c r="I100" s="59"/>
      <c r="J100" s="59" t="s">
        <v>16</v>
      </c>
      <c r="K100" s="63">
        <v>0.06</v>
      </c>
      <c r="L100" s="63"/>
      <c r="M100" s="63"/>
      <c r="N100" s="59"/>
      <c r="O100" s="59" t="s">
        <v>16</v>
      </c>
      <c r="P100" s="63">
        <v>0.06</v>
      </c>
      <c r="Q100" s="63"/>
      <c r="R100" s="63"/>
    </row>
    <row r="101" ht="15.75" customHeight="1">
      <c r="E101" s="59" t="s">
        <v>18</v>
      </c>
      <c r="F101" s="63">
        <v>0.07</v>
      </c>
      <c r="G101" s="63"/>
      <c r="H101" s="63"/>
      <c r="I101" s="59"/>
      <c r="J101" s="59" t="s">
        <v>18</v>
      </c>
      <c r="K101" s="63">
        <v>0.07</v>
      </c>
      <c r="L101" s="63"/>
      <c r="M101" s="63"/>
      <c r="N101" s="59"/>
      <c r="O101" s="59" t="s">
        <v>18</v>
      </c>
      <c r="P101" s="63">
        <v>0.07</v>
      </c>
      <c r="Q101" s="63"/>
      <c r="R101" s="63"/>
    </row>
    <row r="102" ht="15.75" customHeight="1">
      <c r="E102" s="59" t="s">
        <v>58</v>
      </c>
      <c r="F102" s="63">
        <v>0.0</v>
      </c>
      <c r="G102" s="63"/>
      <c r="H102" s="63"/>
      <c r="I102" s="59"/>
      <c r="J102" s="59" t="s">
        <v>58</v>
      </c>
      <c r="K102" s="63">
        <f>+C20</f>
        <v>0.14</v>
      </c>
      <c r="L102" s="63"/>
      <c r="M102" s="63"/>
      <c r="N102" s="59"/>
      <c r="O102" s="59" t="s">
        <v>58</v>
      </c>
      <c r="P102" s="63">
        <f>+C21+C22+C23+C24+C25+C2+C26</f>
        <v>0.1</v>
      </c>
      <c r="Q102" s="63"/>
      <c r="R102" s="63"/>
    </row>
    <row r="103" ht="15.75" customHeight="1">
      <c r="E103" s="59" t="s">
        <v>22</v>
      </c>
      <c r="F103" s="63">
        <v>0.0</v>
      </c>
      <c r="G103" s="63"/>
      <c r="H103" s="63"/>
      <c r="I103" s="59"/>
      <c r="J103" s="59" t="s">
        <v>22</v>
      </c>
      <c r="K103" s="63">
        <v>0.03</v>
      </c>
      <c r="L103" s="63"/>
      <c r="M103" s="63"/>
      <c r="N103" s="59"/>
      <c r="O103" s="59" t="s">
        <v>22</v>
      </c>
      <c r="P103" s="63">
        <v>0.0</v>
      </c>
      <c r="Q103" s="63"/>
      <c r="R103" s="63"/>
    </row>
    <row r="104" ht="15.75" customHeight="1">
      <c r="E104" s="1" t="s">
        <v>27</v>
      </c>
      <c r="F104" s="15">
        <v>0.2</v>
      </c>
      <c r="G104" s="63"/>
      <c r="H104" s="63"/>
      <c r="I104" s="59"/>
      <c r="J104" s="1" t="s">
        <v>27</v>
      </c>
      <c r="K104" s="15">
        <v>0.2</v>
      </c>
      <c r="L104" s="63"/>
      <c r="M104" s="63"/>
      <c r="N104" s="59"/>
      <c r="O104" s="1" t="s">
        <v>27</v>
      </c>
      <c r="P104" s="15">
        <v>0.2</v>
      </c>
      <c r="Q104" s="63"/>
      <c r="R104" s="63"/>
    </row>
    <row r="105" ht="15.75" customHeight="1">
      <c r="E105" s="65" t="s">
        <v>24</v>
      </c>
      <c r="F105" s="66">
        <f>SUM(F97:F104)</f>
        <v>3.991111111</v>
      </c>
      <c r="G105" s="66"/>
      <c r="H105" s="66">
        <f>+F105*2.2046</f>
        <v>8.798803556</v>
      </c>
      <c r="I105" s="59"/>
      <c r="J105" s="65" t="s">
        <v>24</v>
      </c>
      <c r="K105" s="67">
        <f>SUM(K97:K104)</f>
        <v>4.161111111</v>
      </c>
      <c r="L105" s="68"/>
      <c r="M105" s="67">
        <f>+K105*2.2046</f>
        <v>9.173585556</v>
      </c>
      <c r="N105" s="59"/>
      <c r="O105" s="65" t="s">
        <v>24</v>
      </c>
      <c r="P105" s="66">
        <f>SUM(P97:P104)</f>
        <v>4.341111111</v>
      </c>
      <c r="Q105" s="66"/>
      <c r="R105" s="66">
        <f>+P105*2.2046</f>
        <v>9.570413556</v>
      </c>
    </row>
    <row r="106" ht="15.75" customHeight="1">
      <c r="E106" s="59"/>
      <c r="F106" s="59"/>
      <c r="G106" s="59"/>
      <c r="H106" s="59"/>
      <c r="I106" s="59"/>
      <c r="J106" s="70">
        <v>0.0378</v>
      </c>
      <c r="K106" s="71">
        <f>K105*J106</f>
        <v>0.15729</v>
      </c>
      <c r="L106" s="71">
        <f>+K105+K106</f>
        <v>4.318401111</v>
      </c>
      <c r="M106" s="71">
        <f t="shared" ref="M106:M107" si="6">+L106*2.2046</f>
        <v>9.52034709</v>
      </c>
      <c r="N106" s="59"/>
      <c r="O106" s="59"/>
      <c r="P106" s="59"/>
      <c r="Q106" s="59"/>
      <c r="R106" s="59"/>
    </row>
    <row r="107" ht="15.75" customHeight="1">
      <c r="E107" s="59"/>
      <c r="F107" s="59"/>
      <c r="G107" s="59"/>
      <c r="H107" s="59"/>
      <c r="I107" s="59"/>
      <c r="J107" s="190">
        <v>0.1</v>
      </c>
      <c r="K107" s="73">
        <f>+K105*J107</f>
        <v>0.4161111111</v>
      </c>
      <c r="L107" s="73">
        <f>+K105+K107+K106</f>
        <v>4.734512222</v>
      </c>
      <c r="M107" s="73">
        <f t="shared" si="6"/>
        <v>10.43770565</v>
      </c>
      <c r="N107" s="59"/>
      <c r="O107" s="59"/>
      <c r="P107" s="59"/>
      <c r="Q107" s="59"/>
      <c r="R107" s="59"/>
    </row>
    <row r="108" ht="15.75" customHeight="1">
      <c r="E108" s="59"/>
      <c r="F108" s="59"/>
      <c r="G108" s="59"/>
      <c r="H108" s="59"/>
      <c r="I108" s="59"/>
      <c r="J108" s="59"/>
      <c r="K108" s="63"/>
      <c r="L108" s="63"/>
      <c r="M108" s="63"/>
      <c r="N108" s="59"/>
      <c r="O108" s="59"/>
      <c r="P108" s="59"/>
      <c r="Q108" s="59"/>
      <c r="R108" s="59"/>
    </row>
    <row r="109" ht="15.75" customHeight="1">
      <c r="E109" s="61" t="s">
        <v>5</v>
      </c>
      <c r="F109" s="61" t="s">
        <v>55</v>
      </c>
      <c r="G109" s="61"/>
      <c r="H109" s="61"/>
      <c r="I109" s="59"/>
      <c r="J109" s="61" t="s">
        <v>5</v>
      </c>
      <c r="K109" s="61" t="s">
        <v>55</v>
      </c>
      <c r="L109" s="61"/>
      <c r="M109" s="61"/>
      <c r="N109" s="59"/>
      <c r="O109" s="61" t="s">
        <v>5</v>
      </c>
      <c r="P109" s="61" t="s">
        <v>55</v>
      </c>
      <c r="Q109" s="61"/>
      <c r="R109" s="61"/>
    </row>
    <row r="110" ht="15.75" customHeight="1">
      <c r="E110" s="59" t="s">
        <v>4</v>
      </c>
      <c r="F110" s="62">
        <f>C14</f>
        <v>2.05</v>
      </c>
      <c r="G110" s="62"/>
      <c r="H110" s="62"/>
      <c r="I110" s="59"/>
      <c r="J110" s="59" t="s">
        <v>4</v>
      </c>
      <c r="K110" s="62">
        <f>C14</f>
        <v>2.05</v>
      </c>
      <c r="L110" s="62"/>
      <c r="M110" s="62"/>
      <c r="N110" s="59"/>
      <c r="O110" s="59" t="s">
        <v>4</v>
      </c>
      <c r="P110" s="62">
        <f>C14</f>
        <v>2.05</v>
      </c>
      <c r="Q110" s="62"/>
      <c r="R110" s="62"/>
    </row>
    <row r="111" ht="15.75" customHeight="1">
      <c r="E111" s="59" t="s">
        <v>46</v>
      </c>
      <c r="F111" s="63">
        <v>0.14</v>
      </c>
      <c r="G111" s="63"/>
      <c r="H111" s="63"/>
      <c r="I111" s="59"/>
      <c r="J111" s="59" t="s">
        <v>46</v>
      </c>
      <c r="K111" s="63">
        <v>0.14</v>
      </c>
      <c r="L111" s="63"/>
      <c r="M111" s="63"/>
      <c r="N111" s="59"/>
      <c r="O111" s="59" t="s">
        <v>46</v>
      </c>
      <c r="P111" s="63">
        <v>0.14</v>
      </c>
      <c r="Q111" s="63"/>
      <c r="R111" s="63"/>
    </row>
    <row r="112" ht="15.75" customHeight="1">
      <c r="E112" s="59" t="s">
        <v>30</v>
      </c>
      <c r="F112" s="63">
        <f>F111+F110</f>
        <v>2.19</v>
      </c>
      <c r="G112" s="63"/>
      <c r="H112" s="63"/>
      <c r="I112" s="59"/>
      <c r="J112" s="59" t="s">
        <v>30</v>
      </c>
      <c r="K112" s="63">
        <f>K111+K110</f>
        <v>2.19</v>
      </c>
      <c r="L112" s="63"/>
      <c r="M112" s="63"/>
      <c r="N112" s="59"/>
      <c r="O112" s="59" t="s">
        <v>30</v>
      </c>
      <c r="P112" s="63">
        <f>P111+P110</f>
        <v>2.19</v>
      </c>
      <c r="Q112" s="63"/>
      <c r="R112" s="63"/>
    </row>
    <row r="113" ht="15.75" customHeight="1">
      <c r="E113" s="59" t="s">
        <v>49</v>
      </c>
      <c r="F113" s="63">
        <f>+F96</f>
        <v>0.9</v>
      </c>
      <c r="G113" s="63"/>
      <c r="H113" s="63"/>
      <c r="I113" s="59"/>
      <c r="J113" s="59" t="s">
        <v>49</v>
      </c>
      <c r="K113" s="63">
        <f>+K96</f>
        <v>0.9</v>
      </c>
      <c r="L113" s="63"/>
      <c r="M113" s="63"/>
      <c r="N113" s="59"/>
      <c r="O113" s="59" t="s">
        <v>49</v>
      </c>
      <c r="P113" s="63">
        <f>+P96</f>
        <v>0.9</v>
      </c>
      <c r="Q113" s="63"/>
      <c r="R113" s="63"/>
    </row>
    <row r="114" ht="15.75" customHeight="1">
      <c r="E114" s="59" t="s">
        <v>51</v>
      </c>
      <c r="F114" s="63">
        <f>F112/F113</f>
        <v>2.433333333</v>
      </c>
      <c r="G114" s="63"/>
      <c r="H114" s="63"/>
      <c r="I114" s="59"/>
      <c r="J114" s="59" t="s">
        <v>51</v>
      </c>
      <c r="K114" s="63">
        <f>K112/K113</f>
        <v>2.433333333</v>
      </c>
      <c r="L114" s="63"/>
      <c r="M114" s="63"/>
      <c r="N114" s="59"/>
      <c r="O114" s="59" t="s">
        <v>51</v>
      </c>
      <c r="P114" s="63">
        <f>P112/P113</f>
        <v>2.433333333</v>
      </c>
      <c r="Q114" s="63"/>
      <c r="R114" s="63"/>
    </row>
    <row r="115" ht="15.75" customHeight="1">
      <c r="E115" s="59"/>
      <c r="F115" s="63"/>
      <c r="G115" s="63"/>
      <c r="H115" s="63"/>
      <c r="I115" s="59"/>
      <c r="J115" s="59"/>
      <c r="K115" s="63"/>
      <c r="L115" s="63"/>
      <c r="M115" s="63"/>
      <c r="N115" s="59"/>
      <c r="O115" s="59"/>
      <c r="P115" s="63"/>
      <c r="Q115" s="63"/>
      <c r="R115" s="63"/>
    </row>
    <row r="116" ht="15.75" customHeight="1">
      <c r="E116" s="59" t="s">
        <v>65</v>
      </c>
      <c r="F116" s="63">
        <v>0.95</v>
      </c>
      <c r="G116" s="63"/>
      <c r="H116" s="63"/>
      <c r="I116" s="59"/>
      <c r="J116" s="59" t="s">
        <v>65</v>
      </c>
      <c r="K116" s="63">
        <v>0.95</v>
      </c>
      <c r="L116" s="63"/>
      <c r="M116" s="63"/>
      <c r="N116" s="59"/>
      <c r="O116" s="59" t="s">
        <v>65</v>
      </c>
      <c r="P116" s="63">
        <v>1.2</v>
      </c>
      <c r="Q116" s="63"/>
      <c r="R116" s="63"/>
    </row>
    <row r="117" ht="15.75" customHeight="1">
      <c r="E117" s="59" t="s">
        <v>16</v>
      </c>
      <c r="F117" s="63">
        <v>0.06</v>
      </c>
      <c r="G117" s="63"/>
      <c r="H117" s="63"/>
      <c r="I117" s="59"/>
      <c r="J117" s="59" t="s">
        <v>16</v>
      </c>
      <c r="K117" s="63">
        <v>0.06</v>
      </c>
      <c r="L117" s="63"/>
      <c r="M117" s="63"/>
      <c r="N117" s="59"/>
      <c r="O117" s="59" t="s">
        <v>16</v>
      </c>
      <c r="P117" s="63">
        <v>0.06</v>
      </c>
      <c r="Q117" s="63"/>
      <c r="R117" s="63"/>
    </row>
    <row r="118" ht="15.75" customHeight="1">
      <c r="E118" s="59" t="s">
        <v>18</v>
      </c>
      <c r="F118" s="63">
        <v>0.07</v>
      </c>
      <c r="G118" s="63"/>
      <c r="H118" s="63"/>
      <c r="I118" s="59"/>
      <c r="J118" s="59" t="s">
        <v>18</v>
      </c>
      <c r="K118" s="63">
        <v>0.07</v>
      </c>
      <c r="L118" s="63"/>
      <c r="M118" s="63"/>
      <c r="N118" s="59"/>
      <c r="O118" s="59" t="s">
        <v>18</v>
      </c>
      <c r="P118" s="63">
        <v>0.07</v>
      </c>
      <c r="Q118" s="63"/>
      <c r="R118" s="63"/>
    </row>
    <row r="119" ht="15.75" customHeight="1">
      <c r="E119" s="59" t="s">
        <v>58</v>
      </c>
      <c r="F119" s="63">
        <v>0.0</v>
      </c>
      <c r="G119" s="63"/>
      <c r="H119" s="63"/>
      <c r="I119" s="59"/>
      <c r="J119" s="59" t="s">
        <v>58</v>
      </c>
      <c r="K119" s="63">
        <f>+C20</f>
        <v>0.14</v>
      </c>
      <c r="L119" s="63"/>
      <c r="M119" s="63"/>
      <c r="N119" s="59"/>
      <c r="O119" s="59" t="s">
        <v>58</v>
      </c>
      <c r="P119" s="63">
        <f>+C21+C22+C23+C24+C25+C2+C26</f>
        <v>0.1</v>
      </c>
      <c r="Q119" s="63"/>
      <c r="R119" s="63"/>
    </row>
    <row r="120" ht="15.75" customHeight="1">
      <c r="E120" s="59" t="s">
        <v>22</v>
      </c>
      <c r="F120" s="63">
        <v>0.0</v>
      </c>
      <c r="G120" s="63"/>
      <c r="H120" s="63"/>
      <c r="I120" s="59"/>
      <c r="J120" s="59" t="s">
        <v>22</v>
      </c>
      <c r="K120" s="63">
        <v>0.03</v>
      </c>
      <c r="L120" s="63"/>
      <c r="M120" s="63"/>
      <c r="N120" s="59"/>
      <c r="O120" s="59" t="s">
        <v>22</v>
      </c>
      <c r="P120" s="63">
        <v>0.0</v>
      </c>
      <c r="Q120" s="63"/>
      <c r="R120" s="63"/>
    </row>
    <row r="121" ht="15.75" customHeight="1">
      <c r="E121" s="1" t="s">
        <v>27</v>
      </c>
      <c r="F121" s="15">
        <v>0.2</v>
      </c>
      <c r="G121" s="63"/>
      <c r="H121" s="63"/>
      <c r="I121" s="59"/>
      <c r="J121" s="1" t="s">
        <v>27</v>
      </c>
      <c r="K121" s="15">
        <v>0.2</v>
      </c>
      <c r="L121" s="63"/>
      <c r="M121" s="63"/>
      <c r="N121" s="59"/>
      <c r="O121" s="1" t="s">
        <v>27</v>
      </c>
      <c r="P121" s="15">
        <v>0.2</v>
      </c>
      <c r="Q121" s="63"/>
      <c r="R121" s="63"/>
    </row>
    <row r="122" ht="15.75" customHeight="1">
      <c r="E122" s="65" t="s">
        <v>24</v>
      </c>
      <c r="F122" s="66">
        <f>SUM(F114:F121)</f>
        <v>3.713333333</v>
      </c>
      <c r="G122" s="66"/>
      <c r="H122" s="66">
        <f>+F122*2.2046</f>
        <v>8.186414667</v>
      </c>
      <c r="I122" s="59"/>
      <c r="J122" s="65" t="s">
        <v>24</v>
      </c>
      <c r="K122" s="67">
        <f>SUM(K114:K121)</f>
        <v>3.883333333</v>
      </c>
      <c r="L122" s="68"/>
      <c r="M122" s="67">
        <f>+K122*2.2046</f>
        <v>8.561196667</v>
      </c>
      <c r="N122" s="59"/>
      <c r="O122" s="65" t="s">
        <v>24</v>
      </c>
      <c r="P122" s="66">
        <f>SUM(P114:P121)</f>
        <v>4.063333333</v>
      </c>
      <c r="Q122" s="66"/>
      <c r="R122" s="66">
        <f>+P122*2.2046</f>
        <v>8.958024667</v>
      </c>
    </row>
    <row r="123" ht="15.75" customHeight="1">
      <c r="E123" s="59"/>
      <c r="F123" s="59"/>
      <c r="G123" s="59"/>
      <c r="H123" s="59"/>
      <c r="I123" s="59"/>
      <c r="J123" s="70">
        <v>0.0378</v>
      </c>
      <c r="K123" s="71">
        <f>K122*J123</f>
        <v>0.14679</v>
      </c>
      <c r="L123" s="71">
        <f>+K122+K123</f>
        <v>4.030123333</v>
      </c>
      <c r="M123" s="71">
        <f t="shared" ref="M123:M124" si="7">+L123*2.2046</f>
        <v>8.884809901</v>
      </c>
      <c r="N123" s="59"/>
      <c r="O123" s="59"/>
      <c r="P123" s="59"/>
      <c r="Q123" s="59"/>
      <c r="R123" s="59"/>
    </row>
    <row r="124" ht="15.0" customHeight="1">
      <c r="E124" s="59"/>
      <c r="F124" s="59"/>
      <c r="G124" s="59"/>
      <c r="H124" s="59"/>
      <c r="I124" s="59"/>
      <c r="J124" s="190">
        <v>0.1</v>
      </c>
      <c r="K124" s="73">
        <f>+K122*J124</f>
        <v>0.3883333333</v>
      </c>
      <c r="L124" s="73">
        <f>+K122+K124+K123</f>
        <v>4.418456667</v>
      </c>
      <c r="M124" s="73">
        <f t="shared" si="7"/>
        <v>9.740929567</v>
      </c>
      <c r="N124" s="59"/>
      <c r="O124" s="59"/>
      <c r="P124" s="59"/>
      <c r="Q124" s="59"/>
      <c r="R124" s="59"/>
    </row>
    <row r="125" ht="15.75" customHeight="1"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</row>
    <row r="126" ht="15.75" customHeight="1">
      <c r="E126" s="61" t="s">
        <v>5</v>
      </c>
      <c r="F126" s="61" t="s">
        <v>56</v>
      </c>
      <c r="G126" s="61"/>
      <c r="H126" s="61"/>
      <c r="I126" s="59"/>
      <c r="J126" s="61" t="s">
        <v>5</v>
      </c>
      <c r="K126" s="61" t="s">
        <v>56</v>
      </c>
      <c r="L126" s="61"/>
      <c r="M126" s="61"/>
      <c r="N126" s="59"/>
      <c r="O126" s="61" t="s">
        <v>5</v>
      </c>
      <c r="P126" s="61" t="s">
        <v>56</v>
      </c>
      <c r="Q126" s="61"/>
      <c r="R126" s="61"/>
    </row>
    <row r="127" ht="15.75" customHeight="1">
      <c r="E127" s="59" t="s">
        <v>4</v>
      </c>
      <c r="F127" s="62">
        <f>C15</f>
        <v>1.8</v>
      </c>
      <c r="G127" s="62"/>
      <c r="H127" s="62"/>
      <c r="I127" s="59"/>
      <c r="J127" s="59" t="s">
        <v>4</v>
      </c>
      <c r="K127" s="62">
        <f>C15</f>
        <v>1.8</v>
      </c>
      <c r="L127" s="62"/>
      <c r="M127" s="62"/>
      <c r="N127" s="59"/>
      <c r="O127" s="59" t="s">
        <v>4</v>
      </c>
      <c r="P127" s="62">
        <f>C15</f>
        <v>1.8</v>
      </c>
      <c r="Q127" s="62"/>
      <c r="R127" s="62"/>
    </row>
    <row r="128" ht="15.75" customHeight="1">
      <c r="E128" s="59" t="s">
        <v>46</v>
      </c>
      <c r="F128" s="63">
        <v>0.14</v>
      </c>
      <c r="G128" s="63"/>
      <c r="H128" s="63"/>
      <c r="I128" s="59"/>
      <c r="J128" s="59" t="s">
        <v>46</v>
      </c>
      <c r="K128" s="63">
        <v>0.14</v>
      </c>
      <c r="L128" s="63"/>
      <c r="M128" s="63"/>
      <c r="N128" s="59"/>
      <c r="O128" s="59" t="s">
        <v>46</v>
      </c>
      <c r="P128" s="63">
        <v>0.14</v>
      </c>
      <c r="Q128" s="63"/>
      <c r="R128" s="63"/>
    </row>
    <row r="129" ht="15.75" customHeight="1">
      <c r="E129" s="59" t="s">
        <v>30</v>
      </c>
      <c r="F129" s="63">
        <f>F128+F127</f>
        <v>1.94</v>
      </c>
      <c r="G129" s="63"/>
      <c r="H129" s="63"/>
      <c r="I129" s="59"/>
      <c r="J129" s="59" t="s">
        <v>30</v>
      </c>
      <c r="K129" s="63">
        <f>K128+K127</f>
        <v>1.94</v>
      </c>
      <c r="L129" s="63"/>
      <c r="M129" s="63"/>
      <c r="N129" s="59"/>
      <c r="O129" s="59" t="s">
        <v>30</v>
      </c>
      <c r="P129" s="63">
        <f>P128+P127</f>
        <v>1.94</v>
      </c>
      <c r="Q129" s="63"/>
      <c r="R129" s="63"/>
    </row>
    <row r="130" ht="15.75" customHeight="1">
      <c r="E130" s="59" t="s">
        <v>49</v>
      </c>
      <c r="F130" s="63">
        <f>+F113</f>
        <v>0.9</v>
      </c>
      <c r="G130" s="63"/>
      <c r="H130" s="63"/>
      <c r="I130" s="59"/>
      <c r="J130" s="59" t="s">
        <v>49</v>
      </c>
      <c r="K130" s="63">
        <f>+K113</f>
        <v>0.9</v>
      </c>
      <c r="L130" s="63"/>
      <c r="M130" s="63"/>
      <c r="N130" s="59"/>
      <c r="O130" s="59" t="s">
        <v>49</v>
      </c>
      <c r="P130" s="63">
        <f>+P113</f>
        <v>0.9</v>
      </c>
      <c r="Q130" s="63"/>
      <c r="R130" s="63"/>
    </row>
    <row r="131" ht="15.75" customHeight="1">
      <c r="E131" s="59" t="s">
        <v>51</v>
      </c>
      <c r="F131" s="63">
        <f>F129/F130</f>
        <v>2.155555556</v>
      </c>
      <c r="G131" s="63"/>
      <c r="H131" s="63"/>
      <c r="I131" s="59"/>
      <c r="J131" s="59" t="s">
        <v>51</v>
      </c>
      <c r="K131" s="63">
        <f>K129/K130</f>
        <v>2.155555556</v>
      </c>
      <c r="L131" s="63"/>
      <c r="M131" s="63"/>
      <c r="N131" s="59"/>
      <c r="O131" s="59" t="s">
        <v>51</v>
      </c>
      <c r="P131" s="63">
        <f>P129/P130</f>
        <v>2.155555556</v>
      </c>
      <c r="Q131" s="63"/>
      <c r="R131" s="63"/>
    </row>
    <row r="132" ht="15.75" customHeight="1">
      <c r="E132" s="59"/>
      <c r="F132" s="63"/>
      <c r="G132" s="63"/>
      <c r="H132" s="63"/>
      <c r="I132" s="59"/>
      <c r="J132" s="59"/>
      <c r="K132" s="63"/>
      <c r="L132" s="63"/>
      <c r="M132" s="63"/>
      <c r="N132" s="59"/>
      <c r="O132" s="59"/>
      <c r="P132" s="63"/>
      <c r="Q132" s="63"/>
      <c r="R132" s="63"/>
    </row>
    <row r="133" ht="15.75" customHeight="1">
      <c r="E133" s="59" t="s">
        <v>65</v>
      </c>
      <c r="F133" s="63">
        <v>0.95</v>
      </c>
      <c r="G133" s="63"/>
      <c r="H133" s="63"/>
      <c r="I133" s="59"/>
      <c r="J133" s="59" t="s">
        <v>65</v>
      </c>
      <c r="K133" s="63">
        <v>0.95</v>
      </c>
      <c r="L133" s="63"/>
      <c r="M133" s="63"/>
      <c r="N133" s="59"/>
      <c r="O133" s="59" t="s">
        <v>65</v>
      </c>
      <c r="P133" s="63">
        <v>1.2</v>
      </c>
      <c r="Q133" s="63"/>
      <c r="R133" s="63"/>
    </row>
    <row r="134" ht="15.75" customHeight="1">
      <c r="E134" s="59" t="s">
        <v>16</v>
      </c>
      <c r="F134" s="63">
        <v>0.06</v>
      </c>
      <c r="G134" s="63"/>
      <c r="H134" s="63"/>
      <c r="I134" s="59"/>
      <c r="J134" s="59" t="s">
        <v>16</v>
      </c>
      <c r="K134" s="63">
        <v>0.06</v>
      </c>
      <c r="L134" s="63"/>
      <c r="M134" s="63"/>
      <c r="N134" s="59"/>
      <c r="O134" s="59" t="s">
        <v>16</v>
      </c>
      <c r="P134" s="63">
        <v>0.06</v>
      </c>
      <c r="Q134" s="63"/>
      <c r="R134" s="63"/>
    </row>
    <row r="135" ht="15.75" customHeight="1">
      <c r="E135" s="59" t="s">
        <v>18</v>
      </c>
      <c r="F135" s="63">
        <v>0.07</v>
      </c>
      <c r="G135" s="63"/>
      <c r="H135" s="63"/>
      <c r="I135" s="59"/>
      <c r="J135" s="59" t="s">
        <v>18</v>
      </c>
      <c r="K135" s="63">
        <v>0.07</v>
      </c>
      <c r="L135" s="63"/>
      <c r="M135" s="63"/>
      <c r="N135" s="59"/>
      <c r="O135" s="59" t="s">
        <v>18</v>
      </c>
      <c r="P135" s="63">
        <v>0.07</v>
      </c>
      <c r="Q135" s="63"/>
      <c r="R135" s="63"/>
    </row>
    <row r="136" ht="15.75" customHeight="1">
      <c r="E136" s="59" t="s">
        <v>58</v>
      </c>
      <c r="F136" s="63">
        <v>0.0</v>
      </c>
      <c r="G136" s="63"/>
      <c r="H136" s="63"/>
      <c r="I136" s="59"/>
      <c r="J136" s="59" t="s">
        <v>58</v>
      </c>
      <c r="K136" s="63">
        <f>+C20</f>
        <v>0.14</v>
      </c>
      <c r="L136" s="63"/>
      <c r="M136" s="63"/>
      <c r="N136" s="59"/>
      <c r="O136" s="59" t="s">
        <v>58</v>
      </c>
      <c r="P136" s="63">
        <f>+C21+C22+C23+C24+C25+C2+C26</f>
        <v>0.1</v>
      </c>
      <c r="Q136" s="63"/>
      <c r="R136" s="63"/>
    </row>
    <row r="137" ht="15.75" customHeight="1">
      <c r="E137" s="59" t="s">
        <v>22</v>
      </c>
      <c r="F137" s="63">
        <v>0.0</v>
      </c>
      <c r="G137" s="63"/>
      <c r="H137" s="63"/>
      <c r="I137" s="59"/>
      <c r="J137" s="59" t="s">
        <v>22</v>
      </c>
      <c r="K137" s="63">
        <v>0.03</v>
      </c>
      <c r="L137" s="63"/>
      <c r="M137" s="63"/>
      <c r="N137" s="59"/>
      <c r="O137" s="59" t="s">
        <v>22</v>
      </c>
      <c r="P137" s="63">
        <v>0.0</v>
      </c>
      <c r="Q137" s="63"/>
      <c r="R137" s="63"/>
    </row>
    <row r="138" ht="15.75" customHeight="1">
      <c r="E138" s="1" t="s">
        <v>27</v>
      </c>
      <c r="F138" s="15">
        <v>0.2</v>
      </c>
      <c r="G138" s="63"/>
      <c r="H138" s="63"/>
      <c r="I138" s="59"/>
      <c r="J138" s="1" t="s">
        <v>27</v>
      </c>
      <c r="K138" s="15">
        <v>0.2</v>
      </c>
      <c r="L138" s="63"/>
      <c r="M138" s="63"/>
      <c r="N138" s="59"/>
      <c r="O138" s="1" t="s">
        <v>27</v>
      </c>
      <c r="P138" s="15">
        <v>0.2</v>
      </c>
      <c r="Q138" s="63"/>
      <c r="R138" s="63"/>
    </row>
    <row r="139" ht="15.75" customHeight="1">
      <c r="E139" s="65" t="s">
        <v>24</v>
      </c>
      <c r="F139" s="66">
        <f>SUM(F131:F138)</f>
        <v>3.435555556</v>
      </c>
      <c r="G139" s="66"/>
      <c r="H139" s="66">
        <f>+F139*2.2046</f>
        <v>7.574025778</v>
      </c>
      <c r="I139" s="59"/>
      <c r="J139" s="65" t="s">
        <v>24</v>
      </c>
      <c r="K139" s="67">
        <f>SUM(K131:K138)</f>
        <v>3.605555556</v>
      </c>
      <c r="L139" s="68"/>
      <c r="M139" s="67">
        <f>+K139*2.2046</f>
        <v>7.948807778</v>
      </c>
      <c r="N139" s="59"/>
      <c r="O139" s="65" t="s">
        <v>24</v>
      </c>
      <c r="P139" s="66">
        <f>SUM(P131:P138)</f>
        <v>3.785555556</v>
      </c>
      <c r="Q139" s="66"/>
      <c r="R139" s="66">
        <f>+P139*2.2046</f>
        <v>8.345635778</v>
      </c>
    </row>
    <row r="140" ht="15.75" customHeight="1">
      <c r="E140" s="59"/>
      <c r="F140" s="59"/>
      <c r="G140" s="59"/>
      <c r="H140" s="59"/>
      <c r="I140" s="59"/>
      <c r="J140" s="70">
        <v>0.0378</v>
      </c>
      <c r="K140" s="71">
        <f>K139*J140</f>
        <v>0.13629</v>
      </c>
      <c r="L140" s="71">
        <f>+K139+K140</f>
        <v>3.741845556</v>
      </c>
      <c r="M140" s="71">
        <f t="shared" ref="M140:M141" si="8">+L140*2.2046</f>
        <v>8.249272712</v>
      </c>
      <c r="N140" s="59"/>
      <c r="O140" s="59"/>
      <c r="P140" s="59"/>
      <c r="Q140" s="59"/>
      <c r="R140" s="59"/>
    </row>
    <row r="141" ht="15.75" customHeight="1">
      <c r="E141" s="59"/>
      <c r="F141" s="59"/>
      <c r="G141" s="59"/>
      <c r="H141" s="59"/>
      <c r="I141" s="59"/>
      <c r="J141" s="190">
        <v>0.1</v>
      </c>
      <c r="K141" s="73">
        <f>+K139*J141</f>
        <v>0.3605555556</v>
      </c>
      <c r="L141" s="73">
        <f>+K139+K141+K140</f>
        <v>4.102401111</v>
      </c>
      <c r="M141" s="73">
        <f t="shared" si="8"/>
        <v>9.04415349</v>
      </c>
      <c r="N141" s="59"/>
      <c r="O141" s="59"/>
      <c r="P141" s="59"/>
      <c r="Q141" s="59"/>
      <c r="R141" s="59"/>
    </row>
    <row r="142" ht="15.75" customHeight="1"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</row>
    <row r="143" ht="15.75" customHeight="1"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</row>
    <row r="144" ht="15.75" customHeight="1">
      <c r="E144" s="61" t="s">
        <v>5</v>
      </c>
      <c r="F144" s="61" t="s">
        <v>57</v>
      </c>
      <c r="G144" s="61"/>
      <c r="H144" s="61"/>
      <c r="I144" s="59"/>
      <c r="J144" s="61" t="s">
        <v>5</v>
      </c>
      <c r="K144" s="61" t="s">
        <v>57</v>
      </c>
      <c r="L144" s="61"/>
      <c r="M144" s="61"/>
      <c r="N144" s="59"/>
      <c r="O144" s="61" t="s">
        <v>5</v>
      </c>
      <c r="P144" s="61" t="s">
        <v>57</v>
      </c>
      <c r="Q144" s="61"/>
      <c r="R144" s="61"/>
    </row>
    <row r="145" ht="15.75" customHeight="1">
      <c r="E145" s="59" t="s">
        <v>4</v>
      </c>
      <c r="F145" s="62">
        <f>+C16</f>
        <v>1.7</v>
      </c>
      <c r="G145" s="62"/>
      <c r="H145" s="62"/>
      <c r="I145" s="59"/>
      <c r="J145" s="59" t="s">
        <v>4</v>
      </c>
      <c r="K145" s="62">
        <f>+C16</f>
        <v>1.7</v>
      </c>
      <c r="L145" s="62"/>
      <c r="M145" s="62"/>
      <c r="N145" s="59"/>
      <c r="O145" s="59" t="s">
        <v>4</v>
      </c>
      <c r="P145" s="62">
        <f>+C16</f>
        <v>1.7</v>
      </c>
      <c r="Q145" s="62"/>
      <c r="R145" s="62"/>
    </row>
    <row r="146" ht="15.75" customHeight="1">
      <c r="E146" s="59" t="s">
        <v>46</v>
      </c>
      <c r="F146" s="63">
        <v>0.14</v>
      </c>
      <c r="G146" s="63"/>
      <c r="H146" s="63"/>
      <c r="I146" s="59"/>
      <c r="J146" s="59" t="s">
        <v>46</v>
      </c>
      <c r="K146" s="63">
        <v>0.14</v>
      </c>
      <c r="L146" s="63"/>
      <c r="M146" s="63"/>
      <c r="N146" s="59"/>
      <c r="O146" s="59" t="s">
        <v>46</v>
      </c>
      <c r="P146" s="63">
        <v>0.14</v>
      </c>
      <c r="Q146" s="63"/>
      <c r="R146" s="63"/>
    </row>
    <row r="147" ht="15.75" customHeight="1">
      <c r="E147" s="59" t="s">
        <v>30</v>
      </c>
      <c r="F147" s="63">
        <f>F146+F145</f>
        <v>1.84</v>
      </c>
      <c r="G147" s="63"/>
      <c r="H147" s="63"/>
      <c r="I147" s="59"/>
      <c r="J147" s="59" t="s">
        <v>30</v>
      </c>
      <c r="K147" s="63">
        <f>K146+K145</f>
        <v>1.84</v>
      </c>
      <c r="L147" s="63"/>
      <c r="M147" s="63"/>
      <c r="N147" s="59"/>
      <c r="O147" s="59" t="s">
        <v>30</v>
      </c>
      <c r="P147" s="63">
        <f>P146+P145</f>
        <v>1.84</v>
      </c>
      <c r="Q147" s="63"/>
      <c r="R147" s="63"/>
    </row>
    <row r="148" ht="15.75" customHeight="1">
      <c r="E148" s="59" t="s">
        <v>49</v>
      </c>
      <c r="F148" s="63">
        <f>+F130</f>
        <v>0.9</v>
      </c>
      <c r="G148" s="63"/>
      <c r="H148" s="63"/>
      <c r="I148" s="59"/>
      <c r="J148" s="59" t="s">
        <v>49</v>
      </c>
      <c r="K148" s="63">
        <f>+K130</f>
        <v>0.9</v>
      </c>
      <c r="L148" s="63"/>
      <c r="M148" s="63"/>
      <c r="N148" s="59"/>
      <c r="O148" s="59" t="s">
        <v>49</v>
      </c>
      <c r="P148" s="63">
        <f>+P130</f>
        <v>0.9</v>
      </c>
      <c r="Q148" s="63"/>
      <c r="R148" s="63"/>
    </row>
    <row r="149" ht="15.75" customHeight="1">
      <c r="E149" s="59" t="s">
        <v>51</v>
      </c>
      <c r="F149" s="63">
        <f>F147/F148</f>
        <v>2.044444444</v>
      </c>
      <c r="G149" s="63"/>
      <c r="H149" s="63"/>
      <c r="I149" s="59"/>
      <c r="J149" s="59" t="s">
        <v>51</v>
      </c>
      <c r="K149" s="63">
        <f>K147/K148</f>
        <v>2.044444444</v>
      </c>
      <c r="L149" s="63"/>
      <c r="M149" s="63"/>
      <c r="N149" s="59"/>
      <c r="O149" s="59" t="s">
        <v>51</v>
      </c>
      <c r="P149" s="63">
        <f>P147/P148</f>
        <v>2.044444444</v>
      </c>
      <c r="Q149" s="63"/>
      <c r="R149" s="63"/>
    </row>
    <row r="150" ht="15.75" customHeight="1">
      <c r="E150" s="59"/>
      <c r="F150" s="63"/>
      <c r="G150" s="63"/>
      <c r="H150" s="63"/>
      <c r="I150" s="59"/>
      <c r="J150" s="59"/>
      <c r="K150" s="63"/>
      <c r="L150" s="63"/>
      <c r="M150" s="63"/>
      <c r="N150" s="59"/>
      <c r="O150" s="59"/>
      <c r="P150" s="63"/>
      <c r="Q150" s="63"/>
      <c r="R150" s="63"/>
    </row>
    <row r="151" ht="15.75" customHeight="1">
      <c r="E151" s="59" t="s">
        <v>65</v>
      </c>
      <c r="F151" s="63">
        <v>0.95</v>
      </c>
      <c r="G151" s="63"/>
      <c r="H151" s="63"/>
      <c r="I151" s="59"/>
      <c r="J151" s="59" t="s">
        <v>65</v>
      </c>
      <c r="K151" s="63">
        <v>0.95</v>
      </c>
      <c r="L151" s="63"/>
      <c r="M151" s="63"/>
      <c r="N151" s="59"/>
      <c r="O151" s="59" t="s">
        <v>65</v>
      </c>
      <c r="P151" s="63">
        <v>0.95</v>
      </c>
      <c r="Q151" s="63"/>
      <c r="R151" s="63"/>
    </row>
    <row r="152" ht="15.75" customHeight="1">
      <c r="E152" s="59" t="s">
        <v>16</v>
      </c>
      <c r="F152" s="63">
        <v>0.06</v>
      </c>
      <c r="G152" s="63"/>
      <c r="H152" s="63"/>
      <c r="I152" s="59"/>
      <c r="J152" s="59" t="s">
        <v>16</v>
      </c>
      <c r="K152" s="63">
        <v>0.06</v>
      </c>
      <c r="L152" s="63"/>
      <c r="M152" s="63"/>
      <c r="N152" s="59"/>
      <c r="O152" s="59" t="s">
        <v>16</v>
      </c>
      <c r="P152" s="63">
        <v>0.06</v>
      </c>
      <c r="Q152" s="63"/>
      <c r="R152" s="63"/>
    </row>
    <row r="153" ht="15.75" customHeight="1">
      <c r="E153" s="59" t="s">
        <v>18</v>
      </c>
      <c r="F153" s="63">
        <v>0.07</v>
      </c>
      <c r="G153" s="63"/>
      <c r="H153" s="63"/>
      <c r="I153" s="59"/>
      <c r="J153" s="59" t="s">
        <v>18</v>
      </c>
      <c r="K153" s="63">
        <v>0.07</v>
      </c>
      <c r="L153" s="63"/>
      <c r="M153" s="63"/>
      <c r="N153" s="59"/>
      <c r="O153" s="59" t="s">
        <v>18</v>
      </c>
      <c r="P153" s="63">
        <v>0.07</v>
      </c>
      <c r="Q153" s="63"/>
      <c r="R153" s="63"/>
    </row>
    <row r="154" ht="15.75" customHeight="1">
      <c r="E154" s="59" t="s">
        <v>58</v>
      </c>
      <c r="F154" s="63">
        <v>0.0</v>
      </c>
      <c r="G154" s="63"/>
      <c r="H154" s="63"/>
      <c r="I154" s="59"/>
      <c r="J154" s="59" t="s">
        <v>58</v>
      </c>
      <c r="K154" s="63">
        <f>+C20</f>
        <v>0.14</v>
      </c>
      <c r="L154" s="63"/>
      <c r="M154" s="63"/>
      <c r="N154" s="59"/>
      <c r="O154" s="59" t="s">
        <v>58</v>
      </c>
      <c r="P154" s="63">
        <f>+C21+C22+C23+C24+C25+C2+C26</f>
        <v>0.1</v>
      </c>
      <c r="Q154" s="63"/>
      <c r="R154" s="63"/>
    </row>
    <row r="155" ht="15.75" customHeight="1">
      <c r="E155" s="59" t="s">
        <v>22</v>
      </c>
      <c r="F155" s="63">
        <v>0.0</v>
      </c>
      <c r="G155" s="63"/>
      <c r="H155" s="63"/>
      <c r="I155" s="59"/>
      <c r="J155" s="59" t="s">
        <v>22</v>
      </c>
      <c r="K155" s="63">
        <v>0.03</v>
      </c>
      <c r="L155" s="63"/>
      <c r="M155" s="63"/>
      <c r="N155" s="59"/>
      <c r="O155" s="59" t="s">
        <v>22</v>
      </c>
      <c r="P155" s="63">
        <v>0.0</v>
      </c>
      <c r="Q155" s="63"/>
      <c r="R155" s="63"/>
    </row>
    <row r="156" ht="15.75" customHeight="1">
      <c r="E156" s="1" t="s">
        <v>27</v>
      </c>
      <c r="F156" s="15">
        <v>0.2</v>
      </c>
      <c r="G156" s="63"/>
      <c r="H156" s="63"/>
      <c r="I156" s="59"/>
      <c r="J156" s="1" t="s">
        <v>27</v>
      </c>
      <c r="K156" s="15">
        <v>0.2</v>
      </c>
      <c r="L156" s="63"/>
      <c r="M156" s="63"/>
      <c r="N156" s="59"/>
      <c r="O156" s="1" t="s">
        <v>27</v>
      </c>
      <c r="P156" s="15">
        <v>0.2</v>
      </c>
      <c r="Q156" s="63"/>
      <c r="R156" s="63"/>
    </row>
    <row r="157" ht="15.75" customHeight="1">
      <c r="E157" s="65" t="s">
        <v>24</v>
      </c>
      <c r="F157" s="66">
        <f>SUM(F149:F156)</f>
        <v>3.324444444</v>
      </c>
      <c r="G157" s="66"/>
      <c r="H157" s="66">
        <f>+F157*2.2046</f>
        <v>7.329070222</v>
      </c>
      <c r="I157" s="59"/>
      <c r="J157" s="65" t="s">
        <v>24</v>
      </c>
      <c r="K157" s="67">
        <f>SUM(K149:K156)</f>
        <v>3.494444444</v>
      </c>
      <c r="L157" s="68"/>
      <c r="M157" s="67">
        <f>+K157*2.2046</f>
        <v>7.703852222</v>
      </c>
      <c r="N157" s="59"/>
      <c r="O157" s="65" t="s">
        <v>34</v>
      </c>
      <c r="P157" s="66">
        <f>SUM(P149:P156)</f>
        <v>3.424444444</v>
      </c>
      <c r="Q157" s="66"/>
      <c r="R157" s="66">
        <f>+P157*2.2046</f>
        <v>7.549530222</v>
      </c>
    </row>
    <row r="158" ht="15.75" customHeight="1">
      <c r="E158" s="59"/>
      <c r="F158" s="59"/>
      <c r="G158" s="59"/>
      <c r="H158" s="59"/>
      <c r="I158" s="59"/>
      <c r="J158" s="70">
        <v>0.0378</v>
      </c>
      <c r="K158" s="71">
        <f>K157*J158</f>
        <v>0.13209</v>
      </c>
      <c r="L158" s="71">
        <f>+K157+K158</f>
        <v>3.626534444</v>
      </c>
      <c r="M158" s="71">
        <f t="shared" ref="M158:M159" si="9">+L158*2.2046</f>
        <v>7.995057836</v>
      </c>
      <c r="N158" s="59"/>
      <c r="O158" s="59"/>
      <c r="P158" s="59"/>
      <c r="Q158" s="59"/>
      <c r="R158" s="59"/>
    </row>
    <row r="159" ht="15.75" customHeight="1">
      <c r="E159" s="59"/>
      <c r="F159" s="59"/>
      <c r="G159" s="59"/>
      <c r="H159" s="59"/>
      <c r="I159" s="59"/>
      <c r="J159" s="190">
        <v>0.1</v>
      </c>
      <c r="K159" s="73">
        <f>+K157*J159</f>
        <v>0.3494444444</v>
      </c>
      <c r="L159" s="73">
        <f>+K157+K159+K158</f>
        <v>3.975978889</v>
      </c>
      <c r="M159" s="73">
        <f t="shared" si="9"/>
        <v>8.765443058</v>
      </c>
      <c r="N159" s="59"/>
      <c r="O159" s="59"/>
      <c r="P159" s="59"/>
      <c r="Q159" s="59"/>
      <c r="R159" s="59"/>
    </row>
    <row r="160" ht="15.75" customHeight="1"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</row>
    <row r="161" ht="15.75" customHeight="1">
      <c r="E161" s="59"/>
      <c r="F161" s="59"/>
      <c r="G161" s="59"/>
      <c r="H161" s="59"/>
      <c r="I161" s="59"/>
      <c r="J161" s="61" t="s">
        <v>5</v>
      </c>
      <c r="K161" s="61" t="s">
        <v>45</v>
      </c>
      <c r="L161" s="61"/>
      <c r="M161" s="61"/>
      <c r="N161" s="59"/>
      <c r="O161" s="59"/>
      <c r="P161" s="59"/>
      <c r="Q161" s="59"/>
      <c r="R161" s="59"/>
    </row>
    <row r="162" ht="15.75" customHeight="1">
      <c r="E162" s="59"/>
      <c r="F162" s="59"/>
      <c r="G162" s="59"/>
      <c r="H162" s="59"/>
      <c r="I162" s="59"/>
      <c r="J162" s="59" t="s">
        <v>4</v>
      </c>
      <c r="K162" s="62">
        <f>+C7</f>
        <v>3.35</v>
      </c>
      <c r="L162" s="62"/>
      <c r="M162" s="62"/>
      <c r="N162" s="59"/>
      <c r="O162" s="59"/>
      <c r="P162" s="59"/>
      <c r="Q162" s="59"/>
      <c r="R162" s="59"/>
    </row>
    <row r="163" ht="15.75" customHeight="1">
      <c r="E163" s="59"/>
      <c r="F163" s="59"/>
      <c r="G163" s="59"/>
      <c r="H163" s="59"/>
      <c r="I163" s="59"/>
      <c r="J163" s="59" t="s">
        <v>46</v>
      </c>
      <c r="K163" s="63">
        <v>0.14</v>
      </c>
      <c r="L163" s="63"/>
      <c r="M163" s="63"/>
      <c r="N163" s="59"/>
      <c r="O163" s="59"/>
      <c r="P163" s="59"/>
      <c r="Q163" s="59"/>
      <c r="R163" s="59"/>
    </row>
    <row r="164" ht="15.75" customHeight="1">
      <c r="E164" s="59"/>
      <c r="F164" s="59"/>
      <c r="G164" s="59"/>
      <c r="H164" s="59"/>
      <c r="I164" s="59"/>
      <c r="J164" s="59" t="s">
        <v>30</v>
      </c>
      <c r="K164" s="63">
        <f>K163+K162</f>
        <v>3.49</v>
      </c>
      <c r="L164" s="63"/>
      <c r="M164" s="63"/>
      <c r="N164" s="59"/>
      <c r="O164" s="59"/>
      <c r="P164" s="59"/>
      <c r="Q164" s="59"/>
      <c r="R164" s="59"/>
    </row>
    <row r="165" ht="15.75" customHeight="1">
      <c r="E165" s="59"/>
      <c r="F165" s="59"/>
      <c r="G165" s="59"/>
      <c r="H165" s="59"/>
      <c r="I165" s="59"/>
      <c r="J165" s="59" t="s">
        <v>49</v>
      </c>
      <c r="K165" s="63">
        <f>+K148</f>
        <v>0.9</v>
      </c>
      <c r="L165" s="63"/>
      <c r="M165" s="63"/>
      <c r="N165" s="59"/>
      <c r="O165" s="59"/>
      <c r="P165" s="59"/>
      <c r="Q165" s="59"/>
      <c r="R165" s="59"/>
    </row>
    <row r="166" ht="15.75" customHeight="1">
      <c r="E166" s="59"/>
      <c r="F166" s="59"/>
      <c r="G166" s="59"/>
      <c r="H166" s="59"/>
      <c r="I166" s="59"/>
      <c r="J166" s="59" t="s">
        <v>51</v>
      </c>
      <c r="K166" s="63">
        <f>K164/K165</f>
        <v>3.877777778</v>
      </c>
      <c r="L166" s="63"/>
      <c r="M166" s="63"/>
      <c r="N166" s="59"/>
      <c r="O166" s="59"/>
      <c r="P166" s="59"/>
      <c r="Q166" s="59"/>
      <c r="R166" s="59"/>
    </row>
    <row r="167" ht="15.75" customHeight="1">
      <c r="E167" s="59"/>
      <c r="F167" s="59"/>
      <c r="G167" s="59"/>
      <c r="H167" s="59"/>
      <c r="I167" s="59"/>
      <c r="J167" s="59"/>
      <c r="K167" s="63"/>
      <c r="L167" s="63"/>
      <c r="M167" s="63"/>
      <c r="N167" s="59"/>
      <c r="O167" s="59"/>
      <c r="P167" s="59"/>
      <c r="Q167" s="59"/>
      <c r="R167" s="59"/>
    </row>
    <row r="168" ht="15.75" customHeight="1">
      <c r="E168" s="59"/>
      <c r="F168" s="59"/>
      <c r="G168" s="59"/>
      <c r="H168" s="59"/>
      <c r="I168" s="59"/>
      <c r="J168" s="59" t="s">
        <v>65</v>
      </c>
      <c r="K168" s="63">
        <v>0.95</v>
      </c>
      <c r="L168" s="63"/>
      <c r="M168" s="63"/>
      <c r="N168" s="59"/>
      <c r="O168" s="59"/>
      <c r="P168" s="59"/>
      <c r="Q168" s="59"/>
      <c r="R168" s="59"/>
    </row>
    <row r="169" ht="15.75" customHeight="1">
      <c r="E169" s="59"/>
      <c r="F169" s="59"/>
      <c r="G169" s="59"/>
      <c r="H169" s="59"/>
      <c r="I169" s="59"/>
      <c r="J169" s="59" t="s">
        <v>16</v>
      </c>
      <c r="K169" s="63">
        <v>0.06</v>
      </c>
      <c r="L169" s="63"/>
      <c r="M169" s="63"/>
      <c r="N169" s="59"/>
      <c r="O169" s="59"/>
      <c r="P169" s="59"/>
      <c r="Q169" s="59"/>
      <c r="R169" s="59"/>
    </row>
    <row r="170" ht="15.75" customHeight="1">
      <c r="E170" s="59"/>
      <c r="F170" s="59"/>
      <c r="G170" s="59"/>
      <c r="H170" s="59"/>
      <c r="I170" s="59"/>
      <c r="J170" s="59" t="s">
        <v>18</v>
      </c>
      <c r="K170" s="63">
        <v>0.07</v>
      </c>
      <c r="L170" s="63"/>
      <c r="M170" s="63"/>
      <c r="N170" s="59"/>
      <c r="O170" s="59"/>
      <c r="P170" s="59"/>
      <c r="Q170" s="59"/>
      <c r="R170" s="59"/>
    </row>
    <row r="171" ht="15.75" customHeight="1">
      <c r="E171" s="59"/>
      <c r="F171" s="59"/>
      <c r="G171" s="59"/>
      <c r="H171" s="59"/>
      <c r="I171" s="59"/>
      <c r="J171" s="59" t="s">
        <v>58</v>
      </c>
      <c r="K171" s="63">
        <f>+C20</f>
        <v>0.14</v>
      </c>
      <c r="L171" s="63"/>
      <c r="M171" s="63"/>
      <c r="N171" s="59"/>
      <c r="O171" s="59"/>
      <c r="P171" s="59"/>
      <c r="Q171" s="59"/>
      <c r="R171" s="59"/>
    </row>
    <row r="172" ht="15.75" customHeight="1">
      <c r="E172" s="59"/>
      <c r="F172" s="59"/>
      <c r="G172" s="59"/>
      <c r="H172" s="59"/>
      <c r="I172" s="59"/>
      <c r="J172" s="59" t="s">
        <v>22</v>
      </c>
      <c r="K172" s="63">
        <v>0.03</v>
      </c>
      <c r="L172" s="63"/>
      <c r="M172" s="63"/>
      <c r="N172" s="59"/>
      <c r="O172" s="59"/>
      <c r="P172" s="59"/>
      <c r="Q172" s="59"/>
      <c r="R172" s="59"/>
    </row>
    <row r="173" ht="15.75" customHeight="1">
      <c r="E173" s="59"/>
      <c r="F173" s="59"/>
      <c r="G173" s="59"/>
      <c r="H173" s="59"/>
      <c r="I173" s="59"/>
      <c r="J173" s="1" t="s">
        <v>27</v>
      </c>
      <c r="K173" s="15">
        <v>0.2</v>
      </c>
      <c r="L173" s="63"/>
      <c r="M173" s="63"/>
      <c r="N173" s="59"/>
      <c r="O173" s="59"/>
      <c r="P173" s="59"/>
      <c r="Q173" s="59"/>
      <c r="R173" s="59"/>
    </row>
    <row r="174" ht="15.75" customHeight="1">
      <c r="E174" s="59"/>
      <c r="F174" s="59"/>
      <c r="G174" s="59"/>
      <c r="H174" s="59"/>
      <c r="I174" s="59"/>
      <c r="J174" s="65" t="s">
        <v>24</v>
      </c>
      <c r="K174" s="67">
        <f>SUM(K166:K173)</f>
        <v>5.327777778</v>
      </c>
      <c r="L174" s="68"/>
      <c r="M174" s="67">
        <f>+K174*2.2046</f>
        <v>11.74561889</v>
      </c>
      <c r="N174" s="59"/>
      <c r="O174" s="59"/>
      <c r="P174" s="59"/>
      <c r="Q174" s="59"/>
      <c r="R174" s="59"/>
    </row>
    <row r="175" ht="15.75" customHeight="1">
      <c r="E175" s="59"/>
      <c r="F175" s="59"/>
      <c r="G175" s="59"/>
      <c r="H175" s="59"/>
      <c r="I175" s="59"/>
      <c r="J175" s="70">
        <v>0.0378</v>
      </c>
      <c r="K175" s="71">
        <f>K174*J175</f>
        <v>0.20139</v>
      </c>
      <c r="L175" s="71">
        <f>+K174+K175</f>
        <v>5.529167778</v>
      </c>
      <c r="M175" s="71">
        <f t="shared" ref="M175:M176" si="10">+L175*2.2046</f>
        <v>12.18960328</v>
      </c>
      <c r="N175" s="59"/>
      <c r="O175" s="59"/>
      <c r="P175" s="59"/>
      <c r="Q175" s="59"/>
      <c r="R175" s="59"/>
    </row>
    <row r="176" ht="15.75" customHeight="1">
      <c r="E176" s="59"/>
      <c r="F176" s="59"/>
      <c r="G176" s="59"/>
      <c r="H176" s="59"/>
      <c r="I176" s="59"/>
      <c r="J176" s="190">
        <v>0.1</v>
      </c>
      <c r="K176" s="73">
        <f>+K174*J176</f>
        <v>0.5327777778</v>
      </c>
      <c r="L176" s="73">
        <f>+K174+K176+K175</f>
        <v>6.061945556</v>
      </c>
      <c r="M176" s="73">
        <f t="shared" si="10"/>
        <v>13.36416517</v>
      </c>
      <c r="N176" s="59"/>
      <c r="O176" s="59"/>
      <c r="P176" s="59"/>
      <c r="Q176" s="59"/>
      <c r="R176" s="59"/>
    </row>
    <row r="177" ht="15.75" customHeight="1"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ht="15.75" customHeight="1"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ht="15.75" customHeight="1"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ht="15.75" customHeight="1"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ht="15.75" customHeight="1"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ht="15.75" customHeight="1"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ht="15.75" customHeight="1"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ht="15.75" customHeight="1"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ht="15.75" customHeight="1"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ht="15.75" customHeight="1"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ht="15.75" customHeight="1"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ht="15.75" customHeight="1"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ht="15.75" customHeight="1"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ht="15.75" customHeight="1"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ht="15.75" customHeight="1"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ht="15.75" customHeight="1"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ht="15.75" customHeight="1"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ht="15.75" customHeight="1"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ht="15.75" customHeight="1"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ht="15.75" customHeight="1"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ht="15.75" customHeight="1"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ht="15.75" customHeight="1"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ht="15.75" customHeight="1"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ht="15.75" customHeight="1"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ht="15.75" customHeight="1"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ht="15.75" customHeight="1"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ht="15.75" customHeight="1"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ht="15.75" customHeight="1"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ht="15.75" customHeight="1"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ht="15.75" customHeight="1"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ht="15.75" customHeight="1"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ht="15.75" customHeight="1"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ht="15.75" customHeight="1"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ht="15.75" customHeight="1"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ht="15.75" customHeight="1"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ht="15.75" customHeight="1"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ht="15.75" customHeight="1"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ht="15.75" customHeight="1"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ht="15.75" customHeight="1"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ht="15.75" customHeight="1"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ht="15.75" customHeight="1"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ht="15.75" customHeight="1"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ht="15.75" customHeight="1"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ht="15.75" customHeight="1"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ht="15.75" customHeight="1"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ht="15.75" customHeight="1"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ht="15.75" customHeight="1"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ht="15.75" customHeight="1"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ht="15.75" customHeight="1"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ht="15.75" customHeight="1"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ht="15.75" customHeight="1"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ht="15.75" customHeight="1"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ht="15.75" customHeight="1"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ht="15.75" customHeight="1"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ht="15.75" customHeight="1"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ht="15.75" customHeight="1"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ht="15.75" customHeight="1"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ht="15.75" customHeight="1"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ht="15.75" customHeight="1"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ht="15.75" customHeight="1"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ht="15.75" customHeight="1"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ht="15.75" customHeight="1"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ht="15.75" customHeight="1"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ht="15.75" customHeight="1"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ht="15.75" customHeight="1"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ht="15.75" customHeight="1"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ht="15.75" customHeight="1"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ht="15.75" customHeight="1"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ht="15.75" customHeight="1"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ht="15.75" customHeight="1"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ht="15.75" customHeight="1"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ht="15.75" customHeight="1"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ht="15.75" customHeight="1"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ht="15.75" customHeight="1"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ht="15.75" customHeight="1"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ht="15.75" customHeight="1"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ht="15.75" customHeight="1"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ht="15.75" customHeight="1"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ht="15.75" customHeight="1"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ht="15.75" customHeight="1"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ht="15.75" customHeight="1"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ht="15.75" customHeight="1"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ht="15.75" customHeight="1"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ht="15.75" customHeight="1"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ht="15.75" customHeight="1"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ht="15.75" customHeight="1"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ht="15.75" customHeight="1"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ht="15.75" customHeight="1"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ht="15.75" customHeight="1"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ht="15.75" customHeight="1"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ht="15.75" customHeight="1"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ht="15.75" customHeight="1"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ht="15.75" customHeight="1"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ht="15.75" customHeight="1"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ht="15.75" customHeight="1"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ht="15.75" customHeight="1"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ht="15.75" customHeight="1"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ht="15.75" customHeight="1"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ht="15.75" customHeight="1"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ht="15.75" customHeight="1"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ht="15.75" customHeight="1"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ht="15.75" customHeight="1"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ht="15.75" customHeight="1"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ht="15.75" customHeight="1"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ht="15.75" customHeight="1"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ht="15.75" customHeight="1"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ht="15.75" customHeight="1"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ht="15.75" customHeight="1"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ht="15.75" customHeight="1"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ht="15.75" customHeight="1"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ht="15.75" customHeight="1"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ht="15.75" customHeight="1"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ht="15.75" customHeight="1"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ht="15.75" customHeight="1"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ht="15.75" customHeight="1"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ht="15.75" customHeight="1"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ht="15.75" customHeight="1"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ht="15.75" customHeight="1"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ht="15.75" customHeight="1"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ht="15.75" customHeight="1"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ht="15.75" customHeight="1"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ht="15.75" customHeight="1"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ht="15.75" customHeight="1"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ht="15.75" customHeight="1"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ht="15.75" customHeight="1"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ht="15.75" customHeight="1"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ht="15.75" customHeight="1"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ht="15.75" customHeight="1"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ht="15.75" customHeight="1"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ht="15.75" customHeight="1"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ht="15.75" customHeight="1"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ht="15.75" customHeight="1"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ht="15.75" customHeight="1"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ht="15.75" customHeight="1"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ht="15.75" customHeight="1"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ht="15.75" customHeight="1"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ht="15.75" customHeight="1"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ht="15.75" customHeight="1"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ht="15.75" customHeight="1"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ht="15.75" customHeight="1"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ht="15.75" customHeight="1"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ht="15.75" customHeight="1"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ht="15.75" customHeight="1"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ht="15.75" customHeight="1"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ht="15.75" customHeight="1"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ht="15.75" customHeight="1"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ht="15.75" customHeight="1"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ht="15.75" customHeight="1"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ht="15.75" customHeight="1"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ht="15.75" customHeight="1"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ht="15.75" customHeight="1"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ht="15.75" customHeight="1"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ht="15.75" customHeight="1"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ht="15.75" customHeight="1"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ht="15.75" customHeight="1"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ht="15.75" customHeight="1"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ht="15.75" customHeight="1"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ht="15.75" customHeight="1"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ht="15.75" customHeight="1"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ht="15.75" customHeight="1"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ht="15.75" customHeight="1"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ht="15.75" customHeight="1"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ht="15.75" customHeight="1"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ht="15.75" customHeight="1"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ht="15.75" customHeight="1"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ht="15.75" customHeight="1"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ht="15.75" customHeight="1"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ht="15.75" customHeight="1"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ht="15.75" customHeight="1"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ht="15.75" customHeight="1"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ht="15.75" customHeight="1"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ht="15.75" customHeight="1"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ht="15.75" customHeight="1"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ht="15.75" customHeight="1"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ht="15.75" customHeight="1"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ht="15.75" customHeight="1"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ht="15.75" customHeight="1"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ht="15.75" customHeight="1"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ht="15.75" customHeight="1"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ht="15.75" customHeight="1"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ht="15.75" customHeight="1"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ht="15.75" customHeight="1"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ht="15.75" customHeight="1"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ht="15.75" customHeight="1"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ht="15.75" customHeight="1"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ht="15.75" customHeight="1"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ht="15.75" customHeight="1"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ht="15.75" customHeight="1"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ht="15.75" customHeight="1"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ht="15.75" customHeight="1"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ht="15.75" customHeight="1"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  <row r="368" ht="15.75" customHeight="1"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</row>
    <row r="369" ht="15.75" customHeight="1"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</row>
    <row r="370" ht="15.75" customHeight="1"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</row>
    <row r="371" ht="15.75" customHeight="1"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</row>
    <row r="372" ht="15.75" customHeight="1"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</row>
    <row r="373" ht="15.75" customHeight="1"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</row>
    <row r="374" ht="15.75" customHeight="1"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</row>
    <row r="375" ht="15.75" customHeight="1"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</row>
    <row r="376" ht="15.75" customHeight="1"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</row>
    <row r="377" ht="15.75" customHeight="1"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</row>
    <row r="378" ht="15.75" customHeight="1"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</row>
    <row r="379" ht="15.75" customHeight="1"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</row>
    <row r="380" ht="15.75" customHeight="1"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</row>
    <row r="381" ht="15.75" customHeight="1"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</row>
    <row r="382" ht="15.75" customHeight="1"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</row>
    <row r="383" ht="15.75" customHeight="1"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</row>
    <row r="384" ht="15.75" customHeight="1"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</row>
    <row r="385" ht="15.75" customHeight="1"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</row>
    <row r="386" ht="15.75" customHeight="1"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</row>
    <row r="387" ht="15.75" customHeight="1"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</row>
    <row r="388" ht="15.75" customHeight="1"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</row>
    <row r="389" ht="15.75" customHeight="1"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</row>
    <row r="390" ht="15.75" customHeight="1"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</row>
    <row r="391" ht="15.75" customHeight="1"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</row>
    <row r="392" ht="15.75" customHeight="1"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</row>
    <row r="393" ht="15.75" customHeight="1"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</row>
    <row r="394" ht="15.75" customHeight="1"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</row>
    <row r="395" ht="15.75" customHeight="1"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</row>
    <row r="396" ht="15.75" customHeight="1"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</row>
    <row r="397" ht="15.75" customHeight="1"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</row>
    <row r="398" ht="15.75" customHeight="1"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</row>
    <row r="399" ht="15.75" customHeight="1"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</row>
    <row r="400" ht="15.75" customHeight="1"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</row>
    <row r="401" ht="15.75" customHeight="1"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</row>
    <row r="402" ht="15.75" customHeight="1"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</row>
    <row r="403" ht="15.75" customHeight="1"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</row>
    <row r="404" ht="15.75" customHeight="1"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</row>
    <row r="405" ht="15.75" customHeight="1"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</row>
    <row r="406" ht="15.75" customHeight="1"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</row>
    <row r="407" ht="15.75" customHeight="1"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</row>
    <row r="408" ht="15.75" customHeight="1"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</row>
    <row r="409" ht="15.75" customHeight="1"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</row>
    <row r="410" ht="15.75" customHeight="1"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</row>
    <row r="411" ht="15.75" customHeight="1"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</row>
    <row r="412" ht="15.75" customHeight="1"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</row>
    <row r="413" ht="15.75" customHeight="1"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</row>
    <row r="414" ht="15.75" customHeight="1"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</row>
    <row r="415" ht="15.75" customHeight="1"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</row>
    <row r="416" ht="15.75" customHeight="1"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</row>
    <row r="417" ht="15.75" customHeight="1"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</row>
    <row r="418" ht="15.75" customHeight="1"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</row>
    <row r="419" ht="15.75" customHeight="1"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</row>
    <row r="420" ht="15.75" customHeight="1"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</row>
    <row r="421" ht="15.75" customHeight="1"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</row>
    <row r="422" ht="15.75" customHeight="1"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</row>
    <row r="423" ht="15.75" customHeight="1"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</row>
    <row r="424" ht="15.75" customHeight="1"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</row>
    <row r="425" ht="15.75" customHeight="1"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</row>
    <row r="426" ht="15.75" customHeight="1"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</row>
    <row r="427" ht="15.75" customHeight="1"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</row>
    <row r="428" ht="15.75" customHeight="1"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</row>
    <row r="429" ht="15.75" customHeight="1"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</row>
    <row r="430" ht="15.75" customHeight="1"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</row>
    <row r="431" ht="15.75" customHeight="1"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</row>
    <row r="432" ht="15.75" customHeight="1"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</row>
    <row r="433" ht="15.75" customHeight="1"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</row>
    <row r="434" ht="15.75" customHeight="1"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</row>
    <row r="435" ht="15.75" customHeight="1"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</row>
    <row r="436" ht="15.75" customHeight="1"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</row>
    <row r="437" ht="15.75" customHeight="1"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</row>
    <row r="438" ht="15.75" customHeight="1"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</row>
    <row r="439" ht="15.75" customHeight="1"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</row>
    <row r="440" ht="15.75" customHeight="1"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</row>
    <row r="441" ht="15.75" customHeight="1"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</row>
    <row r="442" ht="15.75" customHeight="1"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</row>
    <row r="443" ht="15.75" customHeight="1"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</row>
    <row r="444" ht="15.75" customHeight="1"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</row>
    <row r="445" ht="15.75" customHeight="1"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</row>
    <row r="446" ht="15.75" customHeight="1"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</row>
    <row r="447" ht="15.75" customHeight="1"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</row>
    <row r="448" ht="15.75" customHeight="1"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</row>
    <row r="449" ht="15.75" customHeight="1"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</row>
    <row r="450" ht="15.75" customHeight="1"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</row>
    <row r="451" ht="15.75" customHeight="1"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</row>
    <row r="452" ht="15.75" customHeight="1"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</row>
    <row r="453" ht="15.75" customHeight="1"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</row>
    <row r="454" ht="15.75" customHeight="1"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</row>
    <row r="455" ht="15.75" customHeight="1"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</row>
    <row r="456" ht="15.75" customHeight="1"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 ht="15.75" customHeight="1"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</row>
    <row r="458" ht="15.75" customHeight="1"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 ht="15.75" customHeight="1"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</row>
    <row r="460" ht="15.75" customHeight="1"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 ht="15.75" customHeight="1"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</row>
    <row r="462" ht="15.75" customHeight="1"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 ht="15.75" customHeight="1"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</row>
    <row r="464" ht="15.75" customHeight="1"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 ht="15.75" customHeight="1"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</row>
    <row r="466" ht="15.75" customHeight="1"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 ht="15.75" customHeight="1"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</row>
    <row r="468" ht="15.75" customHeight="1"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 ht="15.75" customHeight="1"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</row>
    <row r="470" ht="15.75" customHeight="1"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 ht="15.75" customHeight="1"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</row>
    <row r="472" ht="15.75" customHeight="1"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 ht="15.75" customHeight="1"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</row>
    <row r="474" ht="15.75" customHeight="1"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 ht="15.75" customHeight="1"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</row>
    <row r="476" ht="15.75" customHeight="1"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 ht="15.75" customHeight="1"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</row>
    <row r="478" ht="15.75" customHeight="1"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 ht="15.75" customHeight="1"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</row>
    <row r="480" ht="15.75" customHeight="1"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 ht="15.75" customHeight="1"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</row>
    <row r="482" ht="15.75" customHeight="1"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 ht="15.75" customHeight="1"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</row>
    <row r="484" ht="15.75" customHeight="1"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 ht="15.75" customHeight="1"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</row>
    <row r="486" ht="15.75" customHeight="1"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 ht="15.75" customHeight="1"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</row>
    <row r="488" ht="15.75" customHeight="1"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 ht="15.75" customHeight="1"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</row>
    <row r="490" ht="15.75" customHeight="1"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 ht="15.75" customHeight="1"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</row>
    <row r="492" ht="15.75" customHeight="1"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 ht="15.75" customHeight="1"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</row>
    <row r="494" ht="15.75" customHeight="1"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 ht="15.75" customHeight="1"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</row>
    <row r="496" ht="15.75" customHeight="1"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 ht="15.75" customHeight="1"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</row>
    <row r="498" ht="15.75" customHeight="1"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 ht="15.75" customHeight="1"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</row>
    <row r="500" ht="15.75" customHeight="1"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 ht="15.75" customHeight="1"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</row>
    <row r="502" ht="15.75" customHeight="1"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 ht="15.75" customHeight="1"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</row>
    <row r="504" ht="15.75" customHeight="1"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 ht="15.75" customHeight="1"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</row>
    <row r="506" ht="15.75" customHeight="1"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 ht="15.75" customHeight="1"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</row>
    <row r="508" ht="15.75" customHeight="1"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 ht="15.75" customHeight="1"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</row>
    <row r="510" ht="15.75" customHeight="1"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 ht="15.75" customHeight="1"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</row>
    <row r="512" ht="15.75" customHeight="1"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 ht="15.75" customHeight="1"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</row>
    <row r="514" ht="15.75" customHeight="1"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 ht="15.75" customHeight="1"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</row>
    <row r="516" ht="15.75" customHeight="1"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 ht="15.75" customHeight="1"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</row>
    <row r="518" ht="15.75" customHeight="1"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 ht="15.75" customHeight="1"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</row>
    <row r="520" ht="15.75" customHeight="1"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 ht="15.75" customHeight="1"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</row>
    <row r="522" ht="15.75" customHeight="1"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 ht="15.75" customHeight="1"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</row>
    <row r="524" ht="15.75" customHeight="1"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 ht="15.75" customHeight="1"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</row>
    <row r="526" ht="15.75" customHeight="1"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 ht="15.75" customHeight="1"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</row>
    <row r="528" ht="15.75" customHeight="1"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 ht="15.75" customHeight="1"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</row>
    <row r="530" ht="15.75" customHeight="1"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 ht="15.75" customHeight="1"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</row>
    <row r="532" ht="15.75" customHeight="1"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 ht="15.75" customHeight="1"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</row>
    <row r="534" ht="15.75" customHeight="1"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 ht="15.75" customHeight="1"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</row>
    <row r="536" ht="15.75" customHeight="1"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 ht="15.75" customHeight="1"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</row>
    <row r="538" ht="15.75" customHeight="1"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 ht="15.75" customHeight="1"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</row>
    <row r="540" ht="15.75" customHeight="1"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 ht="15.75" customHeight="1"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</row>
    <row r="542" ht="15.75" customHeight="1"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 ht="15.75" customHeight="1"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</row>
    <row r="544" ht="15.75" customHeight="1"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 ht="15.75" customHeight="1"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</row>
    <row r="546" ht="15.75" customHeight="1"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 ht="15.75" customHeight="1"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</row>
    <row r="548" ht="15.75" customHeight="1"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 ht="15.75" customHeight="1"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</row>
    <row r="550" ht="15.75" customHeight="1"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 ht="15.75" customHeight="1"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</row>
    <row r="552" ht="15.75" customHeight="1"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 ht="15.75" customHeight="1"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</row>
    <row r="554" ht="15.75" customHeight="1"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 ht="15.75" customHeight="1"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</row>
    <row r="556" ht="15.75" customHeight="1"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 ht="15.75" customHeight="1"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</row>
    <row r="558" ht="15.75" customHeight="1"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 ht="15.75" customHeight="1"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</row>
    <row r="560" ht="15.75" customHeight="1"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 ht="15.75" customHeight="1"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</row>
    <row r="562" ht="15.75" customHeight="1"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 ht="15.75" customHeight="1"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</row>
    <row r="564" ht="15.75" customHeight="1"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 ht="15.75" customHeight="1"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</row>
    <row r="566" ht="15.75" customHeight="1"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 ht="15.75" customHeight="1"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</row>
    <row r="568" ht="15.75" customHeight="1"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 ht="15.75" customHeight="1"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</row>
    <row r="570" ht="15.75" customHeight="1"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 ht="15.75" customHeight="1"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</row>
    <row r="572" ht="15.75" customHeight="1"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 ht="15.75" customHeight="1"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</row>
    <row r="574" ht="15.75" customHeight="1"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 ht="15.75" customHeight="1"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</row>
    <row r="576" ht="15.75" customHeight="1"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 ht="15.75" customHeight="1"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</row>
    <row r="578" ht="15.75" customHeight="1"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 ht="15.75" customHeight="1"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</row>
    <row r="580" ht="15.75" customHeight="1"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 ht="15.75" customHeight="1"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</row>
    <row r="582" ht="15.75" customHeight="1"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 ht="15.75" customHeight="1"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</row>
    <row r="584" ht="15.75" customHeight="1"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 ht="15.75" customHeight="1"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</row>
    <row r="586" ht="15.75" customHeight="1"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 ht="15.75" customHeight="1"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</row>
    <row r="588" ht="15.75" customHeight="1"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 ht="15.75" customHeight="1"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</row>
    <row r="590" ht="15.75" customHeight="1"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 ht="15.75" customHeight="1"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</row>
    <row r="592" ht="15.75" customHeight="1"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 ht="15.75" customHeight="1"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</row>
    <row r="594" ht="15.75" customHeight="1"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 ht="15.75" customHeight="1"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</row>
    <row r="596" ht="15.75" customHeight="1"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 ht="15.75" customHeight="1"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</row>
    <row r="598" ht="15.75" customHeight="1"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 ht="15.75" customHeight="1"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</row>
    <row r="600" ht="15.75" customHeight="1"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 ht="15.75" customHeight="1"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</row>
    <row r="602" ht="15.75" customHeight="1"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 ht="15.75" customHeight="1"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</row>
    <row r="604" ht="15.75" customHeight="1"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 ht="15.75" customHeight="1"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</row>
    <row r="606" ht="15.75" customHeight="1"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 ht="15.75" customHeight="1"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</row>
    <row r="608" ht="15.75" customHeight="1"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 ht="15.75" customHeight="1"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</row>
    <row r="610" ht="15.75" customHeight="1"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 ht="15.75" customHeight="1"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</row>
    <row r="612" ht="15.75" customHeight="1"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 ht="15.75" customHeight="1"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</row>
    <row r="614" ht="15.75" customHeight="1"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 ht="15.75" customHeight="1"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</row>
    <row r="616" ht="15.75" customHeight="1"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 ht="15.75" customHeight="1"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</row>
    <row r="618" ht="15.75" customHeight="1"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 ht="15.75" customHeight="1"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</row>
    <row r="620" ht="15.75" customHeight="1"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 ht="15.75" customHeight="1"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</row>
    <row r="622" ht="15.75" customHeight="1"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 ht="15.75" customHeight="1"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</row>
    <row r="624" ht="15.75" customHeight="1"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 ht="15.75" customHeight="1"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</row>
    <row r="626" ht="15.75" customHeight="1"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 ht="15.75" customHeight="1"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</row>
    <row r="628" ht="15.75" customHeight="1"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 ht="15.75" customHeight="1"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</row>
    <row r="630" ht="15.75" customHeight="1"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 ht="15.75" customHeight="1"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</row>
    <row r="632" ht="15.75" customHeight="1"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 ht="15.75" customHeight="1"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</row>
    <row r="634" ht="15.75" customHeight="1"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 ht="15.75" customHeight="1"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</row>
    <row r="636" ht="15.75" customHeight="1"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 ht="15.75" customHeight="1"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</row>
    <row r="638" ht="15.75" customHeight="1"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 ht="15.75" customHeight="1"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</row>
    <row r="640" ht="15.75" customHeight="1"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 ht="15.75" customHeight="1"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</row>
    <row r="642" ht="15.75" customHeight="1"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 ht="15.75" customHeight="1"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</row>
    <row r="644" ht="15.75" customHeight="1"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 ht="15.75" customHeight="1"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</row>
    <row r="646" ht="15.75" customHeight="1"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 ht="15.75" customHeight="1"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</row>
    <row r="648" ht="15.75" customHeight="1"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 ht="15.75" customHeight="1"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</row>
    <row r="650" ht="15.75" customHeight="1"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 ht="15.75" customHeight="1"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</row>
    <row r="652" ht="15.75" customHeight="1"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 ht="15.75" customHeight="1"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</row>
    <row r="654" ht="15.75" customHeight="1"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 ht="15.75" customHeight="1"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</row>
    <row r="656" ht="15.75" customHeight="1"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 ht="15.75" customHeight="1"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</row>
    <row r="658" ht="15.75" customHeight="1"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 ht="15.75" customHeight="1"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</row>
    <row r="660" ht="15.75" customHeight="1"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 ht="15.75" customHeight="1"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</row>
    <row r="662" ht="15.75" customHeight="1"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 ht="15.75" customHeight="1"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</row>
    <row r="664" ht="15.75" customHeight="1"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 ht="15.75" customHeight="1"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</row>
    <row r="666" ht="15.75" customHeight="1"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 ht="15.75" customHeight="1"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</row>
    <row r="668" ht="15.75" customHeight="1"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 ht="15.75" customHeight="1"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</row>
    <row r="670" ht="15.75" customHeight="1"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 ht="15.75" customHeight="1"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</row>
    <row r="672" ht="15.75" customHeight="1"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 ht="15.75" customHeight="1"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</row>
    <row r="674" ht="15.75" customHeight="1"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 ht="15.75" customHeight="1"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</row>
    <row r="676" ht="15.75" customHeight="1"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 ht="15.75" customHeight="1"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</row>
    <row r="678" ht="15.75" customHeight="1"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 ht="15.75" customHeight="1"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</row>
    <row r="680" ht="15.75" customHeight="1"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 ht="15.75" customHeight="1"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</row>
    <row r="682" ht="15.75" customHeight="1"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 ht="15.75" customHeight="1"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</row>
    <row r="684" ht="15.75" customHeight="1"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 ht="15.75" customHeight="1"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</row>
    <row r="686" ht="15.75" customHeight="1"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 ht="15.75" customHeight="1"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</row>
    <row r="688" ht="15.75" customHeight="1"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 ht="15.75" customHeight="1"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</row>
    <row r="690" ht="15.75" customHeight="1"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 ht="15.75" customHeight="1"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</row>
    <row r="692" ht="15.75" customHeight="1"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 ht="15.75" customHeight="1"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</row>
    <row r="694" ht="15.75" customHeight="1"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 ht="15.75" customHeight="1"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</row>
    <row r="696" ht="15.75" customHeight="1"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 ht="15.75" customHeight="1"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</row>
    <row r="698" ht="15.75" customHeight="1"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 ht="15.75" customHeight="1"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</row>
    <row r="700" ht="15.75" customHeight="1"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 ht="15.75" customHeight="1"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</row>
    <row r="702" ht="15.75" customHeight="1"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 ht="15.75" customHeight="1"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</row>
    <row r="704" ht="15.75" customHeight="1"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 ht="15.75" customHeight="1"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</row>
    <row r="706" ht="15.75" customHeight="1"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 ht="15.75" customHeight="1"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</row>
    <row r="708" ht="15.75" customHeight="1"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 ht="15.75" customHeight="1"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</row>
    <row r="710" ht="15.75" customHeight="1"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 ht="15.75" customHeight="1"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</row>
    <row r="712" ht="15.75" customHeight="1"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 ht="15.75" customHeight="1"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</row>
    <row r="714" ht="15.75" customHeight="1"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 ht="15.75" customHeight="1"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</row>
    <row r="716" ht="15.75" customHeight="1"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 ht="15.75" customHeight="1"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</row>
    <row r="718" ht="15.75" customHeight="1"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 ht="15.75" customHeight="1"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</row>
    <row r="720" ht="15.75" customHeight="1"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 ht="15.75" customHeight="1"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</row>
    <row r="722" ht="15.75" customHeight="1"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 ht="15.75" customHeight="1"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</row>
    <row r="724" ht="15.75" customHeight="1"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 ht="15.75" customHeight="1"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</row>
    <row r="726" ht="15.75" customHeight="1"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 ht="15.75" customHeight="1"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</row>
    <row r="728" ht="15.75" customHeight="1"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 ht="15.75" customHeight="1"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</row>
    <row r="730" ht="15.75" customHeight="1"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 ht="15.75" customHeight="1"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</row>
    <row r="732" ht="15.75" customHeight="1"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 ht="15.75" customHeight="1"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</row>
    <row r="734" ht="15.75" customHeight="1"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 ht="15.75" customHeight="1"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</row>
    <row r="736" ht="15.75" customHeight="1"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 ht="15.75" customHeight="1"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</row>
    <row r="738" ht="15.75" customHeight="1"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 ht="15.75" customHeight="1"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</row>
    <row r="740" ht="15.75" customHeight="1"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 ht="15.75" customHeight="1"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</row>
    <row r="742" ht="15.75" customHeight="1"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 ht="15.75" customHeight="1"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</row>
    <row r="744" ht="15.75" customHeight="1"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 ht="15.75" customHeight="1"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</row>
    <row r="746" ht="15.75" customHeight="1"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 ht="15.75" customHeight="1"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</row>
    <row r="748" ht="15.75" customHeight="1"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 ht="15.75" customHeight="1"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</row>
    <row r="750" ht="15.75" customHeight="1"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 ht="15.75" customHeight="1"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</row>
    <row r="752" ht="15.75" customHeight="1"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 ht="15.75" customHeight="1"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</row>
    <row r="754" ht="15.75" customHeight="1"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 ht="15.75" customHeight="1"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</row>
    <row r="756" ht="15.75" customHeight="1"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 ht="15.75" customHeight="1"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</row>
    <row r="758" ht="15.75" customHeight="1"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 ht="15.75" customHeight="1"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</row>
    <row r="760" ht="15.75" customHeight="1"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 ht="15.75" customHeight="1"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</row>
    <row r="762" ht="15.75" customHeight="1"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 ht="15.75" customHeight="1"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</row>
    <row r="764" ht="15.75" customHeight="1"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 ht="15.75" customHeight="1"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</row>
    <row r="766" ht="15.75" customHeight="1"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 ht="15.75" customHeight="1"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</row>
    <row r="768" ht="15.75" customHeight="1"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 ht="15.75" customHeight="1"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</row>
    <row r="770" ht="15.75" customHeight="1"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 ht="15.75" customHeight="1"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</row>
    <row r="772" ht="15.75" customHeight="1"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 ht="15.75" customHeight="1"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</row>
    <row r="774" ht="15.75" customHeight="1"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 ht="15.75" customHeight="1"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</row>
    <row r="776" ht="15.75" customHeight="1"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 ht="15.75" customHeight="1"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</row>
    <row r="778" ht="15.75" customHeight="1"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 ht="15.75" customHeight="1"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</row>
    <row r="780" ht="15.75" customHeight="1"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 ht="15.75" customHeight="1"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</row>
    <row r="782" ht="15.75" customHeight="1"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 ht="15.75" customHeight="1"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</row>
    <row r="784" ht="15.75" customHeight="1"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 ht="15.75" customHeight="1"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</row>
    <row r="786" ht="15.75" customHeight="1"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 ht="15.75" customHeight="1"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</row>
    <row r="788" ht="15.75" customHeight="1"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 ht="15.75" customHeight="1"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</row>
    <row r="790" ht="15.75" customHeight="1"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 ht="15.75" customHeight="1"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</row>
    <row r="792" ht="15.75" customHeight="1"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 ht="15.75" customHeight="1"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</row>
    <row r="794" ht="15.75" customHeight="1"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 ht="15.75" customHeight="1"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</row>
    <row r="796" ht="15.75" customHeight="1"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 ht="15.75" customHeight="1"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</row>
    <row r="798" ht="15.75" customHeight="1"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 ht="15.75" customHeight="1"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</row>
    <row r="800" ht="15.75" customHeight="1"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 ht="15.75" customHeight="1"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</row>
    <row r="802" ht="15.75" customHeight="1"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 ht="15.75" customHeight="1"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</row>
    <row r="804" ht="15.75" customHeight="1"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 ht="15.75" customHeight="1"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</row>
    <row r="806" ht="15.75" customHeight="1"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 ht="15.75" customHeight="1"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</row>
    <row r="808" ht="15.75" customHeight="1"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 ht="15.75" customHeight="1"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</row>
    <row r="810" ht="15.75" customHeight="1"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 ht="15.75" customHeight="1"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</row>
    <row r="812" ht="15.75" customHeight="1"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 ht="15.75" customHeight="1"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</row>
    <row r="814" ht="15.75" customHeight="1"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 ht="15.75" customHeight="1"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</row>
    <row r="816" ht="15.75" customHeight="1"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 ht="15.75" customHeight="1"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</row>
    <row r="818" ht="15.75" customHeight="1"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 ht="15.75" customHeight="1"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</row>
    <row r="820" ht="15.75" customHeight="1"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 ht="15.75" customHeight="1"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</row>
    <row r="822" ht="15.75" customHeight="1"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 ht="15.75" customHeight="1"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</row>
    <row r="824" ht="15.75" customHeight="1"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 ht="15.75" customHeight="1"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</row>
    <row r="826" ht="15.75" customHeight="1"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 ht="15.75" customHeight="1"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</row>
    <row r="828" ht="15.75" customHeight="1"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 ht="15.75" customHeight="1"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</row>
    <row r="830" ht="15.75" customHeight="1"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 ht="15.75" customHeight="1"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</row>
    <row r="832" ht="15.75" customHeight="1"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 ht="15.75" customHeight="1"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</row>
    <row r="834" ht="15.75" customHeight="1"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 ht="15.75" customHeight="1"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</row>
    <row r="836" ht="15.75" customHeight="1"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 ht="15.75" customHeight="1"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</row>
    <row r="838" ht="15.75" customHeight="1"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 ht="15.75" customHeight="1"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</row>
    <row r="840" ht="15.75" customHeight="1"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 ht="15.75" customHeight="1"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</row>
    <row r="842" ht="15.75" customHeight="1"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 ht="15.75" customHeight="1"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</row>
    <row r="844" ht="15.75" customHeight="1"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 ht="15.75" customHeight="1"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</row>
    <row r="846" ht="15.75" customHeight="1"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 ht="15.75" customHeight="1"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</row>
    <row r="848" ht="15.75" customHeight="1"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 ht="15.75" customHeight="1"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</row>
    <row r="850" ht="15.75" customHeight="1"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 ht="15.75" customHeight="1"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</row>
    <row r="852" ht="15.75" customHeight="1"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 ht="15.75" customHeight="1"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</row>
    <row r="854" ht="15.75" customHeight="1"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 ht="15.75" customHeight="1"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</row>
    <row r="856" ht="15.75" customHeight="1"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 ht="15.75" customHeight="1"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</row>
    <row r="858" ht="15.75" customHeight="1"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 ht="15.75" customHeight="1"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</row>
    <row r="860" ht="15.75" customHeight="1"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 ht="15.75" customHeight="1"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</row>
    <row r="862" ht="15.75" customHeight="1"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 ht="15.75" customHeight="1"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</row>
    <row r="864" ht="15.75" customHeight="1"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 ht="15.75" customHeight="1"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</row>
    <row r="866" ht="15.75" customHeight="1"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 ht="15.75" customHeight="1"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</row>
    <row r="868" ht="15.75" customHeight="1"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 ht="15.75" customHeight="1"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</row>
    <row r="870" ht="15.75" customHeight="1"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 ht="15.75" customHeight="1"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</row>
    <row r="872" ht="15.75" customHeight="1"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 ht="15.75" customHeight="1"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</row>
    <row r="874" ht="15.75" customHeight="1"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 ht="15.75" customHeight="1"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</row>
    <row r="876" ht="15.75" customHeight="1"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 ht="15.75" customHeight="1"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</row>
    <row r="878" ht="15.75" customHeight="1"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 ht="15.75" customHeight="1"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</row>
    <row r="880" ht="15.75" customHeight="1"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 ht="15.75" customHeight="1"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</row>
    <row r="882" ht="15.75" customHeight="1"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 ht="15.75" customHeight="1"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</row>
    <row r="884" ht="15.75" customHeight="1"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 ht="15.75" customHeight="1"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</row>
    <row r="886" ht="15.75" customHeight="1"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 ht="15.75" customHeight="1"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</row>
    <row r="888" ht="15.75" customHeight="1"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 ht="15.75" customHeight="1"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</row>
    <row r="890" ht="15.75" customHeight="1"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 ht="15.75" customHeight="1"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</row>
    <row r="892" ht="15.75" customHeight="1"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 ht="15.75" customHeight="1"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</row>
    <row r="894" ht="15.75" customHeight="1"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 ht="15.75" customHeight="1"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</row>
    <row r="896" ht="15.75" customHeight="1"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 ht="15.75" customHeight="1"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</row>
    <row r="898" ht="15.75" customHeight="1"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 ht="15.75" customHeight="1"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</row>
    <row r="900" ht="15.75" customHeight="1"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 ht="15.75" customHeight="1"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</row>
    <row r="902" ht="15.75" customHeight="1"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 ht="15.75" customHeight="1"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</row>
    <row r="904" ht="15.75" customHeight="1"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 ht="15.75" customHeight="1"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</row>
    <row r="906" ht="15.75" customHeight="1"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 ht="15.75" customHeight="1"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</row>
    <row r="908" ht="15.75" customHeight="1"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 ht="15.75" customHeight="1"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</row>
    <row r="910" ht="15.75" customHeight="1"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 ht="15.75" customHeight="1"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</row>
    <row r="912" ht="15.75" customHeight="1"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 ht="15.75" customHeight="1"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</row>
    <row r="914" ht="15.75" customHeight="1"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 ht="15.75" customHeight="1"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</row>
    <row r="916" ht="15.75" customHeight="1"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 ht="15.75" customHeight="1"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</row>
    <row r="918" ht="15.75" customHeight="1"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 ht="15.75" customHeight="1"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</row>
    <row r="920" ht="15.75" customHeight="1"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 ht="15.75" customHeight="1"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</row>
    <row r="922" ht="15.75" customHeight="1"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 ht="15.75" customHeight="1"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</row>
    <row r="924" ht="15.75" customHeight="1"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 ht="15.75" customHeight="1"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</row>
    <row r="926" ht="15.75" customHeight="1"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 ht="15.75" customHeight="1"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</row>
    <row r="928" ht="15.75" customHeight="1"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 ht="15.75" customHeight="1"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</row>
    <row r="930" ht="15.75" customHeight="1"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 ht="15.75" customHeight="1"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</row>
    <row r="932" ht="15.75" customHeight="1"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 ht="15.75" customHeight="1"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</row>
    <row r="934" ht="15.75" customHeight="1"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 ht="15.75" customHeight="1"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</row>
    <row r="936" ht="15.75" customHeight="1"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 ht="15.75" customHeight="1"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</row>
    <row r="938" ht="15.75" customHeight="1"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 ht="15.75" customHeight="1"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</row>
    <row r="940" ht="15.75" customHeight="1"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 ht="15.75" customHeight="1"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</row>
    <row r="942" ht="15.75" customHeight="1"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 ht="15.75" customHeight="1"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</row>
    <row r="944" ht="15.75" customHeight="1"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 ht="15.75" customHeight="1"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</row>
    <row r="946" ht="15.75" customHeight="1"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 ht="15.75" customHeight="1"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</row>
    <row r="948" ht="15.75" customHeight="1"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ht="15.75" customHeight="1"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</row>
    <row r="950" ht="15.75" customHeight="1"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 ht="15.75" customHeight="1"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</row>
    <row r="952" ht="15.75" customHeight="1"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 ht="15.75" customHeight="1"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</row>
    <row r="954" ht="15.75" customHeight="1"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 ht="15.75" customHeight="1"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</row>
    <row r="956" ht="15.75" customHeight="1"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 ht="15.75" customHeight="1"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</row>
    <row r="958" ht="15.75" customHeight="1"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 ht="15.75" customHeight="1"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</row>
    <row r="960" ht="15.75" customHeight="1"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 ht="15.75" customHeight="1"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</row>
    <row r="962" ht="15.75" customHeight="1"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 ht="15.75" customHeight="1"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</row>
    <row r="964" ht="15.75" customHeight="1"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 ht="15.75" customHeight="1"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</row>
    <row r="966" ht="15.75" customHeight="1"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 ht="15.75" customHeight="1"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</row>
    <row r="968" ht="15.75" customHeight="1"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 ht="15.75" customHeight="1"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</row>
    <row r="970" ht="15.75" customHeight="1"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 ht="15.75" customHeight="1"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</row>
    <row r="972" ht="15.75" customHeight="1"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 ht="15.75" customHeight="1"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</row>
    <row r="974" ht="15.75" customHeight="1"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 ht="15.75" customHeight="1"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</row>
    <row r="976" ht="15.75" customHeight="1"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 ht="15.75" customHeight="1"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</row>
    <row r="978" ht="15.75" customHeight="1"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 ht="15.75" customHeight="1"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</row>
    <row r="980" ht="15.75" customHeight="1"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 ht="15.75" customHeight="1"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</row>
    <row r="982" ht="15.75" customHeight="1"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 ht="15.75" customHeight="1"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</row>
    <row r="984" ht="15.75" customHeight="1"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 ht="15.75" customHeight="1"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</row>
    <row r="986" ht="15.75" customHeight="1"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 ht="15.75" customHeight="1"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</row>
    <row r="988" ht="15.75" customHeight="1"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 ht="15.75" customHeight="1"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</row>
    <row r="990" ht="15.75" customHeight="1"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 ht="15.75" customHeight="1"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</row>
    <row r="992" ht="15.75" customHeight="1"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 ht="15.75" customHeight="1"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</row>
    <row r="994" ht="15.75" customHeight="1"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 ht="15.75" customHeight="1"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</row>
    <row r="996" ht="15.75" customHeight="1"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 ht="15.75" customHeight="1"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</row>
    <row r="998" ht="15.75" customHeight="1"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 ht="15.75" customHeight="1"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</row>
    <row r="1000" ht="15.75" customHeight="1"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</row>
  </sheetData>
  <mergeCells count="5">
    <mergeCell ref="E3:H3"/>
    <mergeCell ref="J3:M3"/>
    <mergeCell ref="O3:R3"/>
    <mergeCell ref="B5:C5"/>
    <mergeCell ref="B19:C19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workbookViewId="0"/>
  </sheetViews>
  <sheetFormatPr customHeight="1" defaultColWidth="14.43" defaultRowHeight="15.0"/>
  <cols>
    <col customWidth="1" min="1" max="1" width="16.14"/>
    <col customWidth="1" min="2" max="3" width="10.71"/>
    <col customWidth="1" min="4" max="4" width="2.14"/>
    <col customWidth="1" min="5" max="6" width="10.71"/>
    <col customWidth="1" min="7" max="7" width="1.71"/>
    <col customWidth="1" min="8" max="8" width="23.71"/>
    <col customWidth="1" min="9" max="9" width="8.71"/>
    <col customWidth="1" min="10" max="11" width="10.71"/>
    <col customWidth="1" min="12" max="12" width="12.14"/>
    <col customWidth="1" min="13" max="14" width="10.71"/>
    <col customWidth="1" min="15" max="15" width="11.57"/>
    <col customWidth="1" min="16" max="26" width="11.43"/>
  </cols>
  <sheetData>
    <row r="1" ht="15.75" customHeight="1">
      <c r="A1" s="95"/>
      <c r="B1" s="95"/>
      <c r="C1" s="95"/>
      <c r="D1" s="95"/>
      <c r="E1" s="95"/>
      <c r="F1" s="95"/>
      <c r="G1" s="95"/>
      <c r="H1" s="134"/>
      <c r="I1" s="95"/>
      <c r="J1" s="95"/>
      <c r="K1" s="95"/>
      <c r="L1" s="95"/>
      <c r="M1" s="95"/>
      <c r="N1" s="95"/>
      <c r="O1" s="134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134"/>
      <c r="I2" s="95"/>
      <c r="J2" s="95"/>
      <c r="K2" s="95"/>
      <c r="L2" s="95"/>
      <c r="M2" s="95"/>
      <c r="N2" s="95"/>
      <c r="O2" s="134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134"/>
      <c r="I3" s="95"/>
      <c r="J3" s="95"/>
      <c r="K3" s="95"/>
      <c r="L3" s="95"/>
      <c r="M3" s="95"/>
      <c r="N3" s="95"/>
      <c r="O3" s="134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134"/>
      <c r="I4" s="95"/>
      <c r="J4" s="95"/>
      <c r="K4" s="95"/>
      <c r="L4" s="95"/>
      <c r="M4" s="95"/>
      <c r="N4" s="95"/>
      <c r="O4" s="134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134"/>
      <c r="I5" s="95"/>
      <c r="J5" s="95"/>
      <c r="K5" s="95"/>
      <c r="L5" s="95"/>
      <c r="M5" s="95"/>
      <c r="N5" s="95"/>
      <c r="O5" s="134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134"/>
      <c r="I6" s="95"/>
      <c r="J6" s="95"/>
      <c r="K6" s="95"/>
      <c r="L6" s="95"/>
      <c r="M6" s="95"/>
      <c r="N6" s="95"/>
      <c r="O6" s="134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134"/>
      <c r="I7" s="95"/>
      <c r="J7" s="95"/>
      <c r="K7" s="95"/>
      <c r="L7" s="95"/>
      <c r="M7" s="95"/>
      <c r="N7" s="95"/>
      <c r="O7" s="134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134"/>
      <c r="I8" s="95"/>
      <c r="J8" s="95"/>
      <c r="K8" s="95"/>
      <c r="L8" s="95"/>
      <c r="M8" s="95"/>
      <c r="N8" s="95"/>
      <c r="O8" s="134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15.75" customHeight="1">
      <c r="A9" s="113"/>
      <c r="B9" s="97" t="s">
        <v>71</v>
      </c>
      <c r="H9" s="134"/>
      <c r="I9" s="95"/>
      <c r="J9" s="97" t="s">
        <v>71</v>
      </c>
      <c r="O9" s="134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95"/>
      <c r="B10" s="95" t="s">
        <v>72</v>
      </c>
      <c r="H10" s="134"/>
      <c r="I10" s="95"/>
      <c r="J10" s="95" t="s">
        <v>72</v>
      </c>
      <c r="O10" s="134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113"/>
      <c r="B11" s="98" t="s">
        <v>108</v>
      </c>
      <c r="H11" s="134"/>
      <c r="I11" s="95"/>
      <c r="J11" s="98" t="s">
        <v>122</v>
      </c>
      <c r="O11" s="134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5.75" customHeight="1">
      <c r="A12" s="135"/>
      <c r="B12" s="136" t="s">
        <v>155</v>
      </c>
      <c r="H12" s="134"/>
      <c r="I12" s="95"/>
      <c r="J12" s="136" t="s">
        <v>125</v>
      </c>
      <c r="O12" s="134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5.75" customHeight="1">
      <c r="A13" s="100"/>
      <c r="B13" s="100"/>
      <c r="C13" s="100"/>
      <c r="D13" s="100"/>
      <c r="E13" s="100"/>
      <c r="F13" s="100"/>
      <c r="G13" s="95"/>
      <c r="H13" s="134"/>
      <c r="I13" s="95"/>
      <c r="J13" s="100"/>
      <c r="K13" s="100"/>
      <c r="L13" s="95"/>
      <c r="M13" s="95"/>
      <c r="N13" s="95"/>
      <c r="O13" s="134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8.75" customHeight="1">
      <c r="A14" s="101"/>
      <c r="B14" s="102" t="s">
        <v>75</v>
      </c>
      <c r="C14" s="103"/>
      <c r="D14" s="101"/>
      <c r="E14" s="102" t="s">
        <v>78</v>
      </c>
      <c r="F14" s="103"/>
      <c r="G14" s="104"/>
      <c r="H14" s="134"/>
      <c r="I14" s="104"/>
      <c r="J14" s="102" t="s">
        <v>113</v>
      </c>
      <c r="K14" s="103"/>
      <c r="L14" s="104"/>
      <c r="M14" s="102" t="s">
        <v>114</v>
      </c>
      <c r="N14" s="103"/>
      <c r="O14" s="138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ht="17.25" customHeight="1">
      <c r="A15" s="106"/>
      <c r="B15" s="107" t="s">
        <v>76</v>
      </c>
      <c r="C15" s="108" t="s">
        <v>116</v>
      </c>
      <c r="D15" s="106"/>
      <c r="E15" s="107" t="s">
        <v>76</v>
      </c>
      <c r="F15" s="108" t="s">
        <v>116</v>
      </c>
      <c r="G15" s="104"/>
      <c r="H15" s="138"/>
      <c r="I15" s="138"/>
      <c r="J15" s="107" t="s">
        <v>76</v>
      </c>
      <c r="K15" s="108" t="s">
        <v>116</v>
      </c>
      <c r="L15" s="104"/>
      <c r="M15" s="107" t="s">
        <v>76</v>
      </c>
      <c r="N15" s="108" t="s">
        <v>116</v>
      </c>
      <c r="O15" s="138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ht="15.75" customHeight="1">
      <c r="A16" s="106"/>
      <c r="B16" s="78" t="s">
        <v>6</v>
      </c>
      <c r="C16" s="140">
        <f>+PRECIOS!E5</f>
        <v>3.638640982</v>
      </c>
      <c r="D16" s="106"/>
      <c r="E16" s="141" t="s">
        <v>44</v>
      </c>
      <c r="F16" s="182">
        <f>+PRECIOS!E15</f>
        <v>4.81059</v>
      </c>
      <c r="G16" s="95"/>
      <c r="H16" s="134"/>
      <c r="I16" s="134"/>
      <c r="J16" s="141" t="s">
        <v>44</v>
      </c>
      <c r="K16" s="140">
        <f>+PRECIOS!E42</f>
        <v>5.64205</v>
      </c>
      <c r="L16" s="95"/>
      <c r="M16" s="78" t="s">
        <v>44</v>
      </c>
      <c r="N16" s="140">
        <f>+PRECIOS!E81</f>
        <v>6.345459366</v>
      </c>
      <c r="O16" s="134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ht="15.75" customHeight="1">
      <c r="A17" s="106"/>
      <c r="B17" s="78" t="s">
        <v>11</v>
      </c>
      <c r="C17" s="140">
        <f>+PRECIOS!E6</f>
        <v>3.165614691</v>
      </c>
      <c r="D17" s="106"/>
      <c r="E17" s="78" t="s">
        <v>48</v>
      </c>
      <c r="F17" s="140">
        <f>+PRECIOS!E17</f>
        <v>4.09791</v>
      </c>
      <c r="G17" s="95"/>
      <c r="H17" s="134"/>
      <c r="I17" s="134"/>
      <c r="J17" s="78" t="s">
        <v>47</v>
      </c>
      <c r="K17" s="140">
        <f>+PRECIOS!E43</f>
        <v>5.07342234</v>
      </c>
      <c r="L17" s="95"/>
      <c r="M17" s="78" t="s">
        <v>47</v>
      </c>
      <c r="N17" s="140">
        <f>+PRECIOS!E82</f>
        <v>5.693617902</v>
      </c>
      <c r="O17" s="134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5.75" customHeight="1">
      <c r="A18" s="106"/>
      <c r="B18" s="78" t="s">
        <v>13</v>
      </c>
      <c r="C18" s="140">
        <f>+PRECIOS!E7</f>
        <v>2.938223673</v>
      </c>
      <c r="D18" s="106"/>
      <c r="E18" s="78" t="s">
        <v>52</v>
      </c>
      <c r="F18" s="140">
        <f>+PRECIOS!E19</f>
        <v>3.91974</v>
      </c>
      <c r="G18" s="95"/>
      <c r="H18" s="134"/>
      <c r="I18" s="134"/>
      <c r="J18" s="78" t="s">
        <v>48</v>
      </c>
      <c r="K18" s="140">
        <f>+PRECIOS!E44</f>
        <v>4.883879787</v>
      </c>
      <c r="L18" s="95"/>
      <c r="M18" s="78" t="s">
        <v>48</v>
      </c>
      <c r="N18" s="140">
        <f>+PRECIOS!E83</f>
        <v>5.476337415</v>
      </c>
      <c r="O18" s="134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106"/>
      <c r="B19" s="95"/>
      <c r="C19" s="95"/>
      <c r="D19" s="106"/>
      <c r="E19" s="78" t="s">
        <v>53</v>
      </c>
      <c r="F19" s="140">
        <f>+PRECIOS!E20</f>
        <v>3.80096</v>
      </c>
      <c r="G19" s="95"/>
      <c r="H19" s="134"/>
      <c r="I19" s="134"/>
      <c r="J19" s="78" t="s">
        <v>50</v>
      </c>
      <c r="K19" s="140">
        <f>+PRECIOS!E45</f>
        <v>4.757518085</v>
      </c>
      <c r="L19" s="95"/>
      <c r="M19" s="78" t="s">
        <v>50</v>
      </c>
      <c r="N19" s="140">
        <f>+PRECIOS!E84</f>
        <v>5.331483756</v>
      </c>
      <c r="O19" s="134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5.75" customHeight="1">
      <c r="A20" s="106"/>
      <c r="B20" s="113"/>
      <c r="C20" s="111"/>
      <c r="D20" s="106"/>
      <c r="E20" s="106"/>
      <c r="F20" s="95"/>
      <c r="G20" s="95"/>
      <c r="H20" s="134"/>
      <c r="I20" s="134"/>
      <c r="J20" s="78" t="s">
        <v>52</v>
      </c>
      <c r="K20" s="140">
        <f>+PRECIOS!E46</f>
        <v>4.694337234</v>
      </c>
      <c r="L20" s="95"/>
      <c r="M20" s="78" t="s">
        <v>52</v>
      </c>
      <c r="N20" s="140">
        <f>+PRECIOS!E85</f>
        <v>5.259056927</v>
      </c>
      <c r="O20" s="134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5.75" customHeight="1">
      <c r="A21" s="106"/>
      <c r="B21" s="113"/>
      <c r="C21" s="111"/>
      <c r="D21" s="106"/>
      <c r="E21" s="95"/>
      <c r="F21" s="95"/>
      <c r="G21" s="95"/>
      <c r="H21" s="134"/>
      <c r="I21" s="134"/>
      <c r="J21" s="78" t="s">
        <v>53</v>
      </c>
      <c r="K21" s="140">
        <f>+PRECIOS!E47</f>
        <v>4.579853532</v>
      </c>
      <c r="L21" s="95"/>
      <c r="M21" s="78" t="s">
        <v>53</v>
      </c>
      <c r="N21" s="140">
        <f>+PRECIOS!E86</f>
        <v>5.114203268</v>
      </c>
      <c r="O21" s="134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5.75" customHeight="1">
      <c r="A22" s="106"/>
      <c r="B22" s="102" t="s">
        <v>128</v>
      </c>
      <c r="C22" s="103"/>
      <c r="D22" s="106"/>
      <c r="E22" s="102" t="s">
        <v>143</v>
      </c>
      <c r="F22" s="103"/>
      <c r="G22" s="95"/>
      <c r="H22" s="134"/>
      <c r="I22" s="95"/>
      <c r="J22" s="18"/>
      <c r="K22" s="179"/>
      <c r="L22" s="95"/>
      <c r="M22" s="18"/>
      <c r="N22" s="179"/>
      <c r="O22" s="134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5.75" customHeight="1">
      <c r="A23" s="106"/>
      <c r="B23" s="107" t="s">
        <v>76</v>
      </c>
      <c r="C23" s="108" t="s">
        <v>116</v>
      </c>
      <c r="D23" s="106"/>
      <c r="E23" s="107" t="s">
        <v>76</v>
      </c>
      <c r="F23" s="108" t="s">
        <v>116</v>
      </c>
      <c r="G23" s="95"/>
      <c r="H23" s="134"/>
      <c r="I23" s="95"/>
      <c r="J23" s="18"/>
      <c r="K23" s="179"/>
      <c r="L23" s="95"/>
      <c r="M23" s="18"/>
      <c r="N23" s="179"/>
      <c r="O23" s="134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15.75" customHeight="1">
      <c r="A24" s="106"/>
      <c r="B24" s="78" t="s">
        <v>44</v>
      </c>
      <c r="C24" s="140">
        <v>5.763269582417582</v>
      </c>
      <c r="D24" s="106"/>
      <c r="E24" s="78" t="s">
        <v>44</v>
      </c>
      <c r="F24" s="140">
        <f>+C24+H25</f>
        <v>5.813269582</v>
      </c>
      <c r="G24" s="95"/>
      <c r="H24" s="134"/>
      <c r="I24" s="95"/>
      <c r="J24" s="106"/>
      <c r="K24" s="95"/>
      <c r="L24" s="95"/>
      <c r="M24" s="95"/>
      <c r="N24" s="95"/>
      <c r="O24" s="134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ht="15.75" customHeight="1">
      <c r="A25" s="106"/>
      <c r="B25" s="78" t="s">
        <v>47</v>
      </c>
      <c r="C25" s="140">
        <v>4.962260510638298</v>
      </c>
      <c r="D25" s="106"/>
      <c r="E25" s="78" t="s">
        <v>47</v>
      </c>
      <c r="F25" s="140">
        <f>+C25+H25</f>
        <v>5.012260511</v>
      </c>
      <c r="G25" s="95"/>
      <c r="H25" s="134">
        <f>0.05</f>
        <v>0.05</v>
      </c>
      <c r="I25" s="95"/>
      <c r="J25" s="106"/>
      <c r="K25" s="95"/>
      <c r="L25" s="95"/>
      <c r="M25" s="95"/>
      <c r="N25" s="95"/>
      <c r="O25" s="134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ht="12.75" customHeight="1">
      <c r="A26" s="106"/>
      <c r="B26" s="78" t="s">
        <v>48</v>
      </c>
      <c r="C26" s="140">
        <v>4.841217957446808</v>
      </c>
      <c r="D26" s="106"/>
      <c r="E26" s="78" t="s">
        <v>48</v>
      </c>
      <c r="F26" s="140">
        <f>+C26+H25</f>
        <v>4.891217957</v>
      </c>
      <c r="G26" s="95"/>
      <c r="H26" s="134"/>
      <c r="I26" s="95"/>
      <c r="J26" s="106"/>
      <c r="K26" s="95"/>
      <c r="L26" s="95"/>
      <c r="M26" s="95"/>
      <c r="N26" s="95"/>
      <c r="O26" s="134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ht="15.75" customHeight="1">
      <c r="A27" s="106"/>
      <c r="B27" s="78" t="s">
        <v>52</v>
      </c>
      <c r="C27" s="140">
        <v>4.63797287912088</v>
      </c>
      <c r="D27" s="95"/>
      <c r="E27" s="78" t="s">
        <v>153</v>
      </c>
      <c r="F27" s="140"/>
      <c r="G27" s="95"/>
      <c r="H27" s="134"/>
      <c r="I27" s="104"/>
      <c r="J27" s="102" t="s">
        <v>106</v>
      </c>
      <c r="K27" s="103"/>
      <c r="L27" s="104"/>
      <c r="M27" s="102" t="s">
        <v>119</v>
      </c>
      <c r="N27" s="103"/>
      <c r="O27" s="138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ht="15.75" customHeight="1">
      <c r="A28" s="106"/>
      <c r="B28" s="78" t="s">
        <v>53</v>
      </c>
      <c r="C28" s="140">
        <v>4.575456395604395</v>
      </c>
      <c r="D28" s="95"/>
      <c r="E28" s="78" t="s">
        <v>52</v>
      </c>
      <c r="F28" s="140">
        <f>+C27+H25</f>
        <v>4.687972879</v>
      </c>
      <c r="G28" s="95"/>
      <c r="H28" s="134"/>
      <c r="I28" s="104"/>
      <c r="J28" s="191"/>
      <c r="K28" s="192"/>
      <c r="L28" s="104"/>
      <c r="M28" s="191"/>
      <c r="N28" s="192"/>
      <c r="O28" s="138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ht="15.75" customHeight="1">
      <c r="A29" s="106"/>
      <c r="B29" s="78" t="s">
        <v>55</v>
      </c>
      <c r="C29" s="140">
        <v>4.512939912087912</v>
      </c>
      <c r="D29" s="95"/>
      <c r="E29" s="78" t="s">
        <v>53</v>
      </c>
      <c r="F29" s="140">
        <f>+C28+H25</f>
        <v>4.625456396</v>
      </c>
      <c r="G29" s="95"/>
      <c r="H29" s="134"/>
      <c r="I29" s="104"/>
      <c r="J29" s="191"/>
      <c r="K29" s="192"/>
      <c r="L29" s="104"/>
      <c r="M29" s="191"/>
      <c r="N29" s="192"/>
      <c r="O29" s="138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ht="15.75" customHeight="1">
      <c r="A30" s="106"/>
      <c r="B30" s="78" t="s">
        <v>56</v>
      </c>
      <c r="C30" s="140"/>
      <c r="D30" s="95"/>
      <c r="E30" s="95"/>
      <c r="F30" s="95"/>
      <c r="G30" s="95"/>
      <c r="H30" s="95"/>
      <c r="I30" s="104"/>
      <c r="J30" s="191"/>
      <c r="K30" s="192"/>
      <c r="L30" s="104"/>
      <c r="M30" s="191"/>
      <c r="N30" s="192"/>
      <c r="O30" s="138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ht="15.75" customHeight="1">
      <c r="A31" s="106"/>
      <c r="B31" s="78" t="s">
        <v>57</v>
      </c>
      <c r="C31" s="140"/>
      <c r="D31" s="95"/>
      <c r="E31" s="95"/>
      <c r="F31" s="95"/>
      <c r="G31" s="95"/>
      <c r="H31" s="95"/>
      <c r="I31" s="104"/>
      <c r="J31" s="191"/>
      <c r="K31" s="192"/>
      <c r="L31" s="104"/>
      <c r="M31" s="191"/>
      <c r="N31" s="192"/>
      <c r="O31" s="138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ht="15.75" customHeight="1">
      <c r="A32" s="106"/>
      <c r="B32" s="78" t="s">
        <v>59</v>
      </c>
      <c r="C32" s="140"/>
      <c r="D32" s="95"/>
      <c r="E32" s="95"/>
      <c r="F32" s="95"/>
      <c r="G32" s="95"/>
      <c r="H32" s="95"/>
      <c r="I32" s="104"/>
      <c r="J32" s="191"/>
      <c r="K32" s="192"/>
      <c r="L32" s="104"/>
      <c r="M32" s="191"/>
      <c r="N32" s="192"/>
      <c r="O32" s="138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ht="15.75" customHeight="1">
      <c r="A33" s="106"/>
      <c r="B33" s="95"/>
      <c r="C33" s="95"/>
      <c r="D33" s="95"/>
      <c r="E33" s="113"/>
      <c r="F33" s="113"/>
      <c r="G33" s="95"/>
      <c r="H33" s="95"/>
      <c r="I33" s="104"/>
      <c r="J33" s="191"/>
      <c r="K33" s="192"/>
      <c r="L33" s="104"/>
      <c r="M33" s="191"/>
      <c r="N33" s="192"/>
      <c r="O33" s="138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ht="15.75" customHeight="1">
      <c r="A34" s="106"/>
      <c r="B34" s="95"/>
      <c r="C34" s="95"/>
      <c r="D34" s="95"/>
      <c r="E34" s="113"/>
      <c r="F34" s="113"/>
      <c r="G34" s="95"/>
      <c r="H34" s="134"/>
      <c r="I34" s="104"/>
      <c r="J34" s="191"/>
      <c r="K34" s="192"/>
      <c r="L34" s="104"/>
      <c r="M34" s="191"/>
      <c r="N34" s="192"/>
      <c r="O34" s="138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 ht="15.75" customHeight="1">
      <c r="A35" s="106"/>
      <c r="B35" s="95"/>
      <c r="C35" s="95"/>
      <c r="D35" s="95"/>
      <c r="E35" s="113"/>
      <c r="F35" s="113"/>
      <c r="G35" s="95"/>
      <c r="H35" s="134"/>
      <c r="I35" s="104"/>
      <c r="J35" s="191"/>
      <c r="K35" s="192"/>
      <c r="L35" s="104"/>
      <c r="M35" s="191"/>
      <c r="N35" s="192"/>
      <c r="O35" s="138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 ht="15.75" customHeight="1">
      <c r="A36" s="106"/>
      <c r="B36" s="95"/>
      <c r="C36" s="95"/>
      <c r="D36" s="95"/>
      <c r="E36" s="113"/>
      <c r="F36" s="113"/>
      <c r="G36" s="95"/>
      <c r="H36" s="134"/>
      <c r="I36" s="104"/>
      <c r="J36" s="191"/>
      <c r="K36" s="192"/>
      <c r="L36" s="104"/>
      <c r="M36" s="191"/>
      <c r="N36" s="192"/>
      <c r="O36" s="138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 ht="15.75" customHeight="1">
      <c r="A37" s="106"/>
      <c r="B37" s="95"/>
      <c r="C37" s="95"/>
      <c r="D37" s="95"/>
      <c r="E37" s="114"/>
      <c r="F37" s="114"/>
      <c r="G37" s="95"/>
      <c r="H37" s="134"/>
      <c r="I37" s="104"/>
      <c r="J37" s="191"/>
      <c r="K37" s="192"/>
      <c r="L37" s="104"/>
      <c r="M37" s="191"/>
      <c r="N37" s="192"/>
      <c r="O37" s="138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ht="15.75" customHeight="1">
      <c r="A38" s="106"/>
      <c r="B38" s="113" t="s">
        <v>83</v>
      </c>
      <c r="C38" s="113"/>
      <c r="D38" s="95"/>
      <c r="E38" s="113"/>
      <c r="F38" s="113"/>
      <c r="G38" s="95"/>
      <c r="H38" s="134"/>
      <c r="I38" s="104"/>
      <c r="J38" s="191"/>
      <c r="K38" s="192"/>
      <c r="L38" s="104"/>
      <c r="M38" s="191"/>
      <c r="N38" s="192"/>
      <c r="O38" s="138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ht="15.75" customHeight="1">
      <c r="A39" s="106"/>
      <c r="B39" s="114" t="s">
        <v>84</v>
      </c>
      <c r="C39" s="114"/>
      <c r="D39" s="95"/>
      <c r="E39" s="106"/>
      <c r="F39" s="106"/>
      <c r="G39" s="95"/>
      <c r="H39" s="134"/>
      <c r="I39" s="104"/>
      <c r="J39" s="191"/>
      <c r="K39" s="192"/>
      <c r="L39" s="104"/>
      <c r="M39" s="191"/>
      <c r="N39" s="192"/>
      <c r="O39" s="138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ht="15.75" customHeight="1">
      <c r="A40" s="106"/>
      <c r="B40" s="113" t="s">
        <v>85</v>
      </c>
      <c r="C40" s="113"/>
      <c r="D40" s="95"/>
      <c r="E40" s="106"/>
      <c r="F40" s="106"/>
      <c r="G40" s="95"/>
      <c r="H40" s="134"/>
      <c r="I40" s="104"/>
      <c r="J40" s="191"/>
      <c r="K40" s="192"/>
      <c r="L40" s="104"/>
      <c r="M40" s="191"/>
      <c r="N40" s="192"/>
      <c r="O40" s="138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ht="15.75" customHeight="1">
      <c r="A41" s="106"/>
      <c r="B41" s="106"/>
      <c r="C41" s="106"/>
      <c r="D41" s="95"/>
      <c r="E41" s="106"/>
      <c r="F41" s="106"/>
      <c r="G41" s="95"/>
      <c r="H41" s="134"/>
      <c r="I41" s="104"/>
      <c r="J41" s="191"/>
      <c r="K41" s="192"/>
      <c r="L41" s="104"/>
      <c r="M41" s="191"/>
      <c r="N41" s="192"/>
      <c r="O41" s="138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ht="15.75" customHeight="1">
      <c r="A42" s="106"/>
      <c r="B42" s="106"/>
      <c r="C42" s="106"/>
      <c r="D42" s="113"/>
      <c r="E42" s="106"/>
      <c r="F42" s="106"/>
      <c r="G42" s="113"/>
      <c r="H42" s="134"/>
      <c r="I42" s="138"/>
      <c r="J42" s="107" t="s">
        <v>76</v>
      </c>
      <c r="K42" s="108" t="s">
        <v>116</v>
      </c>
      <c r="L42" s="104"/>
      <c r="M42" s="107" t="s">
        <v>76</v>
      </c>
      <c r="N42" s="108" t="s">
        <v>116</v>
      </c>
      <c r="O42" s="138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ht="15.75" customHeight="1">
      <c r="A43" s="106"/>
      <c r="B43" s="106"/>
      <c r="C43" s="106"/>
      <c r="D43" s="114"/>
      <c r="E43" s="106"/>
      <c r="F43" s="106"/>
      <c r="G43" s="114"/>
      <c r="H43" s="134"/>
      <c r="I43" s="134"/>
      <c r="J43" s="78" t="s">
        <v>67</v>
      </c>
      <c r="K43" s="140">
        <v>0.0</v>
      </c>
      <c r="L43" s="95"/>
      <c r="M43" s="78" t="s">
        <v>67</v>
      </c>
      <c r="N43" s="140">
        <v>0.0</v>
      </c>
      <c r="O43" s="134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15.75" customHeight="1">
      <c r="A44" s="106"/>
      <c r="B44" s="106"/>
      <c r="C44" s="106"/>
      <c r="D44" s="113"/>
      <c r="E44" s="106"/>
      <c r="F44" s="106"/>
      <c r="G44" s="113"/>
      <c r="H44" s="134"/>
      <c r="I44" s="134"/>
      <c r="J44" s="78" t="s">
        <v>44</v>
      </c>
      <c r="K44" s="140">
        <f>+PRECIOS!E107</f>
        <v>6.567664878</v>
      </c>
      <c r="L44" s="95"/>
      <c r="M44" s="78" t="s">
        <v>44</v>
      </c>
      <c r="N44" s="140">
        <f>+PRECIOS!E120</f>
        <v>8.396126273</v>
      </c>
      <c r="O44" s="134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15.75" customHeight="1">
      <c r="A45" s="106"/>
      <c r="B45" s="106"/>
      <c r="C45" s="106"/>
      <c r="D45" s="106"/>
      <c r="E45" s="106"/>
      <c r="F45" s="106"/>
      <c r="G45" s="95"/>
      <c r="H45" s="134"/>
      <c r="I45" s="134"/>
      <c r="J45" s="78" t="s">
        <v>47</v>
      </c>
      <c r="K45" s="140">
        <f>+PRECIOS!E108</f>
        <v>6.133103902</v>
      </c>
      <c r="L45" s="95"/>
      <c r="M45" s="78" t="s">
        <v>47</v>
      </c>
      <c r="N45" s="140">
        <f>+PRECIOS!E121</f>
        <v>7.136338394</v>
      </c>
      <c r="O45" s="134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15.75" customHeight="1">
      <c r="A46" s="106"/>
      <c r="B46" s="106"/>
      <c r="C46" s="106"/>
      <c r="D46" s="106"/>
      <c r="E46" s="95"/>
      <c r="F46" s="95"/>
      <c r="G46" s="95"/>
      <c r="H46" s="134"/>
      <c r="I46" s="134"/>
      <c r="J46" s="78" t="s">
        <v>48</v>
      </c>
      <c r="K46" s="140">
        <f>+PRECIOS!E109</f>
        <v>5.915823415</v>
      </c>
      <c r="L46" s="95"/>
      <c r="M46" s="78" t="s">
        <v>48</v>
      </c>
      <c r="N46" s="140">
        <f>+PRECIOS!E122</f>
        <v>6.866383848</v>
      </c>
      <c r="O46" s="134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15.75" customHeight="1">
      <c r="A47" s="106"/>
      <c r="B47" s="106"/>
      <c r="C47" s="106"/>
      <c r="D47" s="106"/>
      <c r="E47" s="95"/>
      <c r="F47" s="95"/>
      <c r="G47" s="95"/>
      <c r="H47" s="134"/>
      <c r="I47" s="134"/>
      <c r="J47" s="78" t="s">
        <v>50</v>
      </c>
      <c r="K47" s="140">
        <f>+PRECIOS!E110</f>
        <v>5.770969756</v>
      </c>
      <c r="L47" s="95"/>
      <c r="M47" s="78" t="s">
        <v>50</v>
      </c>
      <c r="N47" s="140">
        <f>+PRECIOS!E123</f>
        <v>6.686414152</v>
      </c>
      <c r="O47" s="134"/>
      <c r="P47" s="95"/>
      <c r="Q47" s="95"/>
      <c r="R47" s="134"/>
      <c r="S47" s="134"/>
      <c r="T47" s="134"/>
      <c r="U47" s="134"/>
      <c r="V47" s="134"/>
      <c r="W47" s="134"/>
      <c r="X47" s="134"/>
      <c r="Y47" s="134"/>
      <c r="Z47" s="134"/>
    </row>
    <row r="48" ht="15.75" customHeight="1">
      <c r="A48" s="106"/>
      <c r="B48" s="95"/>
      <c r="C48" s="95"/>
      <c r="D48" s="106"/>
      <c r="E48" s="95"/>
      <c r="F48" s="95"/>
      <c r="G48" s="95"/>
      <c r="H48" s="134"/>
      <c r="I48" s="134"/>
      <c r="J48" s="78" t="s">
        <v>52</v>
      </c>
      <c r="K48" s="140">
        <f>+PRECIOS!E111</f>
        <v>5.698542927</v>
      </c>
      <c r="L48" s="95"/>
      <c r="M48" s="78" t="s">
        <v>52</v>
      </c>
      <c r="N48" s="140">
        <f>+PRECIOS!E124</f>
        <v>6.596429303</v>
      </c>
      <c r="O48" s="134"/>
      <c r="P48" s="95"/>
      <c r="Q48" s="95"/>
      <c r="R48" s="134"/>
      <c r="S48" s="134"/>
      <c r="T48" s="134"/>
      <c r="U48" s="134"/>
      <c r="V48" s="134"/>
      <c r="W48" s="134"/>
      <c r="X48" s="134"/>
      <c r="Y48" s="134"/>
      <c r="Z48" s="134"/>
    </row>
    <row r="49" ht="15.75" customHeight="1">
      <c r="A49" s="113"/>
      <c r="B49" s="95"/>
      <c r="C49" s="95"/>
      <c r="D49" s="106"/>
      <c r="E49" s="95"/>
      <c r="F49" s="95"/>
      <c r="G49" s="95"/>
      <c r="H49" s="134"/>
      <c r="I49" s="95"/>
      <c r="J49" s="18"/>
      <c r="K49" s="179"/>
      <c r="L49" s="95"/>
      <c r="M49" s="18"/>
      <c r="N49" s="179"/>
      <c r="O49" s="134"/>
      <c r="P49" s="95"/>
      <c r="Q49" s="95"/>
      <c r="R49" s="134"/>
      <c r="S49" s="134"/>
      <c r="T49" s="134"/>
      <c r="U49" s="134"/>
      <c r="V49" s="134"/>
      <c r="W49" s="134"/>
      <c r="X49" s="134"/>
      <c r="Y49" s="134"/>
      <c r="Z49" s="134"/>
    </row>
    <row r="50" ht="15.75" customHeight="1">
      <c r="A50" s="95"/>
      <c r="B50" s="95"/>
      <c r="C50" s="95"/>
      <c r="D50" s="106"/>
      <c r="E50" s="95"/>
      <c r="F50" s="95"/>
      <c r="G50" s="95"/>
      <c r="H50" s="134"/>
      <c r="I50" s="95"/>
      <c r="J50" s="95"/>
      <c r="K50" s="95"/>
      <c r="L50" s="95"/>
      <c r="M50" s="95"/>
      <c r="N50" s="95"/>
      <c r="O50" s="134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113"/>
      <c r="B51" s="95"/>
      <c r="C51" s="95"/>
      <c r="D51" s="106"/>
      <c r="E51" s="95"/>
      <c r="F51" s="95"/>
      <c r="G51" s="95"/>
      <c r="H51" s="134"/>
      <c r="I51" s="95"/>
      <c r="J51" s="113" t="s">
        <v>83</v>
      </c>
      <c r="O51" s="134"/>
      <c r="P51" s="95"/>
      <c r="Q51" s="95"/>
      <c r="R51" s="134"/>
      <c r="S51" s="134"/>
      <c r="T51" s="134"/>
      <c r="U51" s="134"/>
      <c r="V51" s="134"/>
      <c r="W51" s="134"/>
      <c r="X51" s="134"/>
      <c r="Y51" s="134"/>
      <c r="Z51" s="134"/>
    </row>
    <row r="52" ht="15.75" customHeight="1">
      <c r="A52" s="113"/>
      <c r="B52" s="95"/>
      <c r="C52" s="95"/>
      <c r="D52" s="95"/>
      <c r="E52" s="95"/>
      <c r="F52" s="95"/>
      <c r="G52" s="95"/>
      <c r="H52" s="134"/>
      <c r="I52" s="95"/>
      <c r="J52" s="113" t="s">
        <v>84</v>
      </c>
      <c r="O52" s="134"/>
      <c r="P52" s="95"/>
      <c r="Q52" s="95"/>
      <c r="R52" s="134"/>
      <c r="S52" s="134"/>
      <c r="T52" s="134"/>
      <c r="U52" s="134"/>
      <c r="V52" s="134"/>
      <c r="W52" s="134"/>
      <c r="X52" s="134"/>
      <c r="Y52" s="134"/>
      <c r="Z52" s="134"/>
    </row>
    <row r="53" ht="15.0" customHeight="1">
      <c r="A53" s="106"/>
      <c r="B53" s="95"/>
      <c r="C53" s="95"/>
      <c r="D53" s="95"/>
      <c r="E53" s="95"/>
      <c r="F53" s="95"/>
      <c r="G53" s="95"/>
      <c r="H53" s="134"/>
      <c r="I53" s="95"/>
      <c r="J53" s="113" t="s">
        <v>85</v>
      </c>
      <c r="O53" s="134"/>
      <c r="P53" s="95"/>
      <c r="Q53" s="95"/>
      <c r="R53" s="134"/>
      <c r="S53" s="134"/>
      <c r="T53" s="134"/>
      <c r="U53" s="134"/>
      <c r="V53" s="134"/>
      <c r="W53" s="134"/>
      <c r="X53" s="134"/>
      <c r="Y53" s="134"/>
      <c r="Z53" s="134"/>
    </row>
    <row r="54" ht="15.0" customHeight="1">
      <c r="A54" s="106"/>
      <c r="B54" s="95"/>
      <c r="C54" s="95"/>
      <c r="D54" s="95"/>
      <c r="E54" s="95"/>
      <c r="F54" s="95"/>
      <c r="G54" s="95"/>
      <c r="H54" s="134"/>
      <c r="I54" s="95"/>
      <c r="J54" s="106"/>
      <c r="K54" s="106"/>
      <c r="L54" s="95"/>
      <c r="M54" s="95"/>
      <c r="N54" s="95"/>
      <c r="O54" s="134"/>
      <c r="P54" s="95"/>
      <c r="Q54" s="95"/>
      <c r="R54" s="134"/>
      <c r="S54" s="134"/>
      <c r="T54" s="134"/>
      <c r="U54" s="134"/>
      <c r="V54" s="134"/>
      <c r="W54" s="134"/>
      <c r="X54" s="134"/>
      <c r="Y54" s="134"/>
      <c r="Z54" s="134"/>
    </row>
    <row r="55" ht="15.0" customHeight="1">
      <c r="A55" s="106"/>
      <c r="B55" s="95"/>
      <c r="C55" s="95"/>
      <c r="D55" s="95"/>
      <c r="E55" s="95"/>
      <c r="F55" s="95"/>
      <c r="G55" s="95"/>
      <c r="H55" s="134"/>
      <c r="I55" s="95"/>
      <c r="J55" s="106"/>
      <c r="K55" s="106"/>
      <c r="L55" s="95"/>
      <c r="M55" s="95"/>
      <c r="N55" s="95"/>
      <c r="O55" s="134"/>
      <c r="P55" s="95"/>
      <c r="Q55" s="95"/>
      <c r="R55" s="134"/>
      <c r="S55" s="134"/>
      <c r="T55" s="134"/>
      <c r="U55" s="134"/>
      <c r="V55" s="134"/>
      <c r="W55" s="134"/>
      <c r="X55" s="134"/>
      <c r="Y55" s="134"/>
      <c r="Z55" s="134"/>
    </row>
    <row r="56" ht="15.0" customHeight="1">
      <c r="A56" s="106"/>
      <c r="B56" s="95"/>
      <c r="C56" s="95"/>
      <c r="D56" s="95"/>
      <c r="E56" s="95"/>
      <c r="F56" s="95"/>
      <c r="G56" s="95"/>
      <c r="H56" s="134"/>
      <c r="I56" s="95"/>
      <c r="J56" s="106"/>
      <c r="K56" s="106"/>
      <c r="L56" s="95"/>
      <c r="M56" s="95"/>
      <c r="N56" s="95"/>
      <c r="O56" s="134"/>
      <c r="P56" s="95"/>
      <c r="Q56" s="95"/>
      <c r="R56" s="134"/>
      <c r="S56" s="134"/>
      <c r="T56" s="134"/>
      <c r="U56" s="134"/>
      <c r="V56" s="134"/>
      <c r="W56" s="134"/>
      <c r="X56" s="134"/>
      <c r="Y56" s="134"/>
      <c r="Z56" s="134"/>
    </row>
    <row r="57" ht="15.0" customHeight="1">
      <c r="A57" s="106"/>
      <c r="B57" s="95"/>
      <c r="C57" s="95"/>
      <c r="D57" s="95"/>
      <c r="E57" s="95"/>
      <c r="F57" s="95"/>
      <c r="G57" s="95"/>
      <c r="H57" s="134"/>
      <c r="I57" s="95"/>
      <c r="J57" s="106"/>
      <c r="K57" s="106"/>
      <c r="L57" s="95"/>
      <c r="M57" s="95"/>
      <c r="N57" s="95"/>
      <c r="O57" s="134"/>
      <c r="P57" s="95"/>
      <c r="Q57" s="95"/>
      <c r="R57" s="134"/>
      <c r="S57" s="134"/>
      <c r="T57" s="134"/>
      <c r="U57" s="134"/>
      <c r="V57" s="134"/>
      <c r="W57" s="134"/>
      <c r="X57" s="134"/>
      <c r="Y57" s="134"/>
      <c r="Z57" s="134"/>
    </row>
    <row r="58" ht="15.0" customHeight="1">
      <c r="A58" s="106"/>
      <c r="B58" s="95"/>
      <c r="C58" s="95"/>
      <c r="D58" s="95"/>
      <c r="E58" s="95"/>
      <c r="F58" s="95"/>
      <c r="G58" s="95"/>
      <c r="H58" s="134"/>
      <c r="I58" s="95"/>
      <c r="J58" s="106"/>
      <c r="K58" s="106"/>
      <c r="L58" s="95"/>
      <c r="M58" s="95"/>
      <c r="N58" s="95"/>
      <c r="O58" s="134"/>
      <c r="P58" s="95"/>
      <c r="Q58" s="95"/>
      <c r="R58" s="134"/>
      <c r="S58" s="134"/>
      <c r="T58" s="134"/>
      <c r="U58" s="134"/>
      <c r="V58" s="134"/>
      <c r="W58" s="134"/>
      <c r="X58" s="134"/>
      <c r="Y58" s="134"/>
      <c r="Z58" s="134"/>
    </row>
    <row r="59" ht="15.0" customHeight="1">
      <c r="A59" s="106"/>
      <c r="B59" s="95"/>
      <c r="C59" s="95"/>
      <c r="D59" s="95"/>
      <c r="E59" s="95"/>
      <c r="F59" s="95"/>
      <c r="G59" s="95"/>
      <c r="H59" s="134"/>
      <c r="I59" s="95"/>
      <c r="J59" s="106"/>
      <c r="K59" s="106"/>
      <c r="L59" s="95"/>
      <c r="M59" s="95"/>
      <c r="N59" s="95"/>
      <c r="O59" s="134"/>
      <c r="P59" s="95"/>
      <c r="Q59" s="95"/>
      <c r="R59" s="134"/>
      <c r="S59" s="134"/>
      <c r="T59" s="134"/>
      <c r="U59" s="134"/>
      <c r="V59" s="134"/>
      <c r="W59" s="134"/>
      <c r="X59" s="134"/>
      <c r="Y59" s="134"/>
      <c r="Z59" s="134"/>
    </row>
    <row r="60" ht="15.0" customHeight="1">
      <c r="A60" s="106"/>
      <c r="B60" s="95"/>
      <c r="C60" s="95"/>
      <c r="D60" s="95"/>
      <c r="E60" s="95"/>
      <c r="F60" s="95"/>
      <c r="G60" s="95"/>
      <c r="H60" s="134"/>
      <c r="I60" s="95"/>
      <c r="J60" s="106"/>
      <c r="K60" s="106"/>
      <c r="L60" s="95"/>
      <c r="M60" s="95"/>
      <c r="N60" s="95"/>
      <c r="O60" s="134"/>
      <c r="P60" s="95"/>
      <c r="Q60" s="95"/>
      <c r="R60" s="134"/>
      <c r="S60" s="134"/>
      <c r="T60" s="134"/>
      <c r="U60" s="134"/>
      <c r="V60" s="134"/>
      <c r="W60" s="134"/>
      <c r="X60" s="134"/>
      <c r="Y60" s="134"/>
      <c r="Z60" s="134"/>
    </row>
    <row r="61" ht="15.75" customHeight="1">
      <c r="A61" s="95"/>
      <c r="B61" s="95"/>
      <c r="C61" s="95"/>
      <c r="D61" s="95"/>
      <c r="E61" s="95"/>
      <c r="F61" s="95"/>
      <c r="G61" s="95"/>
      <c r="H61" s="134"/>
      <c r="I61" s="95"/>
      <c r="J61" s="95"/>
      <c r="K61" s="95"/>
      <c r="L61" s="95"/>
      <c r="M61" s="95"/>
      <c r="N61" s="95"/>
      <c r="O61" s="134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134"/>
      <c r="I62" s="95"/>
      <c r="J62" s="95"/>
      <c r="K62" s="95"/>
      <c r="L62" s="95"/>
      <c r="M62" s="95"/>
      <c r="N62" s="95"/>
      <c r="O62" s="134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134"/>
      <c r="I63" s="95"/>
      <c r="J63" s="95"/>
      <c r="K63" s="95"/>
      <c r="L63" s="95"/>
      <c r="M63" s="95"/>
      <c r="N63" s="95"/>
      <c r="O63" s="134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134"/>
      <c r="I64" s="95"/>
      <c r="J64" s="95"/>
      <c r="K64" s="95"/>
      <c r="L64" s="95"/>
      <c r="M64" s="95"/>
      <c r="N64" s="95"/>
      <c r="O64" s="134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134"/>
      <c r="I65" s="95"/>
      <c r="J65" s="95"/>
      <c r="K65" s="95"/>
      <c r="L65" s="95"/>
      <c r="M65" s="95"/>
      <c r="N65" s="95"/>
      <c r="O65" s="134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134"/>
      <c r="I66" s="95"/>
      <c r="J66" s="95"/>
      <c r="K66" s="95"/>
      <c r="L66" s="95"/>
      <c r="M66" s="95"/>
      <c r="N66" s="95"/>
      <c r="O66" s="134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134"/>
      <c r="I67" s="95"/>
      <c r="J67" s="95"/>
      <c r="K67" s="95"/>
      <c r="L67" s="95"/>
      <c r="M67" s="95"/>
      <c r="N67" s="95"/>
      <c r="O67" s="134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134"/>
      <c r="I68" s="95"/>
      <c r="J68" s="95"/>
      <c r="K68" s="95"/>
      <c r="L68" s="95"/>
      <c r="M68" s="95"/>
      <c r="N68" s="95"/>
      <c r="O68" s="134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134"/>
      <c r="I69" s="95"/>
      <c r="J69" s="95"/>
      <c r="K69" s="95"/>
      <c r="L69" s="95"/>
      <c r="M69" s="95"/>
      <c r="N69" s="95"/>
      <c r="O69" s="134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134"/>
      <c r="I70" s="95"/>
      <c r="J70" s="95"/>
      <c r="K70" s="95"/>
      <c r="L70" s="95"/>
      <c r="M70" s="95"/>
      <c r="N70" s="95"/>
      <c r="O70" s="134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134"/>
      <c r="I71" s="95"/>
      <c r="J71" s="95"/>
      <c r="K71" s="95"/>
      <c r="L71" s="95"/>
      <c r="M71" s="95"/>
      <c r="N71" s="95"/>
      <c r="O71" s="134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134"/>
      <c r="I72" s="95"/>
      <c r="J72" s="95"/>
      <c r="K72" s="95"/>
      <c r="L72" s="95"/>
      <c r="M72" s="95"/>
      <c r="N72" s="95"/>
      <c r="O72" s="134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134"/>
      <c r="I73" s="95"/>
      <c r="J73" s="95"/>
      <c r="K73" s="95"/>
      <c r="L73" s="95"/>
      <c r="M73" s="95"/>
      <c r="N73" s="95"/>
      <c r="O73" s="134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134"/>
      <c r="I74" s="95"/>
      <c r="J74" s="95"/>
      <c r="K74" s="95"/>
      <c r="L74" s="95"/>
      <c r="M74" s="95"/>
      <c r="N74" s="95"/>
      <c r="O74" s="134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134"/>
      <c r="I75" s="95"/>
      <c r="J75" s="95"/>
      <c r="K75" s="95"/>
      <c r="L75" s="95"/>
      <c r="M75" s="95"/>
      <c r="N75" s="95"/>
      <c r="O75" s="134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134"/>
      <c r="I76" s="95"/>
      <c r="J76" s="95"/>
      <c r="K76" s="95"/>
      <c r="L76" s="95"/>
      <c r="M76" s="95"/>
      <c r="N76" s="95"/>
      <c r="O76" s="134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134"/>
      <c r="I77" s="95"/>
      <c r="J77" s="95"/>
      <c r="K77" s="95"/>
      <c r="L77" s="95"/>
      <c r="M77" s="95"/>
      <c r="N77" s="95"/>
      <c r="O77" s="134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134"/>
      <c r="I78" s="95"/>
      <c r="J78" s="95"/>
      <c r="K78" s="95"/>
      <c r="L78" s="95"/>
      <c r="M78" s="95"/>
      <c r="N78" s="95"/>
      <c r="O78" s="134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134"/>
      <c r="I79" s="95"/>
      <c r="J79" s="95"/>
      <c r="K79" s="95"/>
      <c r="L79" s="95"/>
      <c r="M79" s="95"/>
      <c r="N79" s="95"/>
      <c r="O79" s="134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134"/>
      <c r="I80" s="95"/>
      <c r="J80" s="95"/>
      <c r="K80" s="95"/>
      <c r="L80" s="95"/>
      <c r="M80" s="95"/>
      <c r="N80" s="95"/>
      <c r="O80" s="134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134"/>
      <c r="I81" s="95"/>
      <c r="J81" s="95"/>
      <c r="K81" s="95"/>
      <c r="L81" s="95"/>
      <c r="M81" s="95"/>
      <c r="N81" s="95"/>
      <c r="O81" s="134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134"/>
      <c r="I82" s="95"/>
      <c r="J82" s="95"/>
      <c r="K82" s="95"/>
      <c r="L82" s="95"/>
      <c r="M82" s="95"/>
      <c r="N82" s="95"/>
      <c r="O82" s="134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134"/>
      <c r="I83" s="95"/>
      <c r="J83" s="95"/>
      <c r="K83" s="95"/>
      <c r="L83" s="95"/>
      <c r="M83" s="95"/>
      <c r="N83" s="95"/>
      <c r="O83" s="134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134"/>
      <c r="I84" s="95"/>
      <c r="J84" s="95"/>
      <c r="K84" s="95"/>
      <c r="L84" s="95"/>
      <c r="M84" s="95"/>
      <c r="N84" s="95"/>
      <c r="O84" s="134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134"/>
      <c r="I85" s="95"/>
      <c r="J85" s="95"/>
      <c r="K85" s="95"/>
      <c r="L85" s="95"/>
      <c r="M85" s="95"/>
      <c r="N85" s="95"/>
      <c r="O85" s="134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134"/>
      <c r="I86" s="95"/>
      <c r="J86" s="95"/>
      <c r="K86" s="95"/>
      <c r="L86" s="95"/>
      <c r="M86" s="95"/>
      <c r="N86" s="95"/>
      <c r="O86" s="134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134"/>
      <c r="I87" s="95"/>
      <c r="J87" s="95"/>
      <c r="K87" s="95"/>
      <c r="L87" s="95"/>
      <c r="M87" s="95"/>
      <c r="N87" s="95"/>
      <c r="O87" s="134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134"/>
      <c r="I88" s="95"/>
      <c r="J88" s="95"/>
      <c r="K88" s="95"/>
      <c r="L88" s="95"/>
      <c r="M88" s="95"/>
      <c r="N88" s="95"/>
      <c r="O88" s="134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134"/>
      <c r="I89" s="95"/>
      <c r="J89" s="95"/>
      <c r="K89" s="95"/>
      <c r="L89" s="95"/>
      <c r="M89" s="95"/>
      <c r="N89" s="95"/>
      <c r="O89" s="134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134"/>
      <c r="I90" s="95"/>
      <c r="J90" s="95"/>
      <c r="K90" s="95"/>
      <c r="L90" s="95"/>
      <c r="M90" s="95"/>
      <c r="N90" s="95"/>
      <c r="O90" s="134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134"/>
      <c r="I91" s="95"/>
      <c r="J91" s="95"/>
      <c r="K91" s="95"/>
      <c r="L91" s="95"/>
      <c r="M91" s="95"/>
      <c r="N91" s="95"/>
      <c r="O91" s="134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134"/>
      <c r="I92" s="95"/>
      <c r="J92" s="95"/>
      <c r="K92" s="95"/>
      <c r="L92" s="95"/>
      <c r="M92" s="95"/>
      <c r="N92" s="95"/>
      <c r="O92" s="134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134"/>
      <c r="I93" s="95"/>
      <c r="J93" s="95"/>
      <c r="K93" s="95"/>
      <c r="L93" s="95"/>
      <c r="M93" s="95"/>
      <c r="N93" s="95"/>
      <c r="O93" s="134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134"/>
      <c r="I94" s="95"/>
      <c r="J94" s="95"/>
      <c r="K94" s="95"/>
      <c r="L94" s="95"/>
      <c r="M94" s="95"/>
      <c r="N94" s="95"/>
      <c r="O94" s="134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134"/>
      <c r="I95" s="95"/>
      <c r="J95" s="95"/>
      <c r="K95" s="95"/>
      <c r="L95" s="95"/>
      <c r="M95" s="95"/>
      <c r="N95" s="95"/>
      <c r="O95" s="134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134"/>
      <c r="I96" s="95"/>
      <c r="J96" s="95"/>
      <c r="K96" s="95"/>
      <c r="L96" s="95"/>
      <c r="M96" s="95"/>
      <c r="N96" s="95"/>
      <c r="O96" s="134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134"/>
      <c r="I97" s="95"/>
      <c r="J97" s="95"/>
      <c r="K97" s="95"/>
      <c r="L97" s="95"/>
      <c r="M97" s="95"/>
      <c r="N97" s="95"/>
      <c r="O97" s="134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134"/>
      <c r="I98" s="95"/>
      <c r="J98" s="95"/>
      <c r="K98" s="95"/>
      <c r="L98" s="95"/>
      <c r="M98" s="95"/>
      <c r="N98" s="95"/>
      <c r="O98" s="134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134"/>
      <c r="I99" s="95"/>
      <c r="J99" s="95"/>
      <c r="K99" s="95"/>
      <c r="L99" s="95"/>
      <c r="M99" s="95"/>
      <c r="N99" s="95"/>
      <c r="O99" s="134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134"/>
      <c r="I100" s="95"/>
      <c r="J100" s="95"/>
      <c r="K100" s="95"/>
      <c r="L100" s="95"/>
      <c r="M100" s="95"/>
      <c r="N100" s="95"/>
      <c r="O100" s="134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134"/>
      <c r="I101" s="95"/>
      <c r="J101" s="95"/>
      <c r="K101" s="95"/>
      <c r="L101" s="95"/>
      <c r="M101" s="95"/>
      <c r="N101" s="95"/>
      <c r="O101" s="134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134"/>
      <c r="I102" s="95"/>
      <c r="J102" s="95"/>
      <c r="K102" s="95"/>
      <c r="L102" s="95"/>
      <c r="M102" s="95"/>
      <c r="N102" s="95"/>
      <c r="O102" s="134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134"/>
      <c r="I103" s="95"/>
      <c r="J103" s="95"/>
      <c r="K103" s="95"/>
      <c r="L103" s="95"/>
      <c r="M103" s="95"/>
      <c r="N103" s="95"/>
      <c r="O103" s="134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134"/>
      <c r="I104" s="95"/>
      <c r="J104" s="95"/>
      <c r="K104" s="95"/>
      <c r="L104" s="95"/>
      <c r="M104" s="95"/>
      <c r="N104" s="95"/>
      <c r="O104" s="134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134"/>
      <c r="I105" s="95"/>
      <c r="J105" s="95"/>
      <c r="K105" s="95"/>
      <c r="L105" s="95"/>
      <c r="M105" s="95"/>
      <c r="N105" s="95"/>
      <c r="O105" s="134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134"/>
      <c r="I106" s="95"/>
      <c r="J106" s="95"/>
      <c r="K106" s="95"/>
      <c r="L106" s="95"/>
      <c r="M106" s="95"/>
      <c r="N106" s="95"/>
      <c r="O106" s="134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134"/>
      <c r="I107" s="95"/>
      <c r="J107" s="95"/>
      <c r="K107" s="95"/>
      <c r="L107" s="95"/>
      <c r="M107" s="95"/>
      <c r="N107" s="95"/>
      <c r="O107" s="134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134"/>
      <c r="I108" s="95"/>
      <c r="J108" s="95"/>
      <c r="K108" s="95"/>
      <c r="L108" s="95"/>
      <c r="M108" s="95"/>
      <c r="N108" s="95"/>
      <c r="O108" s="134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134"/>
      <c r="I109" s="95"/>
      <c r="J109" s="95"/>
      <c r="K109" s="95"/>
      <c r="L109" s="95"/>
      <c r="M109" s="95"/>
      <c r="N109" s="95"/>
      <c r="O109" s="134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134"/>
      <c r="I110" s="95"/>
      <c r="J110" s="95"/>
      <c r="K110" s="95"/>
      <c r="L110" s="95"/>
      <c r="M110" s="95"/>
      <c r="N110" s="95"/>
      <c r="O110" s="134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134"/>
      <c r="I111" s="95"/>
      <c r="J111" s="95"/>
      <c r="K111" s="95"/>
      <c r="L111" s="95"/>
      <c r="M111" s="95"/>
      <c r="N111" s="95"/>
      <c r="O111" s="134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134"/>
      <c r="I112" s="95"/>
      <c r="J112" s="95"/>
      <c r="K112" s="95"/>
      <c r="L112" s="95"/>
      <c r="M112" s="95"/>
      <c r="N112" s="95"/>
      <c r="O112" s="134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134"/>
      <c r="I113" s="95"/>
      <c r="J113" s="95"/>
      <c r="K113" s="95"/>
      <c r="L113" s="95"/>
      <c r="M113" s="95"/>
      <c r="N113" s="95"/>
      <c r="O113" s="134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134"/>
      <c r="I114" s="95"/>
      <c r="J114" s="95"/>
      <c r="K114" s="95"/>
      <c r="L114" s="95"/>
      <c r="M114" s="95"/>
      <c r="N114" s="95"/>
      <c r="O114" s="134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134"/>
      <c r="I115" s="95"/>
      <c r="J115" s="95"/>
      <c r="K115" s="95"/>
      <c r="L115" s="95"/>
      <c r="M115" s="95"/>
      <c r="N115" s="95"/>
      <c r="O115" s="134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134"/>
      <c r="I116" s="95"/>
      <c r="J116" s="95"/>
      <c r="K116" s="95"/>
      <c r="L116" s="95"/>
      <c r="M116" s="95"/>
      <c r="N116" s="95"/>
      <c r="O116" s="134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134"/>
      <c r="I117" s="95"/>
      <c r="J117" s="95"/>
      <c r="K117" s="95"/>
      <c r="L117" s="95"/>
      <c r="M117" s="95"/>
      <c r="N117" s="95"/>
      <c r="O117" s="134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134"/>
      <c r="I118" s="95"/>
      <c r="J118" s="95"/>
      <c r="K118" s="95"/>
      <c r="L118" s="95"/>
      <c r="M118" s="95"/>
      <c r="N118" s="95"/>
      <c r="O118" s="134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134"/>
      <c r="I119" s="95"/>
      <c r="J119" s="95"/>
      <c r="K119" s="95"/>
      <c r="L119" s="95"/>
      <c r="M119" s="95"/>
      <c r="N119" s="95"/>
      <c r="O119" s="134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134"/>
      <c r="I120" s="95"/>
      <c r="J120" s="95"/>
      <c r="K120" s="95"/>
      <c r="L120" s="95"/>
      <c r="M120" s="95"/>
      <c r="N120" s="95"/>
      <c r="O120" s="134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134"/>
      <c r="I121" s="95"/>
      <c r="J121" s="95"/>
      <c r="K121" s="95"/>
      <c r="L121" s="95"/>
      <c r="M121" s="95"/>
      <c r="N121" s="95"/>
      <c r="O121" s="134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134"/>
      <c r="I122" s="95"/>
      <c r="J122" s="95"/>
      <c r="K122" s="95"/>
      <c r="L122" s="95"/>
      <c r="M122" s="95"/>
      <c r="N122" s="95"/>
      <c r="O122" s="134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134"/>
      <c r="I123" s="95"/>
      <c r="J123" s="95"/>
      <c r="K123" s="95"/>
      <c r="L123" s="95"/>
      <c r="M123" s="95"/>
      <c r="N123" s="95"/>
      <c r="O123" s="134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134"/>
      <c r="I124" s="95"/>
      <c r="J124" s="95"/>
      <c r="K124" s="95"/>
      <c r="L124" s="95"/>
      <c r="M124" s="95"/>
      <c r="N124" s="95"/>
      <c r="O124" s="134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134"/>
      <c r="I125" s="95"/>
      <c r="J125" s="95"/>
      <c r="K125" s="95"/>
      <c r="L125" s="95"/>
      <c r="M125" s="95"/>
      <c r="N125" s="95"/>
      <c r="O125" s="134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134"/>
      <c r="I126" s="95"/>
      <c r="J126" s="95"/>
      <c r="K126" s="95"/>
      <c r="L126" s="95"/>
      <c r="M126" s="95"/>
      <c r="N126" s="95"/>
      <c r="O126" s="134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134"/>
      <c r="I127" s="95"/>
      <c r="J127" s="95"/>
      <c r="K127" s="95"/>
      <c r="L127" s="95"/>
      <c r="M127" s="95"/>
      <c r="N127" s="95"/>
      <c r="O127" s="134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134"/>
      <c r="I128" s="95"/>
      <c r="J128" s="95"/>
      <c r="K128" s="95"/>
      <c r="L128" s="95"/>
      <c r="M128" s="95"/>
      <c r="N128" s="95"/>
      <c r="O128" s="134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134"/>
      <c r="I129" s="95"/>
      <c r="J129" s="95"/>
      <c r="K129" s="95"/>
      <c r="L129" s="95"/>
      <c r="M129" s="95"/>
      <c r="N129" s="95"/>
      <c r="O129" s="134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134"/>
      <c r="I130" s="95"/>
      <c r="J130" s="95"/>
      <c r="K130" s="95"/>
      <c r="L130" s="95"/>
      <c r="M130" s="95"/>
      <c r="N130" s="95"/>
      <c r="O130" s="134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134"/>
      <c r="I131" s="95"/>
      <c r="J131" s="95"/>
      <c r="K131" s="95"/>
      <c r="L131" s="95"/>
      <c r="M131" s="95"/>
      <c r="N131" s="95"/>
      <c r="O131" s="134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134"/>
      <c r="I132" s="95"/>
      <c r="J132" s="95"/>
      <c r="K132" s="95"/>
      <c r="L132" s="95"/>
      <c r="M132" s="95"/>
      <c r="N132" s="95"/>
      <c r="O132" s="134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134"/>
      <c r="I133" s="95"/>
      <c r="J133" s="95"/>
      <c r="K133" s="95"/>
      <c r="L133" s="95"/>
      <c r="M133" s="95"/>
      <c r="N133" s="95"/>
      <c r="O133" s="134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134"/>
      <c r="I134" s="95"/>
      <c r="J134" s="95"/>
      <c r="K134" s="95"/>
      <c r="L134" s="95"/>
      <c r="M134" s="95"/>
      <c r="N134" s="95"/>
      <c r="O134" s="134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134"/>
      <c r="I135" s="95"/>
      <c r="J135" s="95"/>
      <c r="K135" s="95"/>
      <c r="L135" s="95"/>
      <c r="M135" s="95"/>
      <c r="N135" s="95"/>
      <c r="O135" s="134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134"/>
      <c r="I136" s="95"/>
      <c r="J136" s="95"/>
      <c r="K136" s="95"/>
      <c r="L136" s="95"/>
      <c r="M136" s="95"/>
      <c r="N136" s="95"/>
      <c r="O136" s="134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134"/>
      <c r="I137" s="95"/>
      <c r="J137" s="95"/>
      <c r="K137" s="95"/>
      <c r="L137" s="95"/>
      <c r="M137" s="95"/>
      <c r="N137" s="95"/>
      <c r="O137" s="134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134"/>
      <c r="I138" s="95"/>
      <c r="J138" s="95"/>
      <c r="K138" s="95"/>
      <c r="L138" s="95"/>
      <c r="M138" s="95"/>
      <c r="N138" s="95"/>
      <c r="O138" s="134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134"/>
      <c r="I139" s="95"/>
      <c r="J139" s="95"/>
      <c r="K139" s="95"/>
      <c r="L139" s="95"/>
      <c r="M139" s="95"/>
      <c r="N139" s="95"/>
      <c r="O139" s="134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134"/>
      <c r="I140" s="95"/>
      <c r="J140" s="95"/>
      <c r="K140" s="95"/>
      <c r="L140" s="95"/>
      <c r="M140" s="95"/>
      <c r="N140" s="95"/>
      <c r="O140" s="134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134"/>
      <c r="I141" s="95"/>
      <c r="J141" s="95"/>
      <c r="K141" s="95"/>
      <c r="L141" s="95"/>
      <c r="M141" s="95"/>
      <c r="N141" s="95"/>
      <c r="O141" s="134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134"/>
      <c r="I142" s="95"/>
      <c r="J142" s="95"/>
      <c r="K142" s="95"/>
      <c r="L142" s="95"/>
      <c r="M142" s="95"/>
      <c r="N142" s="95"/>
      <c r="O142" s="134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134"/>
      <c r="I143" s="95"/>
      <c r="J143" s="95"/>
      <c r="K143" s="95"/>
      <c r="L143" s="95"/>
      <c r="M143" s="95"/>
      <c r="N143" s="95"/>
      <c r="O143" s="134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134"/>
      <c r="I144" s="95"/>
      <c r="J144" s="95"/>
      <c r="K144" s="95"/>
      <c r="L144" s="95"/>
      <c r="M144" s="95"/>
      <c r="N144" s="95"/>
      <c r="O144" s="134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134"/>
      <c r="I145" s="95"/>
      <c r="J145" s="95"/>
      <c r="K145" s="95"/>
      <c r="L145" s="95"/>
      <c r="M145" s="95"/>
      <c r="N145" s="95"/>
      <c r="O145" s="134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134"/>
      <c r="I146" s="95"/>
      <c r="J146" s="95"/>
      <c r="K146" s="95"/>
      <c r="L146" s="95"/>
      <c r="M146" s="95"/>
      <c r="N146" s="95"/>
      <c r="O146" s="134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134"/>
      <c r="I147" s="95"/>
      <c r="J147" s="95"/>
      <c r="K147" s="95"/>
      <c r="L147" s="95"/>
      <c r="M147" s="95"/>
      <c r="N147" s="95"/>
      <c r="O147" s="134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134"/>
      <c r="I148" s="95"/>
      <c r="J148" s="95"/>
      <c r="K148" s="95"/>
      <c r="L148" s="95"/>
      <c r="M148" s="95"/>
      <c r="N148" s="95"/>
      <c r="O148" s="134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134"/>
      <c r="I149" s="95"/>
      <c r="J149" s="95"/>
      <c r="K149" s="95"/>
      <c r="L149" s="95"/>
      <c r="M149" s="95"/>
      <c r="N149" s="95"/>
      <c r="O149" s="134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134"/>
      <c r="I150" s="95"/>
      <c r="J150" s="95"/>
      <c r="K150" s="95"/>
      <c r="L150" s="95"/>
      <c r="M150" s="95"/>
      <c r="N150" s="95"/>
      <c r="O150" s="134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134"/>
      <c r="I151" s="95"/>
      <c r="J151" s="95"/>
      <c r="K151" s="95"/>
      <c r="L151" s="95"/>
      <c r="M151" s="95"/>
      <c r="N151" s="95"/>
      <c r="O151" s="134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134"/>
      <c r="I152" s="95"/>
      <c r="J152" s="95"/>
      <c r="K152" s="95"/>
      <c r="L152" s="95"/>
      <c r="M152" s="95"/>
      <c r="N152" s="95"/>
      <c r="O152" s="134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134"/>
      <c r="I153" s="95"/>
      <c r="J153" s="95"/>
      <c r="K153" s="95"/>
      <c r="L153" s="95"/>
      <c r="M153" s="95"/>
      <c r="N153" s="95"/>
      <c r="O153" s="134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134"/>
      <c r="I154" s="95"/>
      <c r="J154" s="95"/>
      <c r="K154" s="95"/>
      <c r="L154" s="95"/>
      <c r="M154" s="95"/>
      <c r="N154" s="95"/>
      <c r="O154" s="134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134"/>
      <c r="I155" s="95"/>
      <c r="J155" s="95"/>
      <c r="K155" s="95"/>
      <c r="L155" s="95"/>
      <c r="M155" s="95"/>
      <c r="N155" s="95"/>
      <c r="O155" s="134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134"/>
      <c r="I156" s="95"/>
      <c r="J156" s="95"/>
      <c r="K156" s="95"/>
      <c r="L156" s="95"/>
      <c r="M156" s="95"/>
      <c r="N156" s="95"/>
      <c r="O156" s="134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134"/>
      <c r="I157" s="95"/>
      <c r="J157" s="95"/>
      <c r="K157" s="95"/>
      <c r="L157" s="95"/>
      <c r="M157" s="95"/>
      <c r="N157" s="95"/>
      <c r="O157" s="134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134"/>
      <c r="I158" s="95"/>
      <c r="J158" s="95"/>
      <c r="K158" s="95"/>
      <c r="L158" s="95"/>
      <c r="M158" s="95"/>
      <c r="N158" s="95"/>
      <c r="O158" s="134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134"/>
      <c r="I159" s="95"/>
      <c r="J159" s="95"/>
      <c r="K159" s="95"/>
      <c r="L159" s="95"/>
      <c r="M159" s="95"/>
      <c r="N159" s="95"/>
      <c r="O159" s="134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134"/>
      <c r="I160" s="95"/>
      <c r="J160" s="95"/>
      <c r="K160" s="95"/>
      <c r="L160" s="95"/>
      <c r="M160" s="95"/>
      <c r="N160" s="95"/>
      <c r="O160" s="134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134"/>
      <c r="I161" s="95"/>
      <c r="J161" s="95"/>
      <c r="K161" s="95"/>
      <c r="L161" s="95"/>
      <c r="M161" s="95"/>
      <c r="N161" s="95"/>
      <c r="O161" s="134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134"/>
      <c r="I162" s="95"/>
      <c r="J162" s="95"/>
      <c r="K162" s="95"/>
      <c r="L162" s="95"/>
      <c r="M162" s="95"/>
      <c r="N162" s="95"/>
      <c r="O162" s="134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134"/>
      <c r="I163" s="95"/>
      <c r="J163" s="95"/>
      <c r="K163" s="95"/>
      <c r="L163" s="95"/>
      <c r="M163" s="95"/>
      <c r="N163" s="95"/>
      <c r="O163" s="134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134"/>
      <c r="I164" s="95"/>
      <c r="J164" s="95"/>
      <c r="K164" s="95"/>
      <c r="L164" s="95"/>
      <c r="M164" s="95"/>
      <c r="N164" s="95"/>
      <c r="O164" s="134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134"/>
      <c r="I165" s="95"/>
      <c r="J165" s="95"/>
      <c r="K165" s="95"/>
      <c r="L165" s="95"/>
      <c r="M165" s="95"/>
      <c r="N165" s="95"/>
      <c r="O165" s="134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134"/>
      <c r="I166" s="95"/>
      <c r="J166" s="95"/>
      <c r="K166" s="95"/>
      <c r="L166" s="95"/>
      <c r="M166" s="95"/>
      <c r="N166" s="95"/>
      <c r="O166" s="134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134"/>
      <c r="I167" s="95"/>
      <c r="J167" s="95"/>
      <c r="K167" s="95"/>
      <c r="L167" s="95"/>
      <c r="M167" s="95"/>
      <c r="N167" s="95"/>
      <c r="O167" s="134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134"/>
      <c r="I168" s="95"/>
      <c r="J168" s="95"/>
      <c r="K168" s="95"/>
      <c r="L168" s="95"/>
      <c r="M168" s="95"/>
      <c r="N168" s="95"/>
      <c r="O168" s="134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134"/>
      <c r="I169" s="95"/>
      <c r="J169" s="95"/>
      <c r="K169" s="95"/>
      <c r="L169" s="95"/>
      <c r="M169" s="95"/>
      <c r="N169" s="95"/>
      <c r="O169" s="134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134"/>
      <c r="I170" s="95"/>
      <c r="J170" s="95"/>
      <c r="K170" s="95"/>
      <c r="L170" s="95"/>
      <c r="M170" s="95"/>
      <c r="N170" s="95"/>
      <c r="O170" s="134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134"/>
      <c r="I171" s="95"/>
      <c r="J171" s="95"/>
      <c r="K171" s="95"/>
      <c r="L171" s="95"/>
      <c r="M171" s="95"/>
      <c r="N171" s="95"/>
      <c r="O171" s="134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134"/>
      <c r="I172" s="95"/>
      <c r="J172" s="95"/>
      <c r="K172" s="95"/>
      <c r="L172" s="95"/>
      <c r="M172" s="95"/>
      <c r="N172" s="95"/>
      <c r="O172" s="134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134"/>
      <c r="I173" s="95"/>
      <c r="J173" s="95"/>
      <c r="K173" s="95"/>
      <c r="L173" s="95"/>
      <c r="M173" s="95"/>
      <c r="N173" s="95"/>
      <c r="O173" s="134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134"/>
      <c r="I174" s="95"/>
      <c r="J174" s="95"/>
      <c r="K174" s="95"/>
      <c r="L174" s="95"/>
      <c r="M174" s="95"/>
      <c r="N174" s="95"/>
      <c r="O174" s="134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134"/>
      <c r="I175" s="95"/>
      <c r="J175" s="95"/>
      <c r="K175" s="95"/>
      <c r="L175" s="95"/>
      <c r="M175" s="95"/>
      <c r="N175" s="95"/>
      <c r="O175" s="134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134"/>
      <c r="I176" s="95"/>
      <c r="J176" s="95"/>
      <c r="K176" s="95"/>
      <c r="L176" s="95"/>
      <c r="M176" s="95"/>
      <c r="N176" s="95"/>
      <c r="O176" s="134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134"/>
      <c r="I177" s="95"/>
      <c r="J177" s="95"/>
      <c r="K177" s="95"/>
      <c r="L177" s="95"/>
      <c r="M177" s="95"/>
      <c r="N177" s="95"/>
      <c r="O177" s="134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134"/>
      <c r="I178" s="95"/>
      <c r="J178" s="95"/>
      <c r="K178" s="95"/>
      <c r="L178" s="95"/>
      <c r="M178" s="95"/>
      <c r="N178" s="95"/>
      <c r="O178" s="134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134"/>
      <c r="I179" s="95"/>
      <c r="J179" s="95"/>
      <c r="K179" s="95"/>
      <c r="L179" s="95"/>
      <c r="M179" s="95"/>
      <c r="N179" s="95"/>
      <c r="O179" s="134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134"/>
      <c r="I180" s="95"/>
      <c r="J180" s="95"/>
      <c r="K180" s="95"/>
      <c r="L180" s="95"/>
      <c r="M180" s="95"/>
      <c r="N180" s="95"/>
      <c r="O180" s="134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134"/>
      <c r="I181" s="95"/>
      <c r="J181" s="95"/>
      <c r="K181" s="95"/>
      <c r="L181" s="95"/>
      <c r="M181" s="95"/>
      <c r="N181" s="95"/>
      <c r="O181" s="134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134"/>
      <c r="I182" s="95"/>
      <c r="J182" s="95"/>
      <c r="K182" s="95"/>
      <c r="L182" s="95"/>
      <c r="M182" s="95"/>
      <c r="N182" s="95"/>
      <c r="O182" s="134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134"/>
      <c r="I183" s="95"/>
      <c r="J183" s="95"/>
      <c r="K183" s="95"/>
      <c r="L183" s="95"/>
      <c r="M183" s="95"/>
      <c r="N183" s="95"/>
      <c r="O183" s="134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134"/>
      <c r="I184" s="95"/>
      <c r="J184" s="95"/>
      <c r="K184" s="95"/>
      <c r="L184" s="95"/>
      <c r="M184" s="95"/>
      <c r="N184" s="95"/>
      <c r="O184" s="134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134"/>
      <c r="I185" s="95"/>
      <c r="J185" s="95"/>
      <c r="K185" s="95"/>
      <c r="L185" s="95"/>
      <c r="M185" s="95"/>
      <c r="N185" s="95"/>
      <c r="O185" s="134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134"/>
      <c r="I186" s="95"/>
      <c r="J186" s="95"/>
      <c r="K186" s="95"/>
      <c r="L186" s="95"/>
      <c r="M186" s="95"/>
      <c r="N186" s="95"/>
      <c r="O186" s="134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134"/>
      <c r="I187" s="95"/>
      <c r="J187" s="95"/>
      <c r="K187" s="95"/>
      <c r="L187" s="95"/>
      <c r="M187" s="95"/>
      <c r="N187" s="95"/>
      <c r="O187" s="134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134"/>
      <c r="I188" s="95"/>
      <c r="J188" s="95"/>
      <c r="K188" s="95"/>
      <c r="L188" s="95"/>
      <c r="M188" s="95"/>
      <c r="N188" s="95"/>
      <c r="O188" s="134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134"/>
      <c r="I189" s="95"/>
      <c r="J189" s="95"/>
      <c r="K189" s="95"/>
      <c r="L189" s="95"/>
      <c r="M189" s="95"/>
      <c r="N189" s="95"/>
      <c r="O189" s="134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134"/>
      <c r="I190" s="95"/>
      <c r="J190" s="95"/>
      <c r="K190" s="95"/>
      <c r="L190" s="95"/>
      <c r="M190" s="95"/>
      <c r="N190" s="95"/>
      <c r="O190" s="134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134"/>
      <c r="I191" s="95"/>
      <c r="J191" s="95"/>
      <c r="K191" s="95"/>
      <c r="L191" s="95"/>
      <c r="M191" s="95"/>
      <c r="N191" s="95"/>
      <c r="O191" s="134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134"/>
      <c r="I192" s="95"/>
      <c r="J192" s="95"/>
      <c r="K192" s="95"/>
      <c r="L192" s="95"/>
      <c r="M192" s="95"/>
      <c r="N192" s="95"/>
      <c r="O192" s="134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134"/>
      <c r="I193" s="95"/>
      <c r="J193" s="95"/>
      <c r="K193" s="95"/>
      <c r="L193" s="95"/>
      <c r="M193" s="95"/>
      <c r="N193" s="95"/>
      <c r="O193" s="134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134"/>
      <c r="I194" s="95"/>
      <c r="J194" s="95"/>
      <c r="K194" s="95"/>
      <c r="L194" s="95"/>
      <c r="M194" s="95"/>
      <c r="N194" s="95"/>
      <c r="O194" s="134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134"/>
      <c r="I195" s="95"/>
      <c r="J195" s="95"/>
      <c r="K195" s="95"/>
      <c r="L195" s="95"/>
      <c r="M195" s="95"/>
      <c r="N195" s="95"/>
      <c r="O195" s="134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134"/>
      <c r="I196" s="95"/>
      <c r="J196" s="95"/>
      <c r="K196" s="95"/>
      <c r="L196" s="95"/>
      <c r="M196" s="95"/>
      <c r="N196" s="95"/>
      <c r="O196" s="134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134"/>
      <c r="I197" s="95"/>
      <c r="J197" s="95"/>
      <c r="K197" s="95"/>
      <c r="L197" s="95"/>
      <c r="M197" s="95"/>
      <c r="N197" s="95"/>
      <c r="O197" s="134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134"/>
      <c r="I198" s="95"/>
      <c r="J198" s="95"/>
      <c r="K198" s="95"/>
      <c r="L198" s="95"/>
      <c r="M198" s="95"/>
      <c r="N198" s="95"/>
      <c r="O198" s="134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134"/>
      <c r="I199" s="95"/>
      <c r="J199" s="95"/>
      <c r="K199" s="95"/>
      <c r="L199" s="95"/>
      <c r="M199" s="95"/>
      <c r="N199" s="95"/>
      <c r="O199" s="134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134"/>
      <c r="I200" s="95"/>
      <c r="J200" s="95"/>
      <c r="K200" s="95"/>
      <c r="L200" s="95"/>
      <c r="M200" s="95"/>
      <c r="N200" s="95"/>
      <c r="O200" s="134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134"/>
      <c r="I201" s="95"/>
      <c r="J201" s="95"/>
      <c r="K201" s="95"/>
      <c r="L201" s="95"/>
      <c r="M201" s="95"/>
      <c r="N201" s="95"/>
      <c r="O201" s="134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134"/>
      <c r="I202" s="95"/>
      <c r="J202" s="95"/>
      <c r="K202" s="95"/>
      <c r="L202" s="95"/>
      <c r="M202" s="95"/>
      <c r="N202" s="95"/>
      <c r="O202" s="134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134"/>
      <c r="I203" s="95"/>
      <c r="J203" s="95"/>
      <c r="K203" s="95"/>
      <c r="L203" s="95"/>
      <c r="M203" s="95"/>
      <c r="N203" s="95"/>
      <c r="O203" s="134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134"/>
      <c r="I204" s="95"/>
      <c r="J204" s="95"/>
      <c r="K204" s="95"/>
      <c r="L204" s="95"/>
      <c r="M204" s="95"/>
      <c r="N204" s="95"/>
      <c r="O204" s="134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134"/>
      <c r="I205" s="95"/>
      <c r="J205" s="95"/>
      <c r="K205" s="95"/>
      <c r="L205" s="95"/>
      <c r="M205" s="95"/>
      <c r="N205" s="95"/>
      <c r="O205" s="134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134"/>
      <c r="I206" s="95"/>
      <c r="J206" s="95"/>
      <c r="K206" s="95"/>
      <c r="L206" s="95"/>
      <c r="M206" s="95"/>
      <c r="N206" s="95"/>
      <c r="O206" s="134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134"/>
      <c r="I207" s="95"/>
      <c r="J207" s="95"/>
      <c r="K207" s="95"/>
      <c r="L207" s="95"/>
      <c r="M207" s="95"/>
      <c r="N207" s="95"/>
      <c r="O207" s="134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134"/>
      <c r="I208" s="95"/>
      <c r="J208" s="95"/>
      <c r="K208" s="95"/>
      <c r="L208" s="95"/>
      <c r="M208" s="95"/>
      <c r="N208" s="95"/>
      <c r="O208" s="134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134"/>
      <c r="I209" s="95"/>
      <c r="J209" s="95"/>
      <c r="K209" s="95"/>
      <c r="L209" s="95"/>
      <c r="M209" s="95"/>
      <c r="N209" s="95"/>
      <c r="O209" s="134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134"/>
      <c r="I210" s="95"/>
      <c r="J210" s="95"/>
      <c r="K210" s="95"/>
      <c r="L210" s="95"/>
      <c r="M210" s="95"/>
      <c r="N210" s="95"/>
      <c r="O210" s="134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134"/>
      <c r="I211" s="95"/>
      <c r="J211" s="95"/>
      <c r="K211" s="95"/>
      <c r="L211" s="95"/>
      <c r="M211" s="95"/>
      <c r="N211" s="95"/>
      <c r="O211" s="134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134"/>
      <c r="I212" s="95"/>
      <c r="J212" s="95"/>
      <c r="K212" s="95"/>
      <c r="L212" s="95"/>
      <c r="M212" s="95"/>
      <c r="N212" s="95"/>
      <c r="O212" s="134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134"/>
      <c r="I213" s="95"/>
      <c r="J213" s="95"/>
      <c r="K213" s="95"/>
      <c r="L213" s="95"/>
      <c r="M213" s="95"/>
      <c r="N213" s="95"/>
      <c r="O213" s="134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134"/>
      <c r="I214" s="95"/>
      <c r="J214" s="95"/>
      <c r="K214" s="95"/>
      <c r="L214" s="95"/>
      <c r="M214" s="95"/>
      <c r="N214" s="95"/>
      <c r="O214" s="134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134"/>
      <c r="I215" s="95"/>
      <c r="J215" s="95"/>
      <c r="K215" s="95"/>
      <c r="L215" s="95"/>
      <c r="M215" s="95"/>
      <c r="N215" s="95"/>
      <c r="O215" s="134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134"/>
      <c r="I216" s="95"/>
      <c r="J216" s="95"/>
      <c r="K216" s="95"/>
      <c r="L216" s="95"/>
      <c r="M216" s="95"/>
      <c r="N216" s="95"/>
      <c r="O216" s="134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134"/>
      <c r="I217" s="95"/>
      <c r="J217" s="95"/>
      <c r="K217" s="95"/>
      <c r="L217" s="95"/>
      <c r="M217" s="95"/>
      <c r="N217" s="95"/>
      <c r="O217" s="134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134"/>
      <c r="I218" s="95"/>
      <c r="J218" s="95"/>
      <c r="K218" s="95"/>
      <c r="L218" s="95"/>
      <c r="M218" s="95"/>
      <c r="N218" s="95"/>
      <c r="O218" s="134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134"/>
      <c r="I219" s="95"/>
      <c r="J219" s="95"/>
      <c r="K219" s="95"/>
      <c r="L219" s="95"/>
      <c r="M219" s="95"/>
      <c r="N219" s="95"/>
      <c r="O219" s="134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134"/>
      <c r="I220" s="95"/>
      <c r="J220" s="95"/>
      <c r="K220" s="95"/>
      <c r="L220" s="95"/>
      <c r="M220" s="95"/>
      <c r="N220" s="95"/>
      <c r="O220" s="134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134"/>
      <c r="I221" s="95"/>
      <c r="J221" s="95"/>
      <c r="K221" s="95"/>
      <c r="L221" s="95"/>
      <c r="M221" s="95"/>
      <c r="N221" s="95"/>
      <c r="O221" s="134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134"/>
      <c r="I222" s="95"/>
      <c r="J222" s="95"/>
      <c r="K222" s="95"/>
      <c r="L222" s="95"/>
      <c r="M222" s="95"/>
      <c r="N222" s="95"/>
      <c r="O222" s="134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134"/>
      <c r="I223" s="95"/>
      <c r="J223" s="95"/>
      <c r="K223" s="95"/>
      <c r="L223" s="95"/>
      <c r="M223" s="95"/>
      <c r="N223" s="95"/>
      <c r="O223" s="134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134"/>
      <c r="I224" s="95"/>
      <c r="J224" s="95"/>
      <c r="K224" s="95"/>
      <c r="L224" s="95"/>
      <c r="M224" s="95"/>
      <c r="N224" s="95"/>
      <c r="O224" s="134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134"/>
      <c r="I225" s="95"/>
      <c r="J225" s="95"/>
      <c r="K225" s="95"/>
      <c r="L225" s="95"/>
      <c r="M225" s="95"/>
      <c r="N225" s="95"/>
      <c r="O225" s="134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134"/>
      <c r="I226" s="95"/>
      <c r="J226" s="95"/>
      <c r="K226" s="95"/>
      <c r="L226" s="95"/>
      <c r="M226" s="95"/>
      <c r="N226" s="95"/>
      <c r="O226" s="134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134"/>
      <c r="I227" s="95"/>
      <c r="J227" s="95"/>
      <c r="K227" s="95"/>
      <c r="L227" s="95"/>
      <c r="M227" s="95"/>
      <c r="N227" s="95"/>
      <c r="O227" s="134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134"/>
      <c r="I228" s="95"/>
      <c r="J228" s="95"/>
      <c r="K228" s="95"/>
      <c r="L228" s="95"/>
      <c r="M228" s="95"/>
      <c r="N228" s="95"/>
      <c r="O228" s="134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134"/>
      <c r="I229" s="95"/>
      <c r="J229" s="95"/>
      <c r="K229" s="95"/>
      <c r="L229" s="95"/>
      <c r="M229" s="95"/>
      <c r="N229" s="95"/>
      <c r="O229" s="134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134"/>
      <c r="I230" s="95"/>
      <c r="J230" s="95"/>
      <c r="K230" s="95"/>
      <c r="L230" s="95"/>
      <c r="M230" s="95"/>
      <c r="N230" s="95"/>
      <c r="O230" s="134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134"/>
      <c r="I231" s="95"/>
      <c r="J231" s="95"/>
      <c r="K231" s="95"/>
      <c r="L231" s="95"/>
      <c r="M231" s="95"/>
      <c r="N231" s="95"/>
      <c r="O231" s="134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134"/>
      <c r="I232" s="95"/>
      <c r="J232" s="95"/>
      <c r="K232" s="95"/>
      <c r="L232" s="95"/>
      <c r="M232" s="95"/>
      <c r="N232" s="95"/>
      <c r="O232" s="134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134"/>
      <c r="I233" s="95"/>
      <c r="J233" s="95"/>
      <c r="K233" s="95"/>
      <c r="L233" s="95"/>
      <c r="M233" s="95"/>
      <c r="N233" s="95"/>
      <c r="O233" s="134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134"/>
      <c r="I234" s="95"/>
      <c r="J234" s="95"/>
      <c r="K234" s="95"/>
      <c r="L234" s="95"/>
      <c r="M234" s="95"/>
      <c r="N234" s="95"/>
      <c r="O234" s="134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134"/>
      <c r="I235" s="95"/>
      <c r="J235" s="95"/>
      <c r="K235" s="95"/>
      <c r="L235" s="95"/>
      <c r="M235" s="95"/>
      <c r="N235" s="95"/>
      <c r="O235" s="134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134"/>
      <c r="I236" s="95"/>
      <c r="J236" s="95"/>
      <c r="K236" s="95"/>
      <c r="L236" s="95"/>
      <c r="M236" s="95"/>
      <c r="N236" s="95"/>
      <c r="O236" s="134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134"/>
      <c r="I237" s="95"/>
      <c r="J237" s="95"/>
      <c r="K237" s="95"/>
      <c r="L237" s="95"/>
      <c r="M237" s="95"/>
      <c r="N237" s="95"/>
      <c r="O237" s="134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134"/>
      <c r="I238" s="95"/>
      <c r="J238" s="95"/>
      <c r="K238" s="95"/>
      <c r="L238" s="95"/>
      <c r="M238" s="95"/>
      <c r="N238" s="95"/>
      <c r="O238" s="134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134"/>
      <c r="I239" s="95"/>
      <c r="J239" s="95"/>
      <c r="K239" s="95"/>
      <c r="L239" s="95"/>
      <c r="M239" s="95"/>
      <c r="N239" s="95"/>
      <c r="O239" s="134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134"/>
      <c r="I240" s="95"/>
      <c r="J240" s="95"/>
      <c r="K240" s="95"/>
      <c r="L240" s="95"/>
      <c r="M240" s="95"/>
      <c r="N240" s="95"/>
      <c r="O240" s="134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134"/>
      <c r="I241" s="95"/>
      <c r="J241" s="95"/>
      <c r="K241" s="95"/>
      <c r="L241" s="95"/>
      <c r="M241" s="95"/>
      <c r="N241" s="95"/>
      <c r="O241" s="134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134"/>
      <c r="I242" s="95"/>
      <c r="J242" s="95"/>
      <c r="K242" s="95"/>
      <c r="L242" s="95"/>
      <c r="M242" s="95"/>
      <c r="N242" s="95"/>
      <c r="O242" s="134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134"/>
      <c r="I243" s="95"/>
      <c r="J243" s="95"/>
      <c r="K243" s="95"/>
      <c r="L243" s="95"/>
      <c r="M243" s="95"/>
      <c r="N243" s="95"/>
      <c r="O243" s="134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134"/>
      <c r="I244" s="95"/>
      <c r="J244" s="95"/>
      <c r="K244" s="95"/>
      <c r="L244" s="95"/>
      <c r="M244" s="95"/>
      <c r="N244" s="95"/>
      <c r="O244" s="134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134"/>
      <c r="I245" s="95"/>
      <c r="J245" s="95"/>
      <c r="K245" s="95"/>
      <c r="L245" s="95"/>
      <c r="M245" s="95"/>
      <c r="N245" s="95"/>
      <c r="O245" s="134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134"/>
      <c r="I246" s="95"/>
      <c r="J246" s="95"/>
      <c r="K246" s="95"/>
      <c r="L246" s="95"/>
      <c r="M246" s="95"/>
      <c r="N246" s="95"/>
      <c r="O246" s="134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134"/>
      <c r="I247" s="95"/>
      <c r="J247" s="95"/>
      <c r="K247" s="95"/>
      <c r="L247" s="95"/>
      <c r="M247" s="95"/>
      <c r="N247" s="95"/>
      <c r="O247" s="134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134"/>
      <c r="I248" s="95"/>
      <c r="J248" s="95"/>
      <c r="K248" s="95"/>
      <c r="L248" s="95"/>
      <c r="M248" s="95"/>
      <c r="N248" s="95"/>
      <c r="O248" s="134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134"/>
      <c r="I249" s="95"/>
      <c r="J249" s="95"/>
      <c r="K249" s="95"/>
      <c r="L249" s="95"/>
      <c r="M249" s="95"/>
      <c r="N249" s="95"/>
      <c r="O249" s="134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134"/>
      <c r="I250" s="95"/>
      <c r="J250" s="95"/>
      <c r="K250" s="95"/>
      <c r="L250" s="95"/>
      <c r="M250" s="95"/>
      <c r="N250" s="95"/>
      <c r="O250" s="134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134"/>
      <c r="I251" s="95"/>
      <c r="J251" s="95"/>
      <c r="K251" s="95"/>
      <c r="L251" s="95"/>
      <c r="M251" s="95"/>
      <c r="N251" s="95"/>
      <c r="O251" s="134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134"/>
      <c r="I252" s="95"/>
      <c r="J252" s="95"/>
      <c r="K252" s="95"/>
      <c r="L252" s="95"/>
      <c r="M252" s="95"/>
      <c r="N252" s="95"/>
      <c r="O252" s="134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134"/>
      <c r="I253" s="95"/>
      <c r="J253" s="95"/>
      <c r="K253" s="95"/>
      <c r="L253" s="95"/>
      <c r="M253" s="95"/>
      <c r="N253" s="95"/>
      <c r="O253" s="134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134"/>
      <c r="I254" s="95"/>
      <c r="J254" s="95"/>
      <c r="K254" s="95"/>
      <c r="L254" s="95"/>
      <c r="M254" s="95"/>
      <c r="N254" s="95"/>
      <c r="O254" s="134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134"/>
      <c r="I255" s="95"/>
      <c r="J255" s="95"/>
      <c r="K255" s="95"/>
      <c r="L255" s="95"/>
      <c r="M255" s="95"/>
      <c r="N255" s="95"/>
      <c r="O255" s="134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134"/>
      <c r="I256" s="95"/>
      <c r="J256" s="95"/>
      <c r="K256" s="95"/>
      <c r="L256" s="95"/>
      <c r="M256" s="95"/>
      <c r="N256" s="95"/>
      <c r="O256" s="134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134"/>
      <c r="I257" s="95"/>
      <c r="J257" s="95"/>
      <c r="K257" s="95"/>
      <c r="L257" s="95"/>
      <c r="M257" s="95"/>
      <c r="N257" s="95"/>
      <c r="O257" s="134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134"/>
      <c r="I258" s="95"/>
      <c r="J258" s="95"/>
      <c r="K258" s="95"/>
      <c r="L258" s="95"/>
      <c r="M258" s="95"/>
      <c r="N258" s="95"/>
      <c r="O258" s="134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134"/>
      <c r="I259" s="95"/>
      <c r="J259" s="95"/>
      <c r="K259" s="95"/>
      <c r="L259" s="95"/>
      <c r="M259" s="95"/>
      <c r="N259" s="95"/>
      <c r="O259" s="134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134"/>
      <c r="I260" s="95"/>
      <c r="J260" s="95"/>
      <c r="K260" s="95"/>
      <c r="L260" s="95"/>
      <c r="M260" s="95"/>
      <c r="N260" s="95"/>
      <c r="O260" s="134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134"/>
      <c r="I261" s="95"/>
      <c r="J261" s="95"/>
      <c r="K261" s="95"/>
      <c r="L261" s="95"/>
      <c r="M261" s="95"/>
      <c r="N261" s="95"/>
      <c r="O261" s="134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134"/>
      <c r="I262" s="95"/>
      <c r="J262" s="95"/>
      <c r="K262" s="95"/>
      <c r="L262" s="95"/>
      <c r="M262" s="95"/>
      <c r="N262" s="95"/>
      <c r="O262" s="134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134"/>
      <c r="I263" s="95"/>
      <c r="J263" s="95"/>
      <c r="K263" s="95"/>
      <c r="L263" s="95"/>
      <c r="M263" s="95"/>
      <c r="N263" s="95"/>
      <c r="O263" s="134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134"/>
      <c r="I264" s="95"/>
      <c r="J264" s="95"/>
      <c r="K264" s="95"/>
      <c r="L264" s="95"/>
      <c r="M264" s="95"/>
      <c r="N264" s="95"/>
      <c r="O264" s="134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134"/>
      <c r="I265" s="95"/>
      <c r="J265" s="95"/>
      <c r="K265" s="95"/>
      <c r="L265" s="95"/>
      <c r="M265" s="95"/>
      <c r="N265" s="95"/>
      <c r="O265" s="134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134"/>
      <c r="I266" s="95"/>
      <c r="J266" s="95"/>
      <c r="K266" s="95"/>
      <c r="L266" s="95"/>
      <c r="M266" s="95"/>
      <c r="N266" s="95"/>
      <c r="O266" s="134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134"/>
      <c r="I267" s="95"/>
      <c r="J267" s="95"/>
      <c r="K267" s="95"/>
      <c r="L267" s="95"/>
      <c r="M267" s="95"/>
      <c r="N267" s="95"/>
      <c r="O267" s="134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134"/>
      <c r="I268" s="95"/>
      <c r="J268" s="95"/>
      <c r="K268" s="95"/>
      <c r="L268" s="95"/>
      <c r="M268" s="95"/>
      <c r="N268" s="95"/>
      <c r="O268" s="134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134"/>
      <c r="I269" s="95"/>
      <c r="J269" s="95"/>
      <c r="K269" s="95"/>
      <c r="L269" s="95"/>
      <c r="M269" s="95"/>
      <c r="N269" s="95"/>
      <c r="O269" s="134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134"/>
      <c r="I270" s="95"/>
      <c r="J270" s="95"/>
      <c r="K270" s="95"/>
      <c r="L270" s="95"/>
      <c r="M270" s="95"/>
      <c r="N270" s="95"/>
      <c r="O270" s="134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134"/>
      <c r="I271" s="95"/>
      <c r="J271" s="95"/>
      <c r="K271" s="95"/>
      <c r="L271" s="95"/>
      <c r="M271" s="95"/>
      <c r="N271" s="95"/>
      <c r="O271" s="134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134"/>
      <c r="I272" s="95"/>
      <c r="J272" s="95"/>
      <c r="K272" s="95"/>
      <c r="L272" s="95"/>
      <c r="M272" s="95"/>
      <c r="N272" s="95"/>
      <c r="O272" s="134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134"/>
      <c r="I273" s="95"/>
      <c r="J273" s="95"/>
      <c r="K273" s="95"/>
      <c r="L273" s="95"/>
      <c r="M273" s="95"/>
      <c r="N273" s="95"/>
      <c r="O273" s="134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134"/>
      <c r="I274" s="95"/>
      <c r="J274" s="95"/>
      <c r="K274" s="95"/>
      <c r="L274" s="95"/>
      <c r="M274" s="95"/>
      <c r="N274" s="95"/>
      <c r="O274" s="134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134"/>
      <c r="I275" s="95"/>
      <c r="J275" s="95"/>
      <c r="K275" s="95"/>
      <c r="L275" s="95"/>
      <c r="M275" s="95"/>
      <c r="N275" s="95"/>
      <c r="O275" s="134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134"/>
      <c r="I276" s="95"/>
      <c r="J276" s="95"/>
      <c r="K276" s="95"/>
      <c r="L276" s="95"/>
      <c r="M276" s="95"/>
      <c r="N276" s="95"/>
      <c r="O276" s="134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134"/>
      <c r="I277" s="95"/>
      <c r="J277" s="95"/>
      <c r="K277" s="95"/>
      <c r="L277" s="95"/>
      <c r="M277" s="95"/>
      <c r="N277" s="95"/>
      <c r="O277" s="134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134"/>
      <c r="I278" s="95"/>
      <c r="J278" s="95"/>
      <c r="K278" s="95"/>
      <c r="L278" s="95"/>
      <c r="M278" s="95"/>
      <c r="N278" s="95"/>
      <c r="O278" s="134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134"/>
      <c r="I279" s="95"/>
      <c r="J279" s="95"/>
      <c r="K279" s="95"/>
      <c r="L279" s="95"/>
      <c r="M279" s="95"/>
      <c r="N279" s="95"/>
      <c r="O279" s="134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134"/>
      <c r="I280" s="95"/>
      <c r="J280" s="95"/>
      <c r="K280" s="95"/>
      <c r="L280" s="95"/>
      <c r="M280" s="95"/>
      <c r="N280" s="95"/>
      <c r="O280" s="134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134"/>
      <c r="I281" s="95"/>
      <c r="J281" s="95"/>
      <c r="K281" s="95"/>
      <c r="L281" s="95"/>
      <c r="M281" s="95"/>
      <c r="N281" s="95"/>
      <c r="O281" s="134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134"/>
      <c r="I282" s="95"/>
      <c r="J282" s="95"/>
      <c r="K282" s="95"/>
      <c r="L282" s="95"/>
      <c r="M282" s="95"/>
      <c r="N282" s="95"/>
      <c r="O282" s="134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134"/>
      <c r="I283" s="95"/>
      <c r="J283" s="95"/>
      <c r="K283" s="95"/>
      <c r="L283" s="95"/>
      <c r="M283" s="95"/>
      <c r="N283" s="95"/>
      <c r="O283" s="134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134"/>
      <c r="I284" s="95"/>
      <c r="J284" s="95"/>
      <c r="K284" s="95"/>
      <c r="L284" s="95"/>
      <c r="M284" s="95"/>
      <c r="N284" s="95"/>
      <c r="O284" s="134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134"/>
      <c r="I285" s="95"/>
      <c r="J285" s="95"/>
      <c r="K285" s="95"/>
      <c r="L285" s="95"/>
      <c r="M285" s="95"/>
      <c r="N285" s="95"/>
      <c r="O285" s="134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134"/>
      <c r="I286" s="95"/>
      <c r="J286" s="95"/>
      <c r="K286" s="95"/>
      <c r="L286" s="95"/>
      <c r="M286" s="95"/>
      <c r="N286" s="95"/>
      <c r="O286" s="134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134"/>
      <c r="I287" s="95"/>
      <c r="J287" s="95"/>
      <c r="K287" s="95"/>
      <c r="L287" s="95"/>
      <c r="M287" s="95"/>
      <c r="N287" s="95"/>
      <c r="O287" s="134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134"/>
      <c r="I288" s="95"/>
      <c r="J288" s="95"/>
      <c r="K288" s="95"/>
      <c r="L288" s="95"/>
      <c r="M288" s="95"/>
      <c r="N288" s="95"/>
      <c r="O288" s="134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134"/>
      <c r="I289" s="95"/>
      <c r="J289" s="95"/>
      <c r="K289" s="95"/>
      <c r="L289" s="95"/>
      <c r="M289" s="95"/>
      <c r="N289" s="95"/>
      <c r="O289" s="134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134"/>
      <c r="I290" s="95"/>
      <c r="J290" s="95"/>
      <c r="K290" s="95"/>
      <c r="L290" s="95"/>
      <c r="M290" s="95"/>
      <c r="N290" s="95"/>
      <c r="O290" s="134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134"/>
      <c r="I291" s="95"/>
      <c r="J291" s="95"/>
      <c r="K291" s="95"/>
      <c r="L291" s="95"/>
      <c r="M291" s="95"/>
      <c r="N291" s="95"/>
      <c r="O291" s="134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134"/>
      <c r="I292" s="95"/>
      <c r="J292" s="95"/>
      <c r="K292" s="95"/>
      <c r="L292" s="95"/>
      <c r="M292" s="95"/>
      <c r="N292" s="95"/>
      <c r="O292" s="134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134"/>
      <c r="I293" s="95"/>
      <c r="J293" s="95"/>
      <c r="K293" s="95"/>
      <c r="L293" s="95"/>
      <c r="M293" s="95"/>
      <c r="N293" s="95"/>
      <c r="O293" s="134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134"/>
      <c r="I294" s="95"/>
      <c r="J294" s="95"/>
      <c r="K294" s="95"/>
      <c r="L294" s="95"/>
      <c r="M294" s="95"/>
      <c r="N294" s="95"/>
      <c r="O294" s="134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134"/>
      <c r="I295" s="95"/>
      <c r="J295" s="95"/>
      <c r="K295" s="95"/>
      <c r="L295" s="95"/>
      <c r="M295" s="95"/>
      <c r="N295" s="95"/>
      <c r="O295" s="134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134"/>
      <c r="I296" s="95"/>
      <c r="J296" s="95"/>
      <c r="K296" s="95"/>
      <c r="L296" s="95"/>
      <c r="M296" s="95"/>
      <c r="N296" s="95"/>
      <c r="O296" s="134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134"/>
      <c r="I297" s="95"/>
      <c r="J297" s="95"/>
      <c r="K297" s="95"/>
      <c r="L297" s="95"/>
      <c r="M297" s="95"/>
      <c r="N297" s="95"/>
      <c r="O297" s="134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134"/>
      <c r="I298" s="95"/>
      <c r="J298" s="95"/>
      <c r="K298" s="95"/>
      <c r="L298" s="95"/>
      <c r="M298" s="95"/>
      <c r="N298" s="95"/>
      <c r="O298" s="134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134"/>
      <c r="I299" s="95"/>
      <c r="J299" s="95"/>
      <c r="K299" s="95"/>
      <c r="L299" s="95"/>
      <c r="M299" s="95"/>
      <c r="N299" s="95"/>
      <c r="O299" s="134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134"/>
      <c r="I300" s="95"/>
      <c r="J300" s="95"/>
      <c r="K300" s="95"/>
      <c r="L300" s="95"/>
      <c r="M300" s="95"/>
      <c r="N300" s="95"/>
      <c r="O300" s="134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134"/>
      <c r="I301" s="95"/>
      <c r="J301" s="95"/>
      <c r="K301" s="95"/>
      <c r="L301" s="95"/>
      <c r="M301" s="95"/>
      <c r="N301" s="95"/>
      <c r="O301" s="134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134"/>
      <c r="I302" s="95"/>
      <c r="J302" s="95"/>
      <c r="K302" s="95"/>
      <c r="L302" s="95"/>
      <c r="M302" s="95"/>
      <c r="N302" s="95"/>
      <c r="O302" s="134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134"/>
      <c r="I303" s="95"/>
      <c r="J303" s="95"/>
      <c r="K303" s="95"/>
      <c r="L303" s="95"/>
      <c r="M303" s="95"/>
      <c r="N303" s="95"/>
      <c r="O303" s="134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134"/>
      <c r="I304" s="95"/>
      <c r="J304" s="95"/>
      <c r="K304" s="95"/>
      <c r="L304" s="95"/>
      <c r="M304" s="95"/>
      <c r="N304" s="95"/>
      <c r="O304" s="134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134"/>
      <c r="I305" s="95"/>
      <c r="J305" s="95"/>
      <c r="K305" s="95"/>
      <c r="L305" s="95"/>
      <c r="M305" s="95"/>
      <c r="N305" s="95"/>
      <c r="O305" s="134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134"/>
      <c r="I306" s="95"/>
      <c r="J306" s="95"/>
      <c r="K306" s="95"/>
      <c r="L306" s="95"/>
      <c r="M306" s="95"/>
      <c r="N306" s="95"/>
      <c r="O306" s="134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134"/>
      <c r="I307" s="95"/>
      <c r="J307" s="95"/>
      <c r="K307" s="95"/>
      <c r="L307" s="95"/>
      <c r="M307" s="95"/>
      <c r="N307" s="95"/>
      <c r="O307" s="134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134"/>
      <c r="I308" s="95"/>
      <c r="J308" s="95"/>
      <c r="K308" s="95"/>
      <c r="L308" s="95"/>
      <c r="M308" s="95"/>
      <c r="N308" s="95"/>
      <c r="O308" s="134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134"/>
      <c r="I309" s="95"/>
      <c r="J309" s="95"/>
      <c r="K309" s="95"/>
      <c r="L309" s="95"/>
      <c r="M309" s="95"/>
      <c r="N309" s="95"/>
      <c r="O309" s="134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134"/>
      <c r="I310" s="95"/>
      <c r="J310" s="95"/>
      <c r="K310" s="95"/>
      <c r="L310" s="95"/>
      <c r="M310" s="95"/>
      <c r="N310" s="95"/>
      <c r="O310" s="134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134"/>
      <c r="I311" s="95"/>
      <c r="J311" s="95"/>
      <c r="K311" s="95"/>
      <c r="L311" s="95"/>
      <c r="M311" s="95"/>
      <c r="N311" s="95"/>
      <c r="O311" s="134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134"/>
      <c r="I312" s="95"/>
      <c r="J312" s="95"/>
      <c r="K312" s="95"/>
      <c r="L312" s="95"/>
      <c r="M312" s="95"/>
      <c r="N312" s="95"/>
      <c r="O312" s="134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134"/>
      <c r="I313" s="95"/>
      <c r="J313" s="95"/>
      <c r="K313" s="95"/>
      <c r="L313" s="95"/>
      <c r="M313" s="95"/>
      <c r="N313" s="95"/>
      <c r="O313" s="134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134"/>
      <c r="I314" s="95"/>
      <c r="J314" s="95"/>
      <c r="K314" s="95"/>
      <c r="L314" s="95"/>
      <c r="M314" s="95"/>
      <c r="N314" s="95"/>
      <c r="O314" s="134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134"/>
      <c r="I315" s="95"/>
      <c r="J315" s="95"/>
      <c r="K315" s="95"/>
      <c r="L315" s="95"/>
      <c r="M315" s="95"/>
      <c r="N315" s="95"/>
      <c r="O315" s="134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134"/>
      <c r="I316" s="95"/>
      <c r="J316" s="95"/>
      <c r="K316" s="95"/>
      <c r="L316" s="95"/>
      <c r="M316" s="95"/>
      <c r="N316" s="95"/>
      <c r="O316" s="134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134"/>
      <c r="I317" s="95"/>
      <c r="J317" s="95"/>
      <c r="K317" s="95"/>
      <c r="L317" s="95"/>
      <c r="M317" s="95"/>
      <c r="N317" s="95"/>
      <c r="O317" s="134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134"/>
      <c r="I318" s="95"/>
      <c r="J318" s="95"/>
      <c r="K318" s="95"/>
      <c r="L318" s="95"/>
      <c r="M318" s="95"/>
      <c r="N318" s="95"/>
      <c r="O318" s="134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134"/>
      <c r="I319" s="95"/>
      <c r="J319" s="95"/>
      <c r="K319" s="95"/>
      <c r="L319" s="95"/>
      <c r="M319" s="95"/>
      <c r="N319" s="95"/>
      <c r="O319" s="134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134"/>
      <c r="I320" s="95"/>
      <c r="J320" s="95"/>
      <c r="K320" s="95"/>
      <c r="L320" s="95"/>
      <c r="M320" s="95"/>
      <c r="N320" s="95"/>
      <c r="O320" s="134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134"/>
      <c r="I321" s="95"/>
      <c r="J321" s="95"/>
      <c r="K321" s="95"/>
      <c r="L321" s="95"/>
      <c r="M321" s="95"/>
      <c r="N321" s="95"/>
      <c r="O321" s="134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134"/>
      <c r="I322" s="95"/>
      <c r="J322" s="95"/>
      <c r="K322" s="95"/>
      <c r="L322" s="95"/>
      <c r="M322" s="95"/>
      <c r="N322" s="95"/>
      <c r="O322" s="134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134"/>
      <c r="I323" s="95"/>
      <c r="J323" s="95"/>
      <c r="K323" s="95"/>
      <c r="L323" s="95"/>
      <c r="M323" s="95"/>
      <c r="N323" s="95"/>
      <c r="O323" s="134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134"/>
      <c r="I324" s="95"/>
      <c r="J324" s="95"/>
      <c r="K324" s="95"/>
      <c r="L324" s="95"/>
      <c r="M324" s="95"/>
      <c r="N324" s="95"/>
      <c r="O324" s="134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134"/>
      <c r="I325" s="95"/>
      <c r="J325" s="95"/>
      <c r="K325" s="95"/>
      <c r="L325" s="95"/>
      <c r="M325" s="95"/>
      <c r="N325" s="95"/>
      <c r="O325" s="134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134"/>
      <c r="I326" s="95"/>
      <c r="J326" s="95"/>
      <c r="K326" s="95"/>
      <c r="L326" s="95"/>
      <c r="M326" s="95"/>
      <c r="N326" s="95"/>
      <c r="O326" s="134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134"/>
      <c r="I327" s="95"/>
      <c r="J327" s="95"/>
      <c r="K327" s="95"/>
      <c r="L327" s="95"/>
      <c r="M327" s="95"/>
      <c r="N327" s="95"/>
      <c r="O327" s="134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134"/>
      <c r="I328" s="95"/>
      <c r="J328" s="95"/>
      <c r="K328" s="95"/>
      <c r="L328" s="95"/>
      <c r="M328" s="95"/>
      <c r="N328" s="95"/>
      <c r="O328" s="134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134"/>
      <c r="I329" s="95"/>
      <c r="J329" s="95"/>
      <c r="K329" s="95"/>
      <c r="L329" s="95"/>
      <c r="M329" s="95"/>
      <c r="N329" s="95"/>
      <c r="O329" s="134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134"/>
      <c r="I330" s="95"/>
      <c r="J330" s="95"/>
      <c r="K330" s="95"/>
      <c r="L330" s="95"/>
      <c r="M330" s="95"/>
      <c r="N330" s="95"/>
      <c r="O330" s="134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134"/>
      <c r="I331" s="95"/>
      <c r="J331" s="95"/>
      <c r="K331" s="95"/>
      <c r="L331" s="95"/>
      <c r="M331" s="95"/>
      <c r="N331" s="95"/>
      <c r="O331" s="134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134"/>
      <c r="I332" s="95"/>
      <c r="J332" s="95"/>
      <c r="K332" s="95"/>
      <c r="L332" s="95"/>
      <c r="M332" s="95"/>
      <c r="N332" s="95"/>
      <c r="O332" s="134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134"/>
      <c r="I333" s="95"/>
      <c r="J333" s="95"/>
      <c r="K333" s="95"/>
      <c r="L333" s="95"/>
      <c r="M333" s="95"/>
      <c r="N333" s="95"/>
      <c r="O333" s="134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134"/>
      <c r="I334" s="95"/>
      <c r="J334" s="95"/>
      <c r="K334" s="95"/>
      <c r="L334" s="95"/>
      <c r="M334" s="95"/>
      <c r="N334" s="95"/>
      <c r="O334" s="134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134"/>
      <c r="I335" s="95"/>
      <c r="J335" s="95"/>
      <c r="K335" s="95"/>
      <c r="L335" s="95"/>
      <c r="M335" s="95"/>
      <c r="N335" s="95"/>
      <c r="O335" s="134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134"/>
      <c r="I336" s="95"/>
      <c r="J336" s="95"/>
      <c r="K336" s="95"/>
      <c r="L336" s="95"/>
      <c r="M336" s="95"/>
      <c r="N336" s="95"/>
      <c r="O336" s="134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134"/>
      <c r="I337" s="95"/>
      <c r="J337" s="95"/>
      <c r="K337" s="95"/>
      <c r="L337" s="95"/>
      <c r="M337" s="95"/>
      <c r="N337" s="95"/>
      <c r="O337" s="134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134"/>
      <c r="I338" s="95"/>
      <c r="J338" s="95"/>
      <c r="K338" s="95"/>
      <c r="L338" s="95"/>
      <c r="M338" s="95"/>
      <c r="N338" s="95"/>
      <c r="O338" s="134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134"/>
      <c r="I339" s="95"/>
      <c r="J339" s="95"/>
      <c r="K339" s="95"/>
      <c r="L339" s="95"/>
      <c r="M339" s="95"/>
      <c r="N339" s="95"/>
      <c r="O339" s="134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134"/>
      <c r="I340" s="95"/>
      <c r="J340" s="95"/>
      <c r="K340" s="95"/>
      <c r="L340" s="95"/>
      <c r="M340" s="95"/>
      <c r="N340" s="95"/>
      <c r="O340" s="134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134"/>
      <c r="I341" s="95"/>
      <c r="J341" s="95"/>
      <c r="K341" s="95"/>
      <c r="L341" s="95"/>
      <c r="M341" s="95"/>
      <c r="N341" s="95"/>
      <c r="O341" s="134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134"/>
      <c r="I342" s="95"/>
      <c r="J342" s="95"/>
      <c r="K342" s="95"/>
      <c r="L342" s="95"/>
      <c r="M342" s="95"/>
      <c r="N342" s="95"/>
      <c r="O342" s="134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134"/>
      <c r="I343" s="95"/>
      <c r="J343" s="95"/>
      <c r="K343" s="95"/>
      <c r="L343" s="95"/>
      <c r="M343" s="95"/>
      <c r="N343" s="95"/>
      <c r="O343" s="134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134"/>
      <c r="I344" s="95"/>
      <c r="J344" s="95"/>
      <c r="K344" s="95"/>
      <c r="L344" s="95"/>
      <c r="M344" s="95"/>
      <c r="N344" s="95"/>
      <c r="O344" s="134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134"/>
      <c r="I345" s="95"/>
      <c r="J345" s="95"/>
      <c r="K345" s="95"/>
      <c r="L345" s="95"/>
      <c r="M345" s="95"/>
      <c r="N345" s="95"/>
      <c r="O345" s="134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134"/>
      <c r="I346" s="95"/>
      <c r="J346" s="95"/>
      <c r="K346" s="95"/>
      <c r="L346" s="95"/>
      <c r="M346" s="95"/>
      <c r="N346" s="95"/>
      <c r="O346" s="134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134"/>
      <c r="I347" s="95"/>
      <c r="J347" s="95"/>
      <c r="K347" s="95"/>
      <c r="L347" s="95"/>
      <c r="M347" s="95"/>
      <c r="N347" s="95"/>
      <c r="O347" s="134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134"/>
      <c r="I348" s="95"/>
      <c r="J348" s="95"/>
      <c r="K348" s="95"/>
      <c r="L348" s="95"/>
      <c r="M348" s="95"/>
      <c r="N348" s="95"/>
      <c r="O348" s="134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134"/>
      <c r="I349" s="95"/>
      <c r="J349" s="95"/>
      <c r="K349" s="95"/>
      <c r="L349" s="95"/>
      <c r="M349" s="95"/>
      <c r="N349" s="95"/>
      <c r="O349" s="134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134"/>
      <c r="I350" s="95"/>
      <c r="J350" s="95"/>
      <c r="K350" s="95"/>
      <c r="L350" s="95"/>
      <c r="M350" s="95"/>
      <c r="N350" s="95"/>
      <c r="O350" s="134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134"/>
      <c r="I351" s="95"/>
      <c r="J351" s="95"/>
      <c r="K351" s="95"/>
      <c r="L351" s="95"/>
      <c r="M351" s="95"/>
      <c r="N351" s="95"/>
      <c r="O351" s="134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134"/>
      <c r="I352" s="95"/>
      <c r="J352" s="95"/>
      <c r="K352" s="95"/>
      <c r="L352" s="95"/>
      <c r="M352" s="95"/>
      <c r="N352" s="95"/>
      <c r="O352" s="134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134"/>
      <c r="I353" s="95"/>
      <c r="J353" s="95"/>
      <c r="K353" s="95"/>
      <c r="L353" s="95"/>
      <c r="M353" s="95"/>
      <c r="N353" s="95"/>
      <c r="O353" s="134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134"/>
      <c r="I354" s="95"/>
      <c r="J354" s="95"/>
      <c r="K354" s="95"/>
      <c r="L354" s="95"/>
      <c r="M354" s="95"/>
      <c r="N354" s="95"/>
      <c r="O354" s="134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134"/>
      <c r="I355" s="95"/>
      <c r="J355" s="95"/>
      <c r="K355" s="95"/>
      <c r="L355" s="95"/>
      <c r="M355" s="95"/>
      <c r="N355" s="95"/>
      <c r="O355" s="134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134"/>
      <c r="I356" s="95"/>
      <c r="J356" s="95"/>
      <c r="K356" s="95"/>
      <c r="L356" s="95"/>
      <c r="M356" s="95"/>
      <c r="N356" s="95"/>
      <c r="O356" s="134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134"/>
      <c r="I357" s="95"/>
      <c r="J357" s="95"/>
      <c r="K357" s="95"/>
      <c r="L357" s="95"/>
      <c r="M357" s="95"/>
      <c r="N357" s="95"/>
      <c r="O357" s="134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134"/>
      <c r="I358" s="95"/>
      <c r="J358" s="95"/>
      <c r="K358" s="95"/>
      <c r="L358" s="95"/>
      <c r="M358" s="95"/>
      <c r="N358" s="95"/>
      <c r="O358" s="134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134"/>
      <c r="I359" s="95"/>
      <c r="J359" s="95"/>
      <c r="K359" s="95"/>
      <c r="L359" s="95"/>
      <c r="M359" s="95"/>
      <c r="N359" s="95"/>
      <c r="O359" s="134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134"/>
      <c r="I360" s="95"/>
      <c r="J360" s="95"/>
      <c r="K360" s="95"/>
      <c r="L360" s="95"/>
      <c r="M360" s="95"/>
      <c r="N360" s="95"/>
      <c r="O360" s="134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134"/>
      <c r="I361" s="95"/>
      <c r="J361" s="95"/>
      <c r="K361" s="95"/>
      <c r="L361" s="95"/>
      <c r="M361" s="95"/>
      <c r="N361" s="95"/>
      <c r="O361" s="134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134"/>
      <c r="I362" s="95"/>
      <c r="J362" s="95"/>
      <c r="K362" s="95"/>
      <c r="L362" s="95"/>
      <c r="M362" s="95"/>
      <c r="N362" s="95"/>
      <c r="O362" s="134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134"/>
      <c r="I363" s="95"/>
      <c r="J363" s="95"/>
      <c r="K363" s="95"/>
      <c r="L363" s="95"/>
      <c r="M363" s="95"/>
      <c r="N363" s="95"/>
      <c r="O363" s="134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134"/>
      <c r="I364" s="95"/>
      <c r="J364" s="95"/>
      <c r="K364" s="95"/>
      <c r="L364" s="95"/>
      <c r="M364" s="95"/>
      <c r="N364" s="95"/>
      <c r="O364" s="134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134"/>
      <c r="I365" s="95"/>
      <c r="J365" s="95"/>
      <c r="K365" s="95"/>
      <c r="L365" s="95"/>
      <c r="M365" s="95"/>
      <c r="N365" s="95"/>
      <c r="O365" s="134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134"/>
      <c r="I366" s="95"/>
      <c r="J366" s="95"/>
      <c r="K366" s="95"/>
      <c r="L366" s="95"/>
      <c r="M366" s="95"/>
      <c r="N366" s="95"/>
      <c r="O366" s="134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134"/>
      <c r="I367" s="95"/>
      <c r="J367" s="95"/>
      <c r="K367" s="95"/>
      <c r="L367" s="95"/>
      <c r="M367" s="95"/>
      <c r="N367" s="95"/>
      <c r="O367" s="134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134"/>
      <c r="I368" s="95"/>
      <c r="J368" s="95"/>
      <c r="K368" s="95"/>
      <c r="L368" s="95"/>
      <c r="M368" s="95"/>
      <c r="N368" s="95"/>
      <c r="O368" s="134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134"/>
      <c r="I369" s="95"/>
      <c r="J369" s="95"/>
      <c r="K369" s="95"/>
      <c r="L369" s="95"/>
      <c r="M369" s="95"/>
      <c r="N369" s="95"/>
      <c r="O369" s="134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134"/>
      <c r="I370" s="95"/>
      <c r="J370" s="95"/>
      <c r="K370" s="95"/>
      <c r="L370" s="95"/>
      <c r="M370" s="95"/>
      <c r="N370" s="95"/>
      <c r="O370" s="134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134"/>
      <c r="I371" s="95"/>
      <c r="J371" s="95"/>
      <c r="K371" s="95"/>
      <c r="L371" s="95"/>
      <c r="M371" s="95"/>
      <c r="N371" s="95"/>
      <c r="O371" s="134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134"/>
      <c r="I372" s="95"/>
      <c r="J372" s="95"/>
      <c r="K372" s="95"/>
      <c r="L372" s="95"/>
      <c r="M372" s="95"/>
      <c r="N372" s="95"/>
      <c r="O372" s="134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134"/>
      <c r="I373" s="95"/>
      <c r="J373" s="95"/>
      <c r="K373" s="95"/>
      <c r="L373" s="95"/>
      <c r="M373" s="95"/>
      <c r="N373" s="95"/>
      <c r="O373" s="134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134"/>
      <c r="I374" s="95"/>
      <c r="J374" s="95"/>
      <c r="K374" s="95"/>
      <c r="L374" s="95"/>
      <c r="M374" s="95"/>
      <c r="N374" s="95"/>
      <c r="O374" s="134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134"/>
      <c r="I375" s="95"/>
      <c r="J375" s="95"/>
      <c r="K375" s="95"/>
      <c r="L375" s="95"/>
      <c r="M375" s="95"/>
      <c r="N375" s="95"/>
      <c r="O375" s="134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134"/>
      <c r="I376" s="95"/>
      <c r="J376" s="95"/>
      <c r="K376" s="95"/>
      <c r="L376" s="95"/>
      <c r="M376" s="95"/>
      <c r="N376" s="95"/>
      <c r="O376" s="134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134"/>
      <c r="I377" s="95"/>
      <c r="J377" s="95"/>
      <c r="K377" s="95"/>
      <c r="L377" s="95"/>
      <c r="M377" s="95"/>
      <c r="N377" s="95"/>
      <c r="O377" s="134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134"/>
      <c r="I378" s="95"/>
      <c r="J378" s="95"/>
      <c r="K378" s="95"/>
      <c r="L378" s="95"/>
      <c r="M378" s="95"/>
      <c r="N378" s="95"/>
      <c r="O378" s="134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134"/>
      <c r="I379" s="95"/>
      <c r="J379" s="95"/>
      <c r="K379" s="95"/>
      <c r="L379" s="95"/>
      <c r="M379" s="95"/>
      <c r="N379" s="95"/>
      <c r="O379" s="134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134"/>
      <c r="I380" s="95"/>
      <c r="J380" s="95"/>
      <c r="K380" s="95"/>
      <c r="L380" s="95"/>
      <c r="M380" s="95"/>
      <c r="N380" s="95"/>
      <c r="O380" s="134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134"/>
      <c r="I381" s="95"/>
      <c r="J381" s="95"/>
      <c r="K381" s="95"/>
      <c r="L381" s="95"/>
      <c r="M381" s="95"/>
      <c r="N381" s="95"/>
      <c r="O381" s="134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134"/>
      <c r="I382" s="95"/>
      <c r="J382" s="95"/>
      <c r="K382" s="95"/>
      <c r="L382" s="95"/>
      <c r="M382" s="95"/>
      <c r="N382" s="95"/>
      <c r="O382" s="134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134"/>
      <c r="I383" s="95"/>
      <c r="J383" s="95"/>
      <c r="K383" s="95"/>
      <c r="L383" s="95"/>
      <c r="M383" s="95"/>
      <c r="N383" s="95"/>
      <c r="O383" s="134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134"/>
      <c r="I384" s="95"/>
      <c r="J384" s="95"/>
      <c r="K384" s="95"/>
      <c r="L384" s="95"/>
      <c r="M384" s="95"/>
      <c r="N384" s="95"/>
      <c r="O384" s="134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134"/>
      <c r="I385" s="95"/>
      <c r="J385" s="95"/>
      <c r="K385" s="95"/>
      <c r="L385" s="95"/>
      <c r="M385" s="95"/>
      <c r="N385" s="95"/>
      <c r="O385" s="134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134"/>
      <c r="I386" s="95"/>
      <c r="J386" s="95"/>
      <c r="K386" s="95"/>
      <c r="L386" s="95"/>
      <c r="M386" s="95"/>
      <c r="N386" s="95"/>
      <c r="O386" s="134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134"/>
      <c r="I387" s="95"/>
      <c r="J387" s="95"/>
      <c r="K387" s="95"/>
      <c r="L387" s="95"/>
      <c r="M387" s="95"/>
      <c r="N387" s="95"/>
      <c r="O387" s="134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134"/>
      <c r="I388" s="95"/>
      <c r="J388" s="95"/>
      <c r="K388" s="95"/>
      <c r="L388" s="95"/>
      <c r="M388" s="95"/>
      <c r="N388" s="95"/>
      <c r="O388" s="134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134"/>
      <c r="I389" s="95"/>
      <c r="J389" s="95"/>
      <c r="K389" s="95"/>
      <c r="L389" s="95"/>
      <c r="M389" s="95"/>
      <c r="N389" s="95"/>
      <c r="O389" s="134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134"/>
      <c r="I390" s="95"/>
      <c r="J390" s="95"/>
      <c r="K390" s="95"/>
      <c r="L390" s="95"/>
      <c r="M390" s="95"/>
      <c r="N390" s="95"/>
      <c r="O390" s="134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134"/>
      <c r="I391" s="95"/>
      <c r="J391" s="95"/>
      <c r="K391" s="95"/>
      <c r="L391" s="95"/>
      <c r="M391" s="95"/>
      <c r="N391" s="95"/>
      <c r="O391" s="134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134"/>
      <c r="I392" s="95"/>
      <c r="J392" s="95"/>
      <c r="K392" s="95"/>
      <c r="L392" s="95"/>
      <c r="M392" s="95"/>
      <c r="N392" s="95"/>
      <c r="O392" s="134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134"/>
      <c r="I393" s="95"/>
      <c r="J393" s="95"/>
      <c r="K393" s="95"/>
      <c r="L393" s="95"/>
      <c r="M393" s="95"/>
      <c r="N393" s="95"/>
      <c r="O393" s="134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134"/>
      <c r="I394" s="95"/>
      <c r="J394" s="95"/>
      <c r="K394" s="95"/>
      <c r="L394" s="95"/>
      <c r="M394" s="95"/>
      <c r="N394" s="95"/>
      <c r="O394" s="134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134"/>
      <c r="I395" s="95"/>
      <c r="J395" s="95"/>
      <c r="K395" s="95"/>
      <c r="L395" s="95"/>
      <c r="M395" s="95"/>
      <c r="N395" s="95"/>
      <c r="O395" s="134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134"/>
      <c r="I396" s="95"/>
      <c r="J396" s="95"/>
      <c r="K396" s="95"/>
      <c r="L396" s="95"/>
      <c r="M396" s="95"/>
      <c r="N396" s="95"/>
      <c r="O396" s="134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134"/>
      <c r="I397" s="95"/>
      <c r="J397" s="95"/>
      <c r="K397" s="95"/>
      <c r="L397" s="95"/>
      <c r="M397" s="95"/>
      <c r="N397" s="95"/>
      <c r="O397" s="134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134"/>
      <c r="I398" s="95"/>
      <c r="J398" s="95"/>
      <c r="K398" s="95"/>
      <c r="L398" s="95"/>
      <c r="M398" s="95"/>
      <c r="N398" s="95"/>
      <c r="O398" s="134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134"/>
      <c r="I399" s="95"/>
      <c r="J399" s="95"/>
      <c r="K399" s="95"/>
      <c r="L399" s="95"/>
      <c r="M399" s="95"/>
      <c r="N399" s="95"/>
      <c r="O399" s="134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134"/>
      <c r="I400" s="95"/>
      <c r="J400" s="95"/>
      <c r="K400" s="95"/>
      <c r="L400" s="95"/>
      <c r="M400" s="95"/>
      <c r="N400" s="95"/>
      <c r="O400" s="134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134"/>
      <c r="I401" s="95"/>
      <c r="J401" s="95"/>
      <c r="K401" s="95"/>
      <c r="L401" s="95"/>
      <c r="M401" s="95"/>
      <c r="N401" s="95"/>
      <c r="O401" s="134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134"/>
      <c r="I402" s="95"/>
      <c r="J402" s="95"/>
      <c r="K402" s="95"/>
      <c r="L402" s="95"/>
      <c r="M402" s="95"/>
      <c r="N402" s="95"/>
      <c r="O402" s="134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134"/>
      <c r="I403" s="95"/>
      <c r="J403" s="95"/>
      <c r="K403" s="95"/>
      <c r="L403" s="95"/>
      <c r="M403" s="95"/>
      <c r="N403" s="95"/>
      <c r="O403" s="134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134"/>
      <c r="I404" s="95"/>
      <c r="J404" s="95"/>
      <c r="K404" s="95"/>
      <c r="L404" s="95"/>
      <c r="M404" s="95"/>
      <c r="N404" s="95"/>
      <c r="O404" s="134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134"/>
      <c r="I405" s="95"/>
      <c r="J405" s="95"/>
      <c r="K405" s="95"/>
      <c r="L405" s="95"/>
      <c r="M405" s="95"/>
      <c r="N405" s="95"/>
      <c r="O405" s="134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134"/>
      <c r="I406" s="95"/>
      <c r="J406" s="95"/>
      <c r="K406" s="95"/>
      <c r="L406" s="95"/>
      <c r="M406" s="95"/>
      <c r="N406" s="95"/>
      <c r="O406" s="134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134"/>
      <c r="I407" s="95"/>
      <c r="J407" s="95"/>
      <c r="K407" s="95"/>
      <c r="L407" s="95"/>
      <c r="M407" s="95"/>
      <c r="N407" s="95"/>
      <c r="O407" s="134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134"/>
      <c r="I408" s="95"/>
      <c r="J408" s="95"/>
      <c r="K408" s="95"/>
      <c r="L408" s="95"/>
      <c r="M408" s="95"/>
      <c r="N408" s="95"/>
      <c r="O408" s="134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134"/>
      <c r="I409" s="95"/>
      <c r="J409" s="95"/>
      <c r="K409" s="95"/>
      <c r="L409" s="95"/>
      <c r="M409" s="95"/>
      <c r="N409" s="95"/>
      <c r="O409" s="134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134"/>
      <c r="I410" s="95"/>
      <c r="J410" s="95"/>
      <c r="K410" s="95"/>
      <c r="L410" s="95"/>
      <c r="M410" s="95"/>
      <c r="N410" s="95"/>
      <c r="O410" s="134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134"/>
      <c r="I411" s="95"/>
      <c r="J411" s="95"/>
      <c r="K411" s="95"/>
      <c r="L411" s="95"/>
      <c r="M411" s="95"/>
      <c r="N411" s="95"/>
      <c r="O411" s="134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134"/>
      <c r="I412" s="95"/>
      <c r="J412" s="95"/>
      <c r="K412" s="95"/>
      <c r="L412" s="95"/>
      <c r="M412" s="95"/>
      <c r="N412" s="95"/>
      <c r="O412" s="134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134"/>
      <c r="I413" s="95"/>
      <c r="J413" s="95"/>
      <c r="K413" s="95"/>
      <c r="L413" s="95"/>
      <c r="M413" s="95"/>
      <c r="N413" s="95"/>
      <c r="O413" s="134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134"/>
      <c r="I414" s="95"/>
      <c r="J414" s="95"/>
      <c r="K414" s="95"/>
      <c r="L414" s="95"/>
      <c r="M414" s="95"/>
      <c r="N414" s="95"/>
      <c r="O414" s="134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134"/>
      <c r="I415" s="95"/>
      <c r="J415" s="95"/>
      <c r="K415" s="95"/>
      <c r="L415" s="95"/>
      <c r="M415" s="95"/>
      <c r="N415" s="95"/>
      <c r="O415" s="134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134"/>
      <c r="I416" s="95"/>
      <c r="J416" s="95"/>
      <c r="K416" s="95"/>
      <c r="L416" s="95"/>
      <c r="M416" s="95"/>
      <c r="N416" s="95"/>
      <c r="O416" s="134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134"/>
      <c r="I417" s="95"/>
      <c r="J417" s="95"/>
      <c r="K417" s="95"/>
      <c r="L417" s="95"/>
      <c r="M417" s="95"/>
      <c r="N417" s="95"/>
      <c r="O417" s="134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134"/>
      <c r="I418" s="95"/>
      <c r="J418" s="95"/>
      <c r="K418" s="95"/>
      <c r="L418" s="95"/>
      <c r="M418" s="95"/>
      <c r="N418" s="95"/>
      <c r="O418" s="134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134"/>
      <c r="I419" s="95"/>
      <c r="J419" s="95"/>
      <c r="K419" s="95"/>
      <c r="L419" s="95"/>
      <c r="M419" s="95"/>
      <c r="N419" s="95"/>
      <c r="O419" s="134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134"/>
      <c r="I420" s="95"/>
      <c r="J420" s="95"/>
      <c r="K420" s="95"/>
      <c r="L420" s="95"/>
      <c r="M420" s="95"/>
      <c r="N420" s="95"/>
      <c r="O420" s="134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134"/>
      <c r="I421" s="95"/>
      <c r="J421" s="95"/>
      <c r="K421" s="95"/>
      <c r="L421" s="95"/>
      <c r="M421" s="95"/>
      <c r="N421" s="95"/>
      <c r="O421" s="134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134"/>
      <c r="I422" s="95"/>
      <c r="J422" s="95"/>
      <c r="K422" s="95"/>
      <c r="L422" s="95"/>
      <c r="M422" s="95"/>
      <c r="N422" s="95"/>
      <c r="O422" s="134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134"/>
      <c r="I423" s="95"/>
      <c r="J423" s="95"/>
      <c r="K423" s="95"/>
      <c r="L423" s="95"/>
      <c r="M423" s="95"/>
      <c r="N423" s="95"/>
      <c r="O423" s="134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134"/>
      <c r="I424" s="95"/>
      <c r="J424" s="95"/>
      <c r="K424" s="95"/>
      <c r="L424" s="95"/>
      <c r="M424" s="95"/>
      <c r="N424" s="95"/>
      <c r="O424" s="134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134"/>
      <c r="I425" s="95"/>
      <c r="J425" s="95"/>
      <c r="K425" s="95"/>
      <c r="L425" s="95"/>
      <c r="M425" s="95"/>
      <c r="N425" s="95"/>
      <c r="O425" s="134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134"/>
      <c r="I426" s="95"/>
      <c r="J426" s="95"/>
      <c r="K426" s="95"/>
      <c r="L426" s="95"/>
      <c r="M426" s="95"/>
      <c r="N426" s="95"/>
      <c r="O426" s="134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134"/>
      <c r="I427" s="95"/>
      <c r="J427" s="95"/>
      <c r="K427" s="95"/>
      <c r="L427" s="95"/>
      <c r="M427" s="95"/>
      <c r="N427" s="95"/>
      <c r="O427" s="134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134"/>
      <c r="I428" s="95"/>
      <c r="J428" s="95"/>
      <c r="K428" s="95"/>
      <c r="L428" s="95"/>
      <c r="M428" s="95"/>
      <c r="N428" s="95"/>
      <c r="O428" s="134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134"/>
      <c r="I429" s="95"/>
      <c r="J429" s="95"/>
      <c r="K429" s="95"/>
      <c r="L429" s="95"/>
      <c r="M429" s="95"/>
      <c r="N429" s="95"/>
      <c r="O429" s="134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134"/>
      <c r="I430" s="95"/>
      <c r="J430" s="95"/>
      <c r="K430" s="95"/>
      <c r="L430" s="95"/>
      <c r="M430" s="95"/>
      <c r="N430" s="95"/>
      <c r="O430" s="134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134"/>
      <c r="I431" s="95"/>
      <c r="J431" s="95"/>
      <c r="K431" s="95"/>
      <c r="L431" s="95"/>
      <c r="M431" s="95"/>
      <c r="N431" s="95"/>
      <c r="O431" s="134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134"/>
      <c r="I432" s="95"/>
      <c r="J432" s="95"/>
      <c r="K432" s="95"/>
      <c r="L432" s="95"/>
      <c r="M432" s="95"/>
      <c r="N432" s="95"/>
      <c r="O432" s="134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134"/>
      <c r="I433" s="95"/>
      <c r="J433" s="95"/>
      <c r="K433" s="95"/>
      <c r="L433" s="95"/>
      <c r="M433" s="95"/>
      <c r="N433" s="95"/>
      <c r="O433" s="134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134"/>
      <c r="I434" s="95"/>
      <c r="J434" s="95"/>
      <c r="K434" s="95"/>
      <c r="L434" s="95"/>
      <c r="M434" s="95"/>
      <c r="N434" s="95"/>
      <c r="O434" s="134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134"/>
      <c r="I435" s="95"/>
      <c r="J435" s="95"/>
      <c r="K435" s="95"/>
      <c r="L435" s="95"/>
      <c r="M435" s="95"/>
      <c r="N435" s="95"/>
      <c r="O435" s="134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134"/>
      <c r="I436" s="95"/>
      <c r="J436" s="95"/>
      <c r="K436" s="95"/>
      <c r="L436" s="95"/>
      <c r="M436" s="95"/>
      <c r="N436" s="95"/>
      <c r="O436" s="134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134"/>
      <c r="I437" s="95"/>
      <c r="J437" s="95"/>
      <c r="K437" s="95"/>
      <c r="L437" s="95"/>
      <c r="M437" s="95"/>
      <c r="N437" s="95"/>
      <c r="O437" s="134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134"/>
      <c r="I438" s="95"/>
      <c r="J438" s="95"/>
      <c r="K438" s="95"/>
      <c r="L438" s="95"/>
      <c r="M438" s="95"/>
      <c r="N438" s="95"/>
      <c r="O438" s="134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134"/>
      <c r="I439" s="95"/>
      <c r="J439" s="95"/>
      <c r="K439" s="95"/>
      <c r="L439" s="95"/>
      <c r="M439" s="95"/>
      <c r="N439" s="95"/>
      <c r="O439" s="134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134"/>
      <c r="I440" s="95"/>
      <c r="J440" s="95"/>
      <c r="K440" s="95"/>
      <c r="L440" s="95"/>
      <c r="M440" s="95"/>
      <c r="N440" s="95"/>
      <c r="O440" s="134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134"/>
      <c r="I441" s="95"/>
      <c r="J441" s="95"/>
      <c r="K441" s="95"/>
      <c r="L441" s="95"/>
      <c r="M441" s="95"/>
      <c r="N441" s="95"/>
      <c r="O441" s="134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134"/>
      <c r="I442" s="95"/>
      <c r="J442" s="95"/>
      <c r="K442" s="95"/>
      <c r="L442" s="95"/>
      <c r="M442" s="95"/>
      <c r="N442" s="95"/>
      <c r="O442" s="134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134"/>
      <c r="I443" s="95"/>
      <c r="J443" s="95"/>
      <c r="K443" s="95"/>
      <c r="L443" s="95"/>
      <c r="M443" s="95"/>
      <c r="N443" s="95"/>
      <c r="O443" s="134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134"/>
      <c r="I444" s="95"/>
      <c r="J444" s="95"/>
      <c r="K444" s="95"/>
      <c r="L444" s="95"/>
      <c r="M444" s="95"/>
      <c r="N444" s="95"/>
      <c r="O444" s="134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134"/>
      <c r="I445" s="95"/>
      <c r="J445" s="95"/>
      <c r="K445" s="95"/>
      <c r="L445" s="95"/>
      <c r="M445" s="95"/>
      <c r="N445" s="95"/>
      <c r="O445" s="134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134"/>
      <c r="I446" s="95"/>
      <c r="J446" s="95"/>
      <c r="K446" s="95"/>
      <c r="L446" s="95"/>
      <c r="M446" s="95"/>
      <c r="N446" s="95"/>
      <c r="O446" s="134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134"/>
      <c r="I447" s="95"/>
      <c r="J447" s="95"/>
      <c r="K447" s="95"/>
      <c r="L447" s="95"/>
      <c r="M447" s="95"/>
      <c r="N447" s="95"/>
      <c r="O447" s="134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134"/>
      <c r="I448" s="95"/>
      <c r="J448" s="95"/>
      <c r="K448" s="95"/>
      <c r="L448" s="95"/>
      <c r="M448" s="95"/>
      <c r="N448" s="95"/>
      <c r="O448" s="134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134"/>
      <c r="I449" s="95"/>
      <c r="J449" s="95"/>
      <c r="K449" s="95"/>
      <c r="L449" s="95"/>
      <c r="M449" s="95"/>
      <c r="N449" s="95"/>
      <c r="O449" s="134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134"/>
      <c r="I450" s="95"/>
      <c r="J450" s="95"/>
      <c r="K450" s="95"/>
      <c r="L450" s="95"/>
      <c r="M450" s="95"/>
      <c r="N450" s="95"/>
      <c r="O450" s="134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134"/>
      <c r="I451" s="95"/>
      <c r="J451" s="95"/>
      <c r="K451" s="95"/>
      <c r="L451" s="95"/>
      <c r="M451" s="95"/>
      <c r="N451" s="95"/>
      <c r="O451" s="134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134"/>
      <c r="I452" s="95"/>
      <c r="J452" s="95"/>
      <c r="K452" s="95"/>
      <c r="L452" s="95"/>
      <c r="M452" s="95"/>
      <c r="N452" s="95"/>
      <c r="O452" s="134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134"/>
      <c r="I453" s="95"/>
      <c r="J453" s="95"/>
      <c r="K453" s="95"/>
      <c r="L453" s="95"/>
      <c r="M453" s="95"/>
      <c r="N453" s="95"/>
      <c r="O453" s="134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134"/>
      <c r="I454" s="95"/>
      <c r="J454" s="95"/>
      <c r="K454" s="95"/>
      <c r="L454" s="95"/>
      <c r="M454" s="95"/>
      <c r="N454" s="95"/>
      <c r="O454" s="134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134"/>
      <c r="I455" s="95"/>
      <c r="J455" s="95"/>
      <c r="K455" s="95"/>
      <c r="L455" s="95"/>
      <c r="M455" s="95"/>
      <c r="N455" s="95"/>
      <c r="O455" s="134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134"/>
      <c r="I456" s="95"/>
      <c r="J456" s="95"/>
      <c r="K456" s="95"/>
      <c r="L456" s="95"/>
      <c r="M456" s="95"/>
      <c r="N456" s="95"/>
      <c r="O456" s="134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134"/>
      <c r="I457" s="95"/>
      <c r="J457" s="95"/>
      <c r="K457" s="95"/>
      <c r="L457" s="95"/>
      <c r="M457" s="95"/>
      <c r="N457" s="95"/>
      <c r="O457" s="134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134"/>
      <c r="I458" s="95"/>
      <c r="J458" s="95"/>
      <c r="K458" s="95"/>
      <c r="L458" s="95"/>
      <c r="M458" s="95"/>
      <c r="N458" s="95"/>
      <c r="O458" s="134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134"/>
      <c r="I459" s="95"/>
      <c r="J459" s="95"/>
      <c r="K459" s="95"/>
      <c r="L459" s="95"/>
      <c r="M459" s="95"/>
      <c r="N459" s="95"/>
      <c r="O459" s="134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134"/>
      <c r="I460" s="95"/>
      <c r="J460" s="95"/>
      <c r="K460" s="95"/>
      <c r="L460" s="95"/>
      <c r="M460" s="95"/>
      <c r="N460" s="95"/>
      <c r="O460" s="134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134"/>
      <c r="I461" s="95"/>
      <c r="J461" s="95"/>
      <c r="K461" s="95"/>
      <c r="L461" s="95"/>
      <c r="M461" s="95"/>
      <c r="N461" s="95"/>
      <c r="O461" s="134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134"/>
      <c r="I462" s="95"/>
      <c r="J462" s="95"/>
      <c r="K462" s="95"/>
      <c r="L462" s="95"/>
      <c r="M462" s="95"/>
      <c r="N462" s="95"/>
      <c r="O462" s="134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134"/>
      <c r="I463" s="95"/>
      <c r="J463" s="95"/>
      <c r="K463" s="95"/>
      <c r="L463" s="95"/>
      <c r="M463" s="95"/>
      <c r="N463" s="95"/>
      <c r="O463" s="134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134"/>
      <c r="I464" s="95"/>
      <c r="J464" s="95"/>
      <c r="K464" s="95"/>
      <c r="L464" s="95"/>
      <c r="M464" s="95"/>
      <c r="N464" s="95"/>
      <c r="O464" s="134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134"/>
      <c r="I465" s="95"/>
      <c r="J465" s="95"/>
      <c r="K465" s="95"/>
      <c r="L465" s="95"/>
      <c r="M465" s="95"/>
      <c r="N465" s="95"/>
      <c r="O465" s="134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134"/>
      <c r="I466" s="95"/>
      <c r="J466" s="95"/>
      <c r="K466" s="95"/>
      <c r="L466" s="95"/>
      <c r="M466" s="95"/>
      <c r="N466" s="95"/>
      <c r="O466" s="134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134"/>
      <c r="I467" s="95"/>
      <c r="J467" s="95"/>
      <c r="K467" s="95"/>
      <c r="L467" s="95"/>
      <c r="M467" s="95"/>
      <c r="N467" s="95"/>
      <c r="O467" s="134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134"/>
      <c r="I468" s="95"/>
      <c r="J468" s="95"/>
      <c r="K468" s="95"/>
      <c r="L468" s="95"/>
      <c r="M468" s="95"/>
      <c r="N468" s="95"/>
      <c r="O468" s="134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134"/>
      <c r="I469" s="95"/>
      <c r="J469" s="95"/>
      <c r="K469" s="95"/>
      <c r="L469" s="95"/>
      <c r="M469" s="95"/>
      <c r="N469" s="95"/>
      <c r="O469" s="134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134"/>
      <c r="I470" s="95"/>
      <c r="J470" s="95"/>
      <c r="K470" s="95"/>
      <c r="L470" s="95"/>
      <c r="M470" s="95"/>
      <c r="N470" s="95"/>
      <c r="O470" s="134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134"/>
      <c r="I471" s="95"/>
      <c r="J471" s="95"/>
      <c r="K471" s="95"/>
      <c r="L471" s="95"/>
      <c r="M471" s="95"/>
      <c r="N471" s="95"/>
      <c r="O471" s="134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134"/>
      <c r="I472" s="95"/>
      <c r="J472" s="95"/>
      <c r="K472" s="95"/>
      <c r="L472" s="95"/>
      <c r="M472" s="95"/>
      <c r="N472" s="95"/>
      <c r="O472" s="134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134"/>
      <c r="I473" s="95"/>
      <c r="J473" s="95"/>
      <c r="K473" s="95"/>
      <c r="L473" s="95"/>
      <c r="M473" s="95"/>
      <c r="N473" s="95"/>
      <c r="O473" s="134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134"/>
      <c r="I474" s="95"/>
      <c r="J474" s="95"/>
      <c r="K474" s="95"/>
      <c r="L474" s="95"/>
      <c r="M474" s="95"/>
      <c r="N474" s="95"/>
      <c r="O474" s="134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134"/>
      <c r="I475" s="95"/>
      <c r="J475" s="95"/>
      <c r="K475" s="95"/>
      <c r="L475" s="95"/>
      <c r="M475" s="95"/>
      <c r="N475" s="95"/>
      <c r="O475" s="134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134"/>
      <c r="I476" s="95"/>
      <c r="J476" s="95"/>
      <c r="K476" s="95"/>
      <c r="L476" s="95"/>
      <c r="M476" s="95"/>
      <c r="N476" s="95"/>
      <c r="O476" s="134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134"/>
      <c r="I477" s="95"/>
      <c r="J477" s="95"/>
      <c r="K477" s="95"/>
      <c r="L477" s="95"/>
      <c r="M477" s="95"/>
      <c r="N477" s="95"/>
      <c r="O477" s="134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134"/>
      <c r="I478" s="95"/>
      <c r="J478" s="95"/>
      <c r="K478" s="95"/>
      <c r="L478" s="95"/>
      <c r="M478" s="95"/>
      <c r="N478" s="95"/>
      <c r="O478" s="134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134"/>
      <c r="I479" s="95"/>
      <c r="J479" s="95"/>
      <c r="K479" s="95"/>
      <c r="L479" s="95"/>
      <c r="M479" s="95"/>
      <c r="N479" s="95"/>
      <c r="O479" s="134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134"/>
      <c r="I480" s="95"/>
      <c r="J480" s="95"/>
      <c r="K480" s="95"/>
      <c r="L480" s="95"/>
      <c r="M480" s="95"/>
      <c r="N480" s="95"/>
      <c r="O480" s="134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134"/>
      <c r="I481" s="95"/>
      <c r="J481" s="95"/>
      <c r="K481" s="95"/>
      <c r="L481" s="95"/>
      <c r="M481" s="95"/>
      <c r="N481" s="95"/>
      <c r="O481" s="134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134"/>
      <c r="I482" s="95"/>
      <c r="J482" s="95"/>
      <c r="K482" s="95"/>
      <c r="L482" s="95"/>
      <c r="M482" s="95"/>
      <c r="N482" s="95"/>
      <c r="O482" s="134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134"/>
      <c r="I483" s="95"/>
      <c r="J483" s="95"/>
      <c r="K483" s="95"/>
      <c r="L483" s="95"/>
      <c r="M483" s="95"/>
      <c r="N483" s="95"/>
      <c r="O483" s="134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134"/>
      <c r="I484" s="95"/>
      <c r="J484" s="95"/>
      <c r="K484" s="95"/>
      <c r="L484" s="95"/>
      <c r="M484" s="95"/>
      <c r="N484" s="95"/>
      <c r="O484" s="134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134"/>
      <c r="I485" s="95"/>
      <c r="J485" s="95"/>
      <c r="K485" s="95"/>
      <c r="L485" s="95"/>
      <c r="M485" s="95"/>
      <c r="N485" s="95"/>
      <c r="O485" s="134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134"/>
      <c r="I486" s="95"/>
      <c r="J486" s="95"/>
      <c r="K486" s="95"/>
      <c r="L486" s="95"/>
      <c r="M486" s="95"/>
      <c r="N486" s="95"/>
      <c r="O486" s="134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134"/>
      <c r="I487" s="95"/>
      <c r="J487" s="95"/>
      <c r="K487" s="95"/>
      <c r="L487" s="95"/>
      <c r="M487" s="95"/>
      <c r="N487" s="95"/>
      <c r="O487" s="134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134"/>
      <c r="I488" s="95"/>
      <c r="J488" s="95"/>
      <c r="K488" s="95"/>
      <c r="L488" s="95"/>
      <c r="M488" s="95"/>
      <c r="N488" s="95"/>
      <c r="O488" s="134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134"/>
      <c r="I489" s="95"/>
      <c r="J489" s="95"/>
      <c r="K489" s="95"/>
      <c r="L489" s="95"/>
      <c r="M489" s="95"/>
      <c r="N489" s="95"/>
      <c r="O489" s="134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134"/>
      <c r="I490" s="95"/>
      <c r="J490" s="95"/>
      <c r="K490" s="95"/>
      <c r="L490" s="95"/>
      <c r="M490" s="95"/>
      <c r="N490" s="95"/>
      <c r="O490" s="134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134"/>
      <c r="I491" s="95"/>
      <c r="J491" s="95"/>
      <c r="K491" s="95"/>
      <c r="L491" s="95"/>
      <c r="M491" s="95"/>
      <c r="N491" s="95"/>
      <c r="O491" s="134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134"/>
      <c r="I492" s="95"/>
      <c r="J492" s="95"/>
      <c r="K492" s="95"/>
      <c r="L492" s="95"/>
      <c r="M492" s="95"/>
      <c r="N492" s="95"/>
      <c r="O492" s="134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134"/>
      <c r="I493" s="95"/>
      <c r="J493" s="95"/>
      <c r="K493" s="95"/>
      <c r="L493" s="95"/>
      <c r="M493" s="95"/>
      <c r="N493" s="95"/>
      <c r="O493" s="134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134"/>
      <c r="I494" s="95"/>
      <c r="J494" s="95"/>
      <c r="K494" s="95"/>
      <c r="L494" s="95"/>
      <c r="M494" s="95"/>
      <c r="N494" s="95"/>
      <c r="O494" s="134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134"/>
      <c r="I495" s="95"/>
      <c r="J495" s="95"/>
      <c r="K495" s="95"/>
      <c r="L495" s="95"/>
      <c r="M495" s="95"/>
      <c r="N495" s="95"/>
      <c r="O495" s="134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134"/>
      <c r="I496" s="95"/>
      <c r="J496" s="95"/>
      <c r="K496" s="95"/>
      <c r="L496" s="95"/>
      <c r="M496" s="95"/>
      <c r="N496" s="95"/>
      <c r="O496" s="134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134"/>
      <c r="I497" s="95"/>
      <c r="J497" s="95"/>
      <c r="K497" s="95"/>
      <c r="L497" s="95"/>
      <c r="M497" s="95"/>
      <c r="N497" s="95"/>
      <c r="O497" s="134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134"/>
      <c r="I498" s="95"/>
      <c r="J498" s="95"/>
      <c r="K498" s="95"/>
      <c r="L498" s="95"/>
      <c r="M498" s="95"/>
      <c r="N498" s="95"/>
      <c r="O498" s="134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134"/>
      <c r="I499" s="95"/>
      <c r="J499" s="95"/>
      <c r="K499" s="95"/>
      <c r="L499" s="95"/>
      <c r="M499" s="95"/>
      <c r="N499" s="95"/>
      <c r="O499" s="134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134"/>
      <c r="I500" s="95"/>
      <c r="J500" s="95"/>
      <c r="K500" s="95"/>
      <c r="L500" s="95"/>
      <c r="M500" s="95"/>
      <c r="N500" s="95"/>
      <c r="O500" s="134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134"/>
      <c r="I501" s="95"/>
      <c r="J501" s="95"/>
      <c r="K501" s="95"/>
      <c r="L501" s="95"/>
      <c r="M501" s="95"/>
      <c r="N501" s="95"/>
      <c r="O501" s="134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134"/>
      <c r="I502" s="95"/>
      <c r="J502" s="95"/>
      <c r="K502" s="95"/>
      <c r="L502" s="95"/>
      <c r="M502" s="95"/>
      <c r="N502" s="95"/>
      <c r="O502" s="134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134"/>
      <c r="I503" s="95"/>
      <c r="J503" s="95"/>
      <c r="K503" s="95"/>
      <c r="L503" s="95"/>
      <c r="M503" s="95"/>
      <c r="N503" s="95"/>
      <c r="O503" s="134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134"/>
      <c r="I504" s="95"/>
      <c r="J504" s="95"/>
      <c r="K504" s="95"/>
      <c r="L504" s="95"/>
      <c r="M504" s="95"/>
      <c r="N504" s="95"/>
      <c r="O504" s="134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134"/>
      <c r="I505" s="95"/>
      <c r="J505" s="95"/>
      <c r="K505" s="95"/>
      <c r="L505" s="95"/>
      <c r="M505" s="95"/>
      <c r="N505" s="95"/>
      <c r="O505" s="134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134"/>
      <c r="I506" s="95"/>
      <c r="J506" s="95"/>
      <c r="K506" s="95"/>
      <c r="L506" s="95"/>
      <c r="M506" s="95"/>
      <c r="N506" s="95"/>
      <c r="O506" s="134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134"/>
      <c r="I507" s="95"/>
      <c r="J507" s="95"/>
      <c r="K507" s="95"/>
      <c r="L507" s="95"/>
      <c r="M507" s="95"/>
      <c r="N507" s="95"/>
      <c r="O507" s="134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134"/>
      <c r="I508" s="95"/>
      <c r="J508" s="95"/>
      <c r="K508" s="95"/>
      <c r="L508" s="95"/>
      <c r="M508" s="95"/>
      <c r="N508" s="95"/>
      <c r="O508" s="134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134"/>
      <c r="I509" s="95"/>
      <c r="J509" s="95"/>
      <c r="K509" s="95"/>
      <c r="L509" s="95"/>
      <c r="M509" s="95"/>
      <c r="N509" s="95"/>
      <c r="O509" s="134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134"/>
      <c r="I510" s="95"/>
      <c r="J510" s="95"/>
      <c r="K510" s="95"/>
      <c r="L510" s="95"/>
      <c r="M510" s="95"/>
      <c r="N510" s="95"/>
      <c r="O510" s="134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134"/>
      <c r="I511" s="95"/>
      <c r="J511" s="95"/>
      <c r="K511" s="95"/>
      <c r="L511" s="95"/>
      <c r="M511" s="95"/>
      <c r="N511" s="95"/>
      <c r="O511" s="134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134"/>
      <c r="I512" s="95"/>
      <c r="J512" s="95"/>
      <c r="K512" s="95"/>
      <c r="L512" s="95"/>
      <c r="M512" s="95"/>
      <c r="N512" s="95"/>
      <c r="O512" s="134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134"/>
      <c r="I513" s="95"/>
      <c r="J513" s="95"/>
      <c r="K513" s="95"/>
      <c r="L513" s="95"/>
      <c r="M513" s="95"/>
      <c r="N513" s="95"/>
      <c r="O513" s="134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134"/>
      <c r="I514" s="95"/>
      <c r="J514" s="95"/>
      <c r="K514" s="95"/>
      <c r="L514" s="95"/>
      <c r="M514" s="95"/>
      <c r="N514" s="95"/>
      <c r="O514" s="134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134"/>
      <c r="I515" s="95"/>
      <c r="J515" s="95"/>
      <c r="K515" s="95"/>
      <c r="L515" s="95"/>
      <c r="M515" s="95"/>
      <c r="N515" s="95"/>
      <c r="O515" s="134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134"/>
      <c r="I516" s="95"/>
      <c r="J516" s="95"/>
      <c r="K516" s="95"/>
      <c r="L516" s="95"/>
      <c r="M516" s="95"/>
      <c r="N516" s="95"/>
      <c r="O516" s="134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134"/>
      <c r="I517" s="95"/>
      <c r="J517" s="95"/>
      <c r="K517" s="95"/>
      <c r="L517" s="95"/>
      <c r="M517" s="95"/>
      <c r="N517" s="95"/>
      <c r="O517" s="134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134"/>
      <c r="I518" s="95"/>
      <c r="J518" s="95"/>
      <c r="K518" s="95"/>
      <c r="L518" s="95"/>
      <c r="M518" s="95"/>
      <c r="N518" s="95"/>
      <c r="O518" s="134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134"/>
      <c r="I519" s="95"/>
      <c r="J519" s="95"/>
      <c r="K519" s="95"/>
      <c r="L519" s="95"/>
      <c r="M519" s="95"/>
      <c r="N519" s="95"/>
      <c r="O519" s="134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134"/>
      <c r="I520" s="95"/>
      <c r="J520" s="95"/>
      <c r="K520" s="95"/>
      <c r="L520" s="95"/>
      <c r="M520" s="95"/>
      <c r="N520" s="95"/>
      <c r="O520" s="134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134"/>
      <c r="I521" s="95"/>
      <c r="J521" s="95"/>
      <c r="K521" s="95"/>
      <c r="L521" s="95"/>
      <c r="M521" s="95"/>
      <c r="N521" s="95"/>
      <c r="O521" s="134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134"/>
      <c r="I522" s="95"/>
      <c r="J522" s="95"/>
      <c r="K522" s="95"/>
      <c r="L522" s="95"/>
      <c r="M522" s="95"/>
      <c r="N522" s="95"/>
      <c r="O522" s="134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134"/>
      <c r="I523" s="95"/>
      <c r="J523" s="95"/>
      <c r="K523" s="95"/>
      <c r="L523" s="95"/>
      <c r="M523" s="95"/>
      <c r="N523" s="95"/>
      <c r="O523" s="134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134"/>
      <c r="I524" s="95"/>
      <c r="J524" s="95"/>
      <c r="K524" s="95"/>
      <c r="L524" s="95"/>
      <c r="M524" s="95"/>
      <c r="N524" s="95"/>
      <c r="O524" s="134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134"/>
      <c r="I525" s="95"/>
      <c r="J525" s="95"/>
      <c r="K525" s="95"/>
      <c r="L525" s="95"/>
      <c r="M525" s="95"/>
      <c r="N525" s="95"/>
      <c r="O525" s="134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134"/>
      <c r="I526" s="95"/>
      <c r="J526" s="95"/>
      <c r="K526" s="95"/>
      <c r="L526" s="95"/>
      <c r="M526" s="95"/>
      <c r="N526" s="95"/>
      <c r="O526" s="134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134"/>
      <c r="I527" s="95"/>
      <c r="J527" s="95"/>
      <c r="K527" s="95"/>
      <c r="L527" s="95"/>
      <c r="M527" s="95"/>
      <c r="N527" s="95"/>
      <c r="O527" s="134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134"/>
      <c r="I528" s="95"/>
      <c r="J528" s="95"/>
      <c r="K528" s="95"/>
      <c r="L528" s="95"/>
      <c r="M528" s="95"/>
      <c r="N528" s="95"/>
      <c r="O528" s="134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134"/>
      <c r="I529" s="95"/>
      <c r="J529" s="95"/>
      <c r="K529" s="95"/>
      <c r="L529" s="95"/>
      <c r="M529" s="95"/>
      <c r="N529" s="95"/>
      <c r="O529" s="134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134"/>
      <c r="I530" s="95"/>
      <c r="J530" s="95"/>
      <c r="K530" s="95"/>
      <c r="L530" s="95"/>
      <c r="M530" s="95"/>
      <c r="N530" s="95"/>
      <c r="O530" s="134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134"/>
      <c r="I531" s="95"/>
      <c r="J531" s="95"/>
      <c r="K531" s="95"/>
      <c r="L531" s="95"/>
      <c r="M531" s="95"/>
      <c r="N531" s="95"/>
      <c r="O531" s="134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134"/>
      <c r="I532" s="95"/>
      <c r="J532" s="95"/>
      <c r="K532" s="95"/>
      <c r="L532" s="95"/>
      <c r="M532" s="95"/>
      <c r="N532" s="95"/>
      <c r="O532" s="134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134"/>
      <c r="I533" s="95"/>
      <c r="J533" s="95"/>
      <c r="K533" s="95"/>
      <c r="L533" s="95"/>
      <c r="M533" s="95"/>
      <c r="N533" s="95"/>
      <c r="O533" s="134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134"/>
      <c r="I534" s="95"/>
      <c r="J534" s="95"/>
      <c r="K534" s="95"/>
      <c r="L534" s="95"/>
      <c r="M534" s="95"/>
      <c r="N534" s="95"/>
      <c r="O534" s="134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134"/>
      <c r="I535" s="95"/>
      <c r="J535" s="95"/>
      <c r="K535" s="95"/>
      <c r="L535" s="95"/>
      <c r="M535" s="95"/>
      <c r="N535" s="95"/>
      <c r="O535" s="134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134"/>
      <c r="I536" s="95"/>
      <c r="J536" s="95"/>
      <c r="K536" s="95"/>
      <c r="L536" s="95"/>
      <c r="M536" s="95"/>
      <c r="N536" s="95"/>
      <c r="O536" s="134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134"/>
      <c r="I537" s="95"/>
      <c r="J537" s="95"/>
      <c r="K537" s="95"/>
      <c r="L537" s="95"/>
      <c r="M537" s="95"/>
      <c r="N537" s="95"/>
      <c r="O537" s="134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134"/>
      <c r="I538" s="95"/>
      <c r="J538" s="95"/>
      <c r="K538" s="95"/>
      <c r="L538" s="95"/>
      <c r="M538" s="95"/>
      <c r="N538" s="95"/>
      <c r="O538" s="134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134"/>
      <c r="I539" s="95"/>
      <c r="J539" s="95"/>
      <c r="K539" s="95"/>
      <c r="L539" s="95"/>
      <c r="M539" s="95"/>
      <c r="N539" s="95"/>
      <c r="O539" s="134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134"/>
      <c r="I540" s="95"/>
      <c r="J540" s="95"/>
      <c r="K540" s="95"/>
      <c r="L540" s="95"/>
      <c r="M540" s="95"/>
      <c r="N540" s="95"/>
      <c r="O540" s="134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134"/>
      <c r="I541" s="95"/>
      <c r="J541" s="95"/>
      <c r="K541" s="95"/>
      <c r="L541" s="95"/>
      <c r="M541" s="95"/>
      <c r="N541" s="95"/>
      <c r="O541" s="134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134"/>
      <c r="I542" s="95"/>
      <c r="J542" s="95"/>
      <c r="K542" s="95"/>
      <c r="L542" s="95"/>
      <c r="M542" s="95"/>
      <c r="N542" s="95"/>
      <c r="O542" s="134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134"/>
      <c r="I543" s="95"/>
      <c r="J543" s="95"/>
      <c r="K543" s="95"/>
      <c r="L543" s="95"/>
      <c r="M543" s="95"/>
      <c r="N543" s="95"/>
      <c r="O543" s="134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134"/>
      <c r="I544" s="95"/>
      <c r="J544" s="95"/>
      <c r="K544" s="95"/>
      <c r="L544" s="95"/>
      <c r="M544" s="95"/>
      <c r="N544" s="95"/>
      <c r="O544" s="134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134"/>
      <c r="I545" s="95"/>
      <c r="J545" s="95"/>
      <c r="K545" s="95"/>
      <c r="L545" s="95"/>
      <c r="M545" s="95"/>
      <c r="N545" s="95"/>
      <c r="O545" s="134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134"/>
      <c r="I546" s="95"/>
      <c r="J546" s="95"/>
      <c r="K546" s="95"/>
      <c r="L546" s="95"/>
      <c r="M546" s="95"/>
      <c r="N546" s="95"/>
      <c r="O546" s="134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134"/>
      <c r="I547" s="95"/>
      <c r="J547" s="95"/>
      <c r="K547" s="95"/>
      <c r="L547" s="95"/>
      <c r="M547" s="95"/>
      <c r="N547" s="95"/>
      <c r="O547" s="134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134"/>
      <c r="I548" s="95"/>
      <c r="J548" s="95"/>
      <c r="K548" s="95"/>
      <c r="L548" s="95"/>
      <c r="M548" s="95"/>
      <c r="N548" s="95"/>
      <c r="O548" s="134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134"/>
      <c r="I549" s="95"/>
      <c r="J549" s="95"/>
      <c r="K549" s="95"/>
      <c r="L549" s="95"/>
      <c r="M549" s="95"/>
      <c r="N549" s="95"/>
      <c r="O549" s="134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134"/>
      <c r="I550" s="95"/>
      <c r="J550" s="95"/>
      <c r="K550" s="95"/>
      <c r="L550" s="95"/>
      <c r="M550" s="95"/>
      <c r="N550" s="95"/>
      <c r="O550" s="134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134"/>
      <c r="I551" s="95"/>
      <c r="J551" s="95"/>
      <c r="K551" s="95"/>
      <c r="L551" s="95"/>
      <c r="M551" s="95"/>
      <c r="N551" s="95"/>
      <c r="O551" s="134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134"/>
      <c r="I552" s="95"/>
      <c r="J552" s="95"/>
      <c r="K552" s="95"/>
      <c r="L552" s="95"/>
      <c r="M552" s="95"/>
      <c r="N552" s="95"/>
      <c r="O552" s="134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134"/>
      <c r="I553" s="95"/>
      <c r="J553" s="95"/>
      <c r="K553" s="95"/>
      <c r="L553" s="95"/>
      <c r="M553" s="95"/>
      <c r="N553" s="95"/>
      <c r="O553" s="134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134"/>
      <c r="I554" s="95"/>
      <c r="J554" s="95"/>
      <c r="K554" s="95"/>
      <c r="L554" s="95"/>
      <c r="M554" s="95"/>
      <c r="N554" s="95"/>
      <c r="O554" s="134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134"/>
      <c r="I555" s="95"/>
      <c r="J555" s="95"/>
      <c r="K555" s="95"/>
      <c r="L555" s="95"/>
      <c r="M555" s="95"/>
      <c r="N555" s="95"/>
      <c r="O555" s="134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134"/>
      <c r="I556" s="95"/>
      <c r="J556" s="95"/>
      <c r="K556" s="95"/>
      <c r="L556" s="95"/>
      <c r="M556" s="95"/>
      <c r="N556" s="95"/>
      <c r="O556" s="134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134"/>
      <c r="I557" s="95"/>
      <c r="J557" s="95"/>
      <c r="K557" s="95"/>
      <c r="L557" s="95"/>
      <c r="M557" s="95"/>
      <c r="N557" s="95"/>
      <c r="O557" s="134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134"/>
      <c r="I558" s="95"/>
      <c r="J558" s="95"/>
      <c r="K558" s="95"/>
      <c r="L558" s="95"/>
      <c r="M558" s="95"/>
      <c r="N558" s="95"/>
      <c r="O558" s="134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134"/>
      <c r="I559" s="95"/>
      <c r="J559" s="95"/>
      <c r="K559" s="95"/>
      <c r="L559" s="95"/>
      <c r="M559" s="95"/>
      <c r="N559" s="95"/>
      <c r="O559" s="134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134"/>
      <c r="I560" s="95"/>
      <c r="J560" s="95"/>
      <c r="K560" s="95"/>
      <c r="L560" s="95"/>
      <c r="M560" s="95"/>
      <c r="N560" s="95"/>
      <c r="O560" s="134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134"/>
      <c r="I561" s="95"/>
      <c r="J561" s="95"/>
      <c r="K561" s="95"/>
      <c r="L561" s="95"/>
      <c r="M561" s="95"/>
      <c r="N561" s="95"/>
      <c r="O561" s="134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134"/>
      <c r="I562" s="95"/>
      <c r="J562" s="95"/>
      <c r="K562" s="95"/>
      <c r="L562" s="95"/>
      <c r="M562" s="95"/>
      <c r="N562" s="95"/>
      <c r="O562" s="134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134"/>
      <c r="I563" s="95"/>
      <c r="J563" s="95"/>
      <c r="K563" s="95"/>
      <c r="L563" s="95"/>
      <c r="M563" s="95"/>
      <c r="N563" s="95"/>
      <c r="O563" s="134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134"/>
      <c r="I564" s="95"/>
      <c r="J564" s="95"/>
      <c r="K564" s="95"/>
      <c r="L564" s="95"/>
      <c r="M564" s="95"/>
      <c r="N564" s="95"/>
      <c r="O564" s="134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134"/>
      <c r="I565" s="95"/>
      <c r="J565" s="95"/>
      <c r="K565" s="95"/>
      <c r="L565" s="95"/>
      <c r="M565" s="95"/>
      <c r="N565" s="95"/>
      <c r="O565" s="134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134"/>
      <c r="I566" s="95"/>
      <c r="J566" s="95"/>
      <c r="K566" s="95"/>
      <c r="L566" s="95"/>
      <c r="M566" s="95"/>
      <c r="N566" s="95"/>
      <c r="O566" s="134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134"/>
      <c r="I567" s="95"/>
      <c r="J567" s="95"/>
      <c r="K567" s="95"/>
      <c r="L567" s="95"/>
      <c r="M567" s="95"/>
      <c r="N567" s="95"/>
      <c r="O567" s="134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134"/>
      <c r="I568" s="95"/>
      <c r="J568" s="95"/>
      <c r="K568" s="95"/>
      <c r="L568" s="95"/>
      <c r="M568" s="95"/>
      <c r="N568" s="95"/>
      <c r="O568" s="134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134"/>
      <c r="I569" s="95"/>
      <c r="J569" s="95"/>
      <c r="K569" s="95"/>
      <c r="L569" s="95"/>
      <c r="M569" s="95"/>
      <c r="N569" s="95"/>
      <c r="O569" s="134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134"/>
      <c r="I570" s="95"/>
      <c r="J570" s="95"/>
      <c r="K570" s="95"/>
      <c r="L570" s="95"/>
      <c r="M570" s="95"/>
      <c r="N570" s="95"/>
      <c r="O570" s="134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134"/>
      <c r="I571" s="95"/>
      <c r="J571" s="95"/>
      <c r="K571" s="95"/>
      <c r="L571" s="95"/>
      <c r="M571" s="95"/>
      <c r="N571" s="95"/>
      <c r="O571" s="134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134"/>
      <c r="I572" s="95"/>
      <c r="J572" s="95"/>
      <c r="K572" s="95"/>
      <c r="L572" s="95"/>
      <c r="M572" s="95"/>
      <c r="N572" s="95"/>
      <c r="O572" s="134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134"/>
      <c r="I573" s="95"/>
      <c r="J573" s="95"/>
      <c r="K573" s="95"/>
      <c r="L573" s="95"/>
      <c r="M573" s="95"/>
      <c r="N573" s="95"/>
      <c r="O573" s="134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134"/>
      <c r="I574" s="95"/>
      <c r="J574" s="95"/>
      <c r="K574" s="95"/>
      <c r="L574" s="95"/>
      <c r="M574" s="95"/>
      <c r="N574" s="95"/>
      <c r="O574" s="134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134"/>
      <c r="I575" s="95"/>
      <c r="J575" s="95"/>
      <c r="K575" s="95"/>
      <c r="L575" s="95"/>
      <c r="M575" s="95"/>
      <c r="N575" s="95"/>
      <c r="O575" s="134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134"/>
      <c r="I576" s="95"/>
      <c r="J576" s="95"/>
      <c r="K576" s="95"/>
      <c r="L576" s="95"/>
      <c r="M576" s="95"/>
      <c r="N576" s="95"/>
      <c r="O576" s="134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134"/>
      <c r="I577" s="95"/>
      <c r="J577" s="95"/>
      <c r="K577" s="95"/>
      <c r="L577" s="95"/>
      <c r="M577" s="95"/>
      <c r="N577" s="95"/>
      <c r="O577" s="134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134"/>
      <c r="I578" s="95"/>
      <c r="J578" s="95"/>
      <c r="K578" s="95"/>
      <c r="L578" s="95"/>
      <c r="M578" s="95"/>
      <c r="N578" s="95"/>
      <c r="O578" s="134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134"/>
      <c r="I579" s="95"/>
      <c r="J579" s="95"/>
      <c r="K579" s="95"/>
      <c r="L579" s="95"/>
      <c r="M579" s="95"/>
      <c r="N579" s="95"/>
      <c r="O579" s="134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134"/>
      <c r="I580" s="95"/>
      <c r="J580" s="95"/>
      <c r="K580" s="95"/>
      <c r="L580" s="95"/>
      <c r="M580" s="95"/>
      <c r="N580" s="95"/>
      <c r="O580" s="134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134"/>
      <c r="I581" s="95"/>
      <c r="J581" s="95"/>
      <c r="K581" s="95"/>
      <c r="L581" s="95"/>
      <c r="M581" s="95"/>
      <c r="N581" s="95"/>
      <c r="O581" s="134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134"/>
      <c r="I582" s="95"/>
      <c r="J582" s="95"/>
      <c r="K582" s="95"/>
      <c r="L582" s="95"/>
      <c r="M582" s="95"/>
      <c r="N582" s="95"/>
      <c r="O582" s="134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134"/>
      <c r="I583" s="95"/>
      <c r="J583" s="95"/>
      <c r="K583" s="95"/>
      <c r="L583" s="95"/>
      <c r="M583" s="95"/>
      <c r="N583" s="95"/>
      <c r="O583" s="134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134"/>
      <c r="I584" s="95"/>
      <c r="J584" s="95"/>
      <c r="K584" s="95"/>
      <c r="L584" s="95"/>
      <c r="M584" s="95"/>
      <c r="N584" s="95"/>
      <c r="O584" s="134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134"/>
      <c r="I585" s="95"/>
      <c r="J585" s="95"/>
      <c r="K585" s="95"/>
      <c r="L585" s="95"/>
      <c r="M585" s="95"/>
      <c r="N585" s="95"/>
      <c r="O585" s="134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134"/>
      <c r="I586" s="95"/>
      <c r="J586" s="95"/>
      <c r="K586" s="95"/>
      <c r="L586" s="95"/>
      <c r="M586" s="95"/>
      <c r="N586" s="95"/>
      <c r="O586" s="134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134"/>
      <c r="I587" s="95"/>
      <c r="J587" s="95"/>
      <c r="K587" s="95"/>
      <c r="L587" s="95"/>
      <c r="M587" s="95"/>
      <c r="N587" s="95"/>
      <c r="O587" s="134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134"/>
      <c r="I588" s="95"/>
      <c r="J588" s="95"/>
      <c r="K588" s="95"/>
      <c r="L588" s="95"/>
      <c r="M588" s="95"/>
      <c r="N588" s="95"/>
      <c r="O588" s="134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134"/>
      <c r="I589" s="95"/>
      <c r="J589" s="95"/>
      <c r="K589" s="95"/>
      <c r="L589" s="95"/>
      <c r="M589" s="95"/>
      <c r="N589" s="95"/>
      <c r="O589" s="134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134"/>
      <c r="I590" s="95"/>
      <c r="J590" s="95"/>
      <c r="K590" s="95"/>
      <c r="L590" s="95"/>
      <c r="M590" s="95"/>
      <c r="N590" s="95"/>
      <c r="O590" s="134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134"/>
      <c r="I591" s="95"/>
      <c r="J591" s="95"/>
      <c r="K591" s="95"/>
      <c r="L591" s="95"/>
      <c r="M591" s="95"/>
      <c r="N591" s="95"/>
      <c r="O591" s="134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134"/>
      <c r="I592" s="95"/>
      <c r="J592" s="95"/>
      <c r="K592" s="95"/>
      <c r="L592" s="95"/>
      <c r="M592" s="95"/>
      <c r="N592" s="95"/>
      <c r="O592" s="134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134"/>
      <c r="I593" s="95"/>
      <c r="J593" s="95"/>
      <c r="K593" s="95"/>
      <c r="L593" s="95"/>
      <c r="M593" s="95"/>
      <c r="N593" s="95"/>
      <c r="O593" s="134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134"/>
      <c r="I594" s="95"/>
      <c r="J594" s="95"/>
      <c r="K594" s="95"/>
      <c r="L594" s="95"/>
      <c r="M594" s="95"/>
      <c r="N594" s="95"/>
      <c r="O594" s="134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134"/>
      <c r="I595" s="95"/>
      <c r="J595" s="95"/>
      <c r="K595" s="95"/>
      <c r="L595" s="95"/>
      <c r="M595" s="95"/>
      <c r="N595" s="95"/>
      <c r="O595" s="134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134"/>
      <c r="I596" s="95"/>
      <c r="J596" s="95"/>
      <c r="K596" s="95"/>
      <c r="L596" s="95"/>
      <c r="M596" s="95"/>
      <c r="N596" s="95"/>
      <c r="O596" s="134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134"/>
      <c r="I597" s="95"/>
      <c r="J597" s="95"/>
      <c r="K597" s="95"/>
      <c r="L597" s="95"/>
      <c r="M597" s="95"/>
      <c r="N597" s="95"/>
      <c r="O597" s="134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134"/>
      <c r="I598" s="95"/>
      <c r="J598" s="95"/>
      <c r="K598" s="95"/>
      <c r="L598" s="95"/>
      <c r="M598" s="95"/>
      <c r="N598" s="95"/>
      <c r="O598" s="134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134"/>
      <c r="I599" s="95"/>
      <c r="J599" s="95"/>
      <c r="K599" s="95"/>
      <c r="L599" s="95"/>
      <c r="M599" s="95"/>
      <c r="N599" s="95"/>
      <c r="O599" s="134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134"/>
      <c r="I600" s="95"/>
      <c r="J600" s="95"/>
      <c r="K600" s="95"/>
      <c r="L600" s="95"/>
      <c r="M600" s="95"/>
      <c r="N600" s="95"/>
      <c r="O600" s="134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134"/>
      <c r="I601" s="95"/>
      <c r="J601" s="95"/>
      <c r="K601" s="95"/>
      <c r="L601" s="95"/>
      <c r="M601" s="95"/>
      <c r="N601" s="95"/>
      <c r="O601" s="134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134"/>
      <c r="I602" s="95"/>
      <c r="J602" s="95"/>
      <c r="K602" s="95"/>
      <c r="L602" s="95"/>
      <c r="M602" s="95"/>
      <c r="N602" s="95"/>
      <c r="O602" s="134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134"/>
      <c r="I603" s="95"/>
      <c r="J603" s="95"/>
      <c r="K603" s="95"/>
      <c r="L603" s="95"/>
      <c r="M603" s="95"/>
      <c r="N603" s="95"/>
      <c r="O603" s="134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134"/>
      <c r="I604" s="95"/>
      <c r="J604" s="95"/>
      <c r="K604" s="95"/>
      <c r="L604" s="95"/>
      <c r="M604" s="95"/>
      <c r="N604" s="95"/>
      <c r="O604" s="134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134"/>
      <c r="I605" s="95"/>
      <c r="J605" s="95"/>
      <c r="K605" s="95"/>
      <c r="L605" s="95"/>
      <c r="M605" s="95"/>
      <c r="N605" s="95"/>
      <c r="O605" s="134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134"/>
      <c r="I606" s="95"/>
      <c r="J606" s="95"/>
      <c r="K606" s="95"/>
      <c r="L606" s="95"/>
      <c r="M606" s="95"/>
      <c r="N606" s="95"/>
      <c r="O606" s="134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134"/>
      <c r="I607" s="95"/>
      <c r="J607" s="95"/>
      <c r="K607" s="95"/>
      <c r="L607" s="95"/>
      <c r="M607" s="95"/>
      <c r="N607" s="95"/>
      <c r="O607" s="134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134"/>
      <c r="I608" s="95"/>
      <c r="J608" s="95"/>
      <c r="K608" s="95"/>
      <c r="L608" s="95"/>
      <c r="M608" s="95"/>
      <c r="N608" s="95"/>
      <c r="O608" s="134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134"/>
      <c r="I609" s="95"/>
      <c r="J609" s="95"/>
      <c r="K609" s="95"/>
      <c r="L609" s="95"/>
      <c r="M609" s="95"/>
      <c r="N609" s="95"/>
      <c r="O609" s="134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134"/>
      <c r="I610" s="95"/>
      <c r="J610" s="95"/>
      <c r="K610" s="95"/>
      <c r="L610" s="95"/>
      <c r="M610" s="95"/>
      <c r="N610" s="95"/>
      <c r="O610" s="134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134"/>
      <c r="I611" s="95"/>
      <c r="J611" s="95"/>
      <c r="K611" s="95"/>
      <c r="L611" s="95"/>
      <c r="M611" s="95"/>
      <c r="N611" s="95"/>
      <c r="O611" s="134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134"/>
      <c r="I612" s="95"/>
      <c r="J612" s="95"/>
      <c r="K612" s="95"/>
      <c r="L612" s="95"/>
      <c r="M612" s="95"/>
      <c r="N612" s="95"/>
      <c r="O612" s="134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134"/>
      <c r="I613" s="95"/>
      <c r="J613" s="95"/>
      <c r="K613" s="95"/>
      <c r="L613" s="95"/>
      <c r="M613" s="95"/>
      <c r="N613" s="95"/>
      <c r="O613" s="134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134"/>
      <c r="I614" s="95"/>
      <c r="J614" s="95"/>
      <c r="K614" s="95"/>
      <c r="L614" s="95"/>
      <c r="M614" s="95"/>
      <c r="N614" s="95"/>
      <c r="O614" s="134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134"/>
      <c r="I615" s="95"/>
      <c r="J615" s="95"/>
      <c r="K615" s="95"/>
      <c r="L615" s="95"/>
      <c r="M615" s="95"/>
      <c r="N615" s="95"/>
      <c r="O615" s="134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134"/>
      <c r="I616" s="95"/>
      <c r="J616" s="95"/>
      <c r="K616" s="95"/>
      <c r="L616" s="95"/>
      <c r="M616" s="95"/>
      <c r="N616" s="95"/>
      <c r="O616" s="134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134"/>
      <c r="I617" s="95"/>
      <c r="J617" s="95"/>
      <c r="K617" s="95"/>
      <c r="L617" s="95"/>
      <c r="M617" s="95"/>
      <c r="N617" s="95"/>
      <c r="O617" s="134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134"/>
      <c r="I618" s="95"/>
      <c r="J618" s="95"/>
      <c r="K618" s="95"/>
      <c r="L618" s="95"/>
      <c r="M618" s="95"/>
      <c r="N618" s="95"/>
      <c r="O618" s="134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134"/>
      <c r="I619" s="95"/>
      <c r="J619" s="95"/>
      <c r="K619" s="95"/>
      <c r="L619" s="95"/>
      <c r="M619" s="95"/>
      <c r="N619" s="95"/>
      <c r="O619" s="134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134"/>
      <c r="I620" s="95"/>
      <c r="J620" s="95"/>
      <c r="K620" s="95"/>
      <c r="L620" s="95"/>
      <c r="M620" s="95"/>
      <c r="N620" s="95"/>
      <c r="O620" s="134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134"/>
      <c r="I621" s="95"/>
      <c r="J621" s="95"/>
      <c r="K621" s="95"/>
      <c r="L621" s="95"/>
      <c r="M621" s="95"/>
      <c r="N621" s="95"/>
      <c r="O621" s="134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134"/>
      <c r="I622" s="95"/>
      <c r="J622" s="95"/>
      <c r="K622" s="95"/>
      <c r="L622" s="95"/>
      <c r="M622" s="95"/>
      <c r="N622" s="95"/>
      <c r="O622" s="134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134"/>
      <c r="I623" s="95"/>
      <c r="J623" s="95"/>
      <c r="K623" s="95"/>
      <c r="L623" s="95"/>
      <c r="M623" s="95"/>
      <c r="N623" s="95"/>
      <c r="O623" s="134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134"/>
      <c r="I624" s="95"/>
      <c r="J624" s="95"/>
      <c r="K624" s="95"/>
      <c r="L624" s="95"/>
      <c r="M624" s="95"/>
      <c r="N624" s="95"/>
      <c r="O624" s="134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134"/>
      <c r="I625" s="95"/>
      <c r="J625" s="95"/>
      <c r="K625" s="95"/>
      <c r="L625" s="95"/>
      <c r="M625" s="95"/>
      <c r="N625" s="95"/>
      <c r="O625" s="134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134"/>
      <c r="I626" s="95"/>
      <c r="J626" s="95"/>
      <c r="K626" s="95"/>
      <c r="L626" s="95"/>
      <c r="M626" s="95"/>
      <c r="N626" s="95"/>
      <c r="O626" s="134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134"/>
      <c r="I627" s="95"/>
      <c r="J627" s="95"/>
      <c r="K627" s="95"/>
      <c r="L627" s="95"/>
      <c r="M627" s="95"/>
      <c r="N627" s="95"/>
      <c r="O627" s="134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134"/>
      <c r="I628" s="95"/>
      <c r="J628" s="95"/>
      <c r="K628" s="95"/>
      <c r="L628" s="95"/>
      <c r="M628" s="95"/>
      <c r="N628" s="95"/>
      <c r="O628" s="134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134"/>
      <c r="I629" s="95"/>
      <c r="J629" s="95"/>
      <c r="K629" s="95"/>
      <c r="L629" s="95"/>
      <c r="M629" s="95"/>
      <c r="N629" s="95"/>
      <c r="O629" s="134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134"/>
      <c r="I630" s="95"/>
      <c r="J630" s="95"/>
      <c r="K630" s="95"/>
      <c r="L630" s="95"/>
      <c r="M630" s="95"/>
      <c r="N630" s="95"/>
      <c r="O630" s="134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134"/>
      <c r="I631" s="95"/>
      <c r="J631" s="95"/>
      <c r="K631" s="95"/>
      <c r="L631" s="95"/>
      <c r="M631" s="95"/>
      <c r="N631" s="95"/>
      <c r="O631" s="134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134"/>
      <c r="I632" s="95"/>
      <c r="J632" s="95"/>
      <c r="K632" s="95"/>
      <c r="L632" s="95"/>
      <c r="M632" s="95"/>
      <c r="N632" s="95"/>
      <c r="O632" s="134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134"/>
      <c r="I633" s="95"/>
      <c r="J633" s="95"/>
      <c r="K633" s="95"/>
      <c r="L633" s="95"/>
      <c r="M633" s="95"/>
      <c r="N633" s="95"/>
      <c r="O633" s="134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134"/>
      <c r="I634" s="95"/>
      <c r="J634" s="95"/>
      <c r="K634" s="95"/>
      <c r="L634" s="95"/>
      <c r="M634" s="95"/>
      <c r="N634" s="95"/>
      <c r="O634" s="134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134"/>
      <c r="I635" s="95"/>
      <c r="J635" s="95"/>
      <c r="K635" s="95"/>
      <c r="L635" s="95"/>
      <c r="M635" s="95"/>
      <c r="N635" s="95"/>
      <c r="O635" s="134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134"/>
      <c r="I636" s="95"/>
      <c r="J636" s="95"/>
      <c r="K636" s="95"/>
      <c r="L636" s="95"/>
      <c r="M636" s="95"/>
      <c r="N636" s="95"/>
      <c r="O636" s="134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134"/>
      <c r="I637" s="95"/>
      <c r="J637" s="95"/>
      <c r="K637" s="95"/>
      <c r="L637" s="95"/>
      <c r="M637" s="95"/>
      <c r="N637" s="95"/>
      <c r="O637" s="134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134"/>
      <c r="I638" s="95"/>
      <c r="J638" s="95"/>
      <c r="K638" s="95"/>
      <c r="L638" s="95"/>
      <c r="M638" s="95"/>
      <c r="N638" s="95"/>
      <c r="O638" s="134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134"/>
      <c r="I639" s="95"/>
      <c r="J639" s="95"/>
      <c r="K639" s="95"/>
      <c r="L639" s="95"/>
      <c r="M639" s="95"/>
      <c r="N639" s="95"/>
      <c r="O639" s="134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134"/>
      <c r="I640" s="95"/>
      <c r="J640" s="95"/>
      <c r="K640" s="95"/>
      <c r="L640" s="95"/>
      <c r="M640" s="95"/>
      <c r="N640" s="95"/>
      <c r="O640" s="134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134"/>
      <c r="I641" s="95"/>
      <c r="J641" s="95"/>
      <c r="K641" s="95"/>
      <c r="L641" s="95"/>
      <c r="M641" s="95"/>
      <c r="N641" s="95"/>
      <c r="O641" s="134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134"/>
      <c r="I642" s="95"/>
      <c r="J642" s="95"/>
      <c r="K642" s="95"/>
      <c r="L642" s="95"/>
      <c r="M642" s="95"/>
      <c r="N642" s="95"/>
      <c r="O642" s="134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134"/>
      <c r="I643" s="95"/>
      <c r="J643" s="95"/>
      <c r="K643" s="95"/>
      <c r="L643" s="95"/>
      <c r="M643" s="95"/>
      <c r="N643" s="95"/>
      <c r="O643" s="134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134"/>
      <c r="I644" s="95"/>
      <c r="J644" s="95"/>
      <c r="K644" s="95"/>
      <c r="L644" s="95"/>
      <c r="M644" s="95"/>
      <c r="N644" s="95"/>
      <c r="O644" s="134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134"/>
      <c r="I645" s="95"/>
      <c r="J645" s="95"/>
      <c r="K645" s="95"/>
      <c r="L645" s="95"/>
      <c r="M645" s="95"/>
      <c r="N645" s="95"/>
      <c r="O645" s="134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134"/>
      <c r="I646" s="95"/>
      <c r="J646" s="95"/>
      <c r="K646" s="95"/>
      <c r="L646" s="95"/>
      <c r="M646" s="95"/>
      <c r="N646" s="95"/>
      <c r="O646" s="134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134"/>
      <c r="I647" s="95"/>
      <c r="J647" s="95"/>
      <c r="K647" s="95"/>
      <c r="L647" s="95"/>
      <c r="M647" s="95"/>
      <c r="N647" s="95"/>
      <c r="O647" s="134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134"/>
      <c r="I648" s="95"/>
      <c r="J648" s="95"/>
      <c r="K648" s="95"/>
      <c r="L648" s="95"/>
      <c r="M648" s="95"/>
      <c r="N648" s="95"/>
      <c r="O648" s="134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134"/>
      <c r="I649" s="95"/>
      <c r="J649" s="95"/>
      <c r="K649" s="95"/>
      <c r="L649" s="95"/>
      <c r="M649" s="95"/>
      <c r="N649" s="95"/>
      <c r="O649" s="134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134"/>
      <c r="I650" s="95"/>
      <c r="J650" s="95"/>
      <c r="K650" s="95"/>
      <c r="L650" s="95"/>
      <c r="M650" s="95"/>
      <c r="N650" s="95"/>
      <c r="O650" s="134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134"/>
      <c r="I651" s="95"/>
      <c r="J651" s="95"/>
      <c r="K651" s="95"/>
      <c r="L651" s="95"/>
      <c r="M651" s="95"/>
      <c r="N651" s="95"/>
      <c r="O651" s="134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134"/>
      <c r="I652" s="95"/>
      <c r="J652" s="95"/>
      <c r="K652" s="95"/>
      <c r="L652" s="95"/>
      <c r="M652" s="95"/>
      <c r="N652" s="95"/>
      <c r="O652" s="134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134"/>
      <c r="I653" s="95"/>
      <c r="J653" s="95"/>
      <c r="K653" s="95"/>
      <c r="L653" s="95"/>
      <c r="M653" s="95"/>
      <c r="N653" s="95"/>
      <c r="O653" s="134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134"/>
      <c r="I654" s="95"/>
      <c r="J654" s="95"/>
      <c r="K654" s="95"/>
      <c r="L654" s="95"/>
      <c r="M654" s="95"/>
      <c r="N654" s="95"/>
      <c r="O654" s="134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134"/>
      <c r="I655" s="95"/>
      <c r="J655" s="95"/>
      <c r="K655" s="95"/>
      <c r="L655" s="95"/>
      <c r="M655" s="95"/>
      <c r="N655" s="95"/>
      <c r="O655" s="134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134"/>
      <c r="I656" s="95"/>
      <c r="J656" s="95"/>
      <c r="K656" s="95"/>
      <c r="L656" s="95"/>
      <c r="M656" s="95"/>
      <c r="N656" s="95"/>
      <c r="O656" s="134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134"/>
      <c r="I657" s="95"/>
      <c r="J657" s="95"/>
      <c r="K657" s="95"/>
      <c r="L657" s="95"/>
      <c r="M657" s="95"/>
      <c r="N657" s="95"/>
      <c r="O657" s="134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134"/>
      <c r="I658" s="95"/>
      <c r="J658" s="95"/>
      <c r="K658" s="95"/>
      <c r="L658" s="95"/>
      <c r="M658" s="95"/>
      <c r="N658" s="95"/>
      <c r="O658" s="134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134"/>
      <c r="I659" s="95"/>
      <c r="J659" s="95"/>
      <c r="K659" s="95"/>
      <c r="L659" s="95"/>
      <c r="M659" s="95"/>
      <c r="N659" s="95"/>
      <c r="O659" s="134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134"/>
      <c r="I660" s="95"/>
      <c r="J660" s="95"/>
      <c r="K660" s="95"/>
      <c r="L660" s="95"/>
      <c r="M660" s="95"/>
      <c r="N660" s="95"/>
      <c r="O660" s="134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134"/>
      <c r="I661" s="95"/>
      <c r="J661" s="95"/>
      <c r="K661" s="95"/>
      <c r="L661" s="95"/>
      <c r="M661" s="95"/>
      <c r="N661" s="95"/>
      <c r="O661" s="134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134"/>
      <c r="I662" s="95"/>
      <c r="J662" s="95"/>
      <c r="K662" s="95"/>
      <c r="L662" s="95"/>
      <c r="M662" s="95"/>
      <c r="N662" s="95"/>
      <c r="O662" s="134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134"/>
      <c r="I663" s="95"/>
      <c r="J663" s="95"/>
      <c r="K663" s="95"/>
      <c r="L663" s="95"/>
      <c r="M663" s="95"/>
      <c r="N663" s="95"/>
      <c r="O663" s="134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134"/>
      <c r="I664" s="95"/>
      <c r="J664" s="95"/>
      <c r="K664" s="95"/>
      <c r="L664" s="95"/>
      <c r="M664" s="95"/>
      <c r="N664" s="95"/>
      <c r="O664" s="134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134"/>
      <c r="I665" s="95"/>
      <c r="J665" s="95"/>
      <c r="K665" s="95"/>
      <c r="L665" s="95"/>
      <c r="M665" s="95"/>
      <c r="N665" s="95"/>
      <c r="O665" s="134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134"/>
      <c r="I666" s="95"/>
      <c r="J666" s="95"/>
      <c r="K666" s="95"/>
      <c r="L666" s="95"/>
      <c r="M666" s="95"/>
      <c r="N666" s="95"/>
      <c r="O666" s="134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134"/>
      <c r="I667" s="95"/>
      <c r="J667" s="95"/>
      <c r="K667" s="95"/>
      <c r="L667" s="95"/>
      <c r="M667" s="95"/>
      <c r="N667" s="95"/>
      <c r="O667" s="134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134"/>
      <c r="I668" s="95"/>
      <c r="J668" s="95"/>
      <c r="K668" s="95"/>
      <c r="L668" s="95"/>
      <c r="M668" s="95"/>
      <c r="N668" s="95"/>
      <c r="O668" s="134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134"/>
      <c r="I669" s="95"/>
      <c r="J669" s="95"/>
      <c r="K669" s="95"/>
      <c r="L669" s="95"/>
      <c r="M669" s="95"/>
      <c r="N669" s="95"/>
      <c r="O669" s="134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134"/>
      <c r="I670" s="95"/>
      <c r="J670" s="95"/>
      <c r="K670" s="95"/>
      <c r="L670" s="95"/>
      <c r="M670" s="95"/>
      <c r="N670" s="95"/>
      <c r="O670" s="134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134"/>
      <c r="I671" s="95"/>
      <c r="J671" s="95"/>
      <c r="K671" s="95"/>
      <c r="L671" s="95"/>
      <c r="M671" s="95"/>
      <c r="N671" s="95"/>
      <c r="O671" s="134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134"/>
      <c r="I672" s="95"/>
      <c r="J672" s="95"/>
      <c r="K672" s="95"/>
      <c r="L672" s="95"/>
      <c r="M672" s="95"/>
      <c r="N672" s="95"/>
      <c r="O672" s="134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134"/>
      <c r="I673" s="95"/>
      <c r="J673" s="95"/>
      <c r="K673" s="95"/>
      <c r="L673" s="95"/>
      <c r="M673" s="95"/>
      <c r="N673" s="95"/>
      <c r="O673" s="134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134"/>
      <c r="I674" s="95"/>
      <c r="J674" s="95"/>
      <c r="K674" s="95"/>
      <c r="L674" s="95"/>
      <c r="M674" s="95"/>
      <c r="N674" s="95"/>
      <c r="O674" s="134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134"/>
      <c r="I675" s="95"/>
      <c r="J675" s="95"/>
      <c r="K675" s="95"/>
      <c r="L675" s="95"/>
      <c r="M675" s="95"/>
      <c r="N675" s="95"/>
      <c r="O675" s="134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134"/>
      <c r="I676" s="95"/>
      <c r="J676" s="95"/>
      <c r="K676" s="95"/>
      <c r="L676" s="95"/>
      <c r="M676" s="95"/>
      <c r="N676" s="95"/>
      <c r="O676" s="134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134"/>
      <c r="I677" s="95"/>
      <c r="J677" s="95"/>
      <c r="K677" s="95"/>
      <c r="L677" s="95"/>
      <c r="M677" s="95"/>
      <c r="N677" s="95"/>
      <c r="O677" s="134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134"/>
      <c r="I678" s="95"/>
      <c r="J678" s="95"/>
      <c r="K678" s="95"/>
      <c r="L678" s="95"/>
      <c r="M678" s="95"/>
      <c r="N678" s="95"/>
      <c r="O678" s="134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134"/>
      <c r="I679" s="95"/>
      <c r="J679" s="95"/>
      <c r="K679" s="95"/>
      <c r="L679" s="95"/>
      <c r="M679" s="95"/>
      <c r="N679" s="95"/>
      <c r="O679" s="134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134"/>
      <c r="I680" s="95"/>
      <c r="J680" s="95"/>
      <c r="K680" s="95"/>
      <c r="L680" s="95"/>
      <c r="M680" s="95"/>
      <c r="N680" s="95"/>
      <c r="O680" s="134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134"/>
      <c r="I681" s="95"/>
      <c r="J681" s="95"/>
      <c r="K681" s="95"/>
      <c r="L681" s="95"/>
      <c r="M681" s="95"/>
      <c r="N681" s="95"/>
      <c r="O681" s="134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134"/>
      <c r="I682" s="95"/>
      <c r="J682" s="95"/>
      <c r="K682" s="95"/>
      <c r="L682" s="95"/>
      <c r="M682" s="95"/>
      <c r="N682" s="95"/>
      <c r="O682" s="134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134"/>
      <c r="I683" s="95"/>
      <c r="J683" s="95"/>
      <c r="K683" s="95"/>
      <c r="L683" s="95"/>
      <c r="M683" s="95"/>
      <c r="N683" s="95"/>
      <c r="O683" s="134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134"/>
      <c r="I684" s="95"/>
      <c r="J684" s="95"/>
      <c r="K684" s="95"/>
      <c r="L684" s="95"/>
      <c r="M684" s="95"/>
      <c r="N684" s="95"/>
      <c r="O684" s="134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134"/>
      <c r="I685" s="95"/>
      <c r="J685" s="95"/>
      <c r="K685" s="95"/>
      <c r="L685" s="95"/>
      <c r="M685" s="95"/>
      <c r="N685" s="95"/>
      <c r="O685" s="134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134"/>
      <c r="I686" s="95"/>
      <c r="J686" s="95"/>
      <c r="K686" s="95"/>
      <c r="L686" s="95"/>
      <c r="M686" s="95"/>
      <c r="N686" s="95"/>
      <c r="O686" s="134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134"/>
      <c r="I687" s="95"/>
      <c r="J687" s="95"/>
      <c r="K687" s="95"/>
      <c r="L687" s="95"/>
      <c r="M687" s="95"/>
      <c r="N687" s="95"/>
      <c r="O687" s="134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134"/>
      <c r="I688" s="95"/>
      <c r="J688" s="95"/>
      <c r="K688" s="95"/>
      <c r="L688" s="95"/>
      <c r="M688" s="95"/>
      <c r="N688" s="95"/>
      <c r="O688" s="134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134"/>
      <c r="I689" s="95"/>
      <c r="J689" s="95"/>
      <c r="K689" s="95"/>
      <c r="L689" s="95"/>
      <c r="M689" s="95"/>
      <c r="N689" s="95"/>
      <c r="O689" s="134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134"/>
      <c r="I690" s="95"/>
      <c r="J690" s="95"/>
      <c r="K690" s="95"/>
      <c r="L690" s="95"/>
      <c r="M690" s="95"/>
      <c r="N690" s="95"/>
      <c r="O690" s="134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134"/>
      <c r="I691" s="95"/>
      <c r="J691" s="95"/>
      <c r="K691" s="95"/>
      <c r="L691" s="95"/>
      <c r="M691" s="95"/>
      <c r="N691" s="95"/>
      <c r="O691" s="134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134"/>
      <c r="I692" s="95"/>
      <c r="J692" s="95"/>
      <c r="K692" s="95"/>
      <c r="L692" s="95"/>
      <c r="M692" s="95"/>
      <c r="N692" s="95"/>
      <c r="O692" s="134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134"/>
      <c r="I693" s="95"/>
      <c r="J693" s="95"/>
      <c r="K693" s="95"/>
      <c r="L693" s="95"/>
      <c r="M693" s="95"/>
      <c r="N693" s="95"/>
      <c r="O693" s="134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134"/>
      <c r="I694" s="95"/>
      <c r="J694" s="95"/>
      <c r="K694" s="95"/>
      <c r="L694" s="95"/>
      <c r="M694" s="95"/>
      <c r="N694" s="95"/>
      <c r="O694" s="134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134"/>
      <c r="I695" s="95"/>
      <c r="J695" s="95"/>
      <c r="K695" s="95"/>
      <c r="L695" s="95"/>
      <c r="M695" s="95"/>
      <c r="N695" s="95"/>
      <c r="O695" s="134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134"/>
      <c r="I696" s="95"/>
      <c r="J696" s="95"/>
      <c r="K696" s="95"/>
      <c r="L696" s="95"/>
      <c r="M696" s="95"/>
      <c r="N696" s="95"/>
      <c r="O696" s="134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134"/>
      <c r="I697" s="95"/>
      <c r="J697" s="95"/>
      <c r="K697" s="95"/>
      <c r="L697" s="95"/>
      <c r="M697" s="95"/>
      <c r="N697" s="95"/>
      <c r="O697" s="134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134"/>
      <c r="I698" s="95"/>
      <c r="J698" s="95"/>
      <c r="K698" s="95"/>
      <c r="L698" s="95"/>
      <c r="M698" s="95"/>
      <c r="N698" s="95"/>
      <c r="O698" s="134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134"/>
      <c r="I699" s="95"/>
      <c r="J699" s="95"/>
      <c r="K699" s="95"/>
      <c r="L699" s="95"/>
      <c r="M699" s="95"/>
      <c r="N699" s="95"/>
      <c r="O699" s="134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134"/>
      <c r="I700" s="95"/>
      <c r="J700" s="95"/>
      <c r="K700" s="95"/>
      <c r="L700" s="95"/>
      <c r="M700" s="95"/>
      <c r="N700" s="95"/>
      <c r="O700" s="134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134"/>
      <c r="I701" s="95"/>
      <c r="J701" s="95"/>
      <c r="K701" s="95"/>
      <c r="L701" s="95"/>
      <c r="M701" s="95"/>
      <c r="N701" s="95"/>
      <c r="O701" s="134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134"/>
      <c r="I702" s="95"/>
      <c r="J702" s="95"/>
      <c r="K702" s="95"/>
      <c r="L702" s="95"/>
      <c r="M702" s="95"/>
      <c r="N702" s="95"/>
      <c r="O702" s="134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134"/>
      <c r="I703" s="95"/>
      <c r="J703" s="95"/>
      <c r="K703" s="95"/>
      <c r="L703" s="95"/>
      <c r="M703" s="95"/>
      <c r="N703" s="95"/>
      <c r="O703" s="134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134"/>
      <c r="I704" s="95"/>
      <c r="J704" s="95"/>
      <c r="K704" s="95"/>
      <c r="L704" s="95"/>
      <c r="M704" s="95"/>
      <c r="N704" s="95"/>
      <c r="O704" s="134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134"/>
      <c r="I705" s="95"/>
      <c r="J705" s="95"/>
      <c r="K705" s="95"/>
      <c r="L705" s="95"/>
      <c r="M705" s="95"/>
      <c r="N705" s="95"/>
      <c r="O705" s="134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134"/>
      <c r="I706" s="95"/>
      <c r="J706" s="95"/>
      <c r="K706" s="95"/>
      <c r="L706" s="95"/>
      <c r="M706" s="95"/>
      <c r="N706" s="95"/>
      <c r="O706" s="134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134"/>
      <c r="I707" s="95"/>
      <c r="J707" s="95"/>
      <c r="K707" s="95"/>
      <c r="L707" s="95"/>
      <c r="M707" s="95"/>
      <c r="N707" s="95"/>
      <c r="O707" s="134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134"/>
      <c r="I708" s="95"/>
      <c r="J708" s="95"/>
      <c r="K708" s="95"/>
      <c r="L708" s="95"/>
      <c r="M708" s="95"/>
      <c r="N708" s="95"/>
      <c r="O708" s="134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134"/>
      <c r="I709" s="95"/>
      <c r="J709" s="95"/>
      <c r="K709" s="95"/>
      <c r="L709" s="95"/>
      <c r="M709" s="95"/>
      <c r="N709" s="95"/>
      <c r="O709" s="134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134"/>
      <c r="I710" s="95"/>
      <c r="J710" s="95"/>
      <c r="K710" s="95"/>
      <c r="L710" s="95"/>
      <c r="M710" s="95"/>
      <c r="N710" s="95"/>
      <c r="O710" s="134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134"/>
      <c r="I711" s="95"/>
      <c r="J711" s="95"/>
      <c r="K711" s="95"/>
      <c r="L711" s="95"/>
      <c r="M711" s="95"/>
      <c r="N711" s="95"/>
      <c r="O711" s="134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134"/>
      <c r="I712" s="95"/>
      <c r="J712" s="95"/>
      <c r="K712" s="95"/>
      <c r="L712" s="95"/>
      <c r="M712" s="95"/>
      <c r="N712" s="95"/>
      <c r="O712" s="134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134"/>
      <c r="I713" s="95"/>
      <c r="J713" s="95"/>
      <c r="K713" s="95"/>
      <c r="L713" s="95"/>
      <c r="M713" s="95"/>
      <c r="N713" s="95"/>
      <c r="O713" s="134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134"/>
      <c r="I714" s="95"/>
      <c r="J714" s="95"/>
      <c r="K714" s="95"/>
      <c r="L714" s="95"/>
      <c r="M714" s="95"/>
      <c r="N714" s="95"/>
      <c r="O714" s="134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134"/>
      <c r="I715" s="95"/>
      <c r="J715" s="95"/>
      <c r="K715" s="95"/>
      <c r="L715" s="95"/>
      <c r="M715" s="95"/>
      <c r="N715" s="95"/>
      <c r="O715" s="134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134"/>
      <c r="I716" s="95"/>
      <c r="J716" s="95"/>
      <c r="K716" s="95"/>
      <c r="L716" s="95"/>
      <c r="M716" s="95"/>
      <c r="N716" s="95"/>
      <c r="O716" s="134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134"/>
      <c r="I717" s="95"/>
      <c r="J717" s="95"/>
      <c r="K717" s="95"/>
      <c r="L717" s="95"/>
      <c r="M717" s="95"/>
      <c r="N717" s="95"/>
      <c r="O717" s="134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134"/>
      <c r="I718" s="95"/>
      <c r="J718" s="95"/>
      <c r="K718" s="95"/>
      <c r="L718" s="95"/>
      <c r="M718" s="95"/>
      <c r="N718" s="95"/>
      <c r="O718" s="134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134"/>
      <c r="I719" s="95"/>
      <c r="J719" s="95"/>
      <c r="K719" s="95"/>
      <c r="L719" s="95"/>
      <c r="M719" s="95"/>
      <c r="N719" s="95"/>
      <c r="O719" s="134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134"/>
      <c r="I720" s="95"/>
      <c r="J720" s="95"/>
      <c r="K720" s="95"/>
      <c r="L720" s="95"/>
      <c r="M720" s="95"/>
      <c r="N720" s="95"/>
      <c r="O720" s="134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134"/>
      <c r="I721" s="95"/>
      <c r="J721" s="95"/>
      <c r="K721" s="95"/>
      <c r="L721" s="95"/>
      <c r="M721" s="95"/>
      <c r="N721" s="95"/>
      <c r="O721" s="134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134"/>
      <c r="I722" s="95"/>
      <c r="J722" s="95"/>
      <c r="K722" s="95"/>
      <c r="L722" s="95"/>
      <c r="M722" s="95"/>
      <c r="N722" s="95"/>
      <c r="O722" s="134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134"/>
      <c r="I723" s="95"/>
      <c r="J723" s="95"/>
      <c r="K723" s="95"/>
      <c r="L723" s="95"/>
      <c r="M723" s="95"/>
      <c r="N723" s="95"/>
      <c r="O723" s="134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134"/>
      <c r="I724" s="95"/>
      <c r="J724" s="95"/>
      <c r="K724" s="95"/>
      <c r="L724" s="95"/>
      <c r="M724" s="95"/>
      <c r="N724" s="95"/>
      <c r="O724" s="134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134"/>
      <c r="I725" s="95"/>
      <c r="J725" s="95"/>
      <c r="K725" s="95"/>
      <c r="L725" s="95"/>
      <c r="M725" s="95"/>
      <c r="N725" s="95"/>
      <c r="O725" s="134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134"/>
      <c r="I726" s="95"/>
      <c r="J726" s="95"/>
      <c r="K726" s="95"/>
      <c r="L726" s="95"/>
      <c r="M726" s="95"/>
      <c r="N726" s="95"/>
      <c r="O726" s="134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134"/>
      <c r="I727" s="95"/>
      <c r="J727" s="95"/>
      <c r="K727" s="95"/>
      <c r="L727" s="95"/>
      <c r="M727" s="95"/>
      <c r="N727" s="95"/>
      <c r="O727" s="134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134"/>
      <c r="I728" s="95"/>
      <c r="J728" s="95"/>
      <c r="K728" s="95"/>
      <c r="L728" s="95"/>
      <c r="M728" s="95"/>
      <c r="N728" s="95"/>
      <c r="O728" s="134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134"/>
      <c r="I729" s="95"/>
      <c r="J729" s="95"/>
      <c r="K729" s="95"/>
      <c r="L729" s="95"/>
      <c r="M729" s="95"/>
      <c r="N729" s="95"/>
      <c r="O729" s="134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134"/>
      <c r="I730" s="95"/>
      <c r="J730" s="95"/>
      <c r="K730" s="95"/>
      <c r="L730" s="95"/>
      <c r="M730" s="95"/>
      <c r="N730" s="95"/>
      <c r="O730" s="134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134"/>
      <c r="I731" s="95"/>
      <c r="J731" s="95"/>
      <c r="K731" s="95"/>
      <c r="L731" s="95"/>
      <c r="M731" s="95"/>
      <c r="N731" s="95"/>
      <c r="O731" s="134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134"/>
      <c r="I732" s="95"/>
      <c r="J732" s="95"/>
      <c r="K732" s="95"/>
      <c r="L732" s="95"/>
      <c r="M732" s="95"/>
      <c r="N732" s="95"/>
      <c r="O732" s="134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134"/>
      <c r="I733" s="95"/>
      <c r="J733" s="95"/>
      <c r="K733" s="95"/>
      <c r="L733" s="95"/>
      <c r="M733" s="95"/>
      <c r="N733" s="95"/>
      <c r="O733" s="134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134"/>
      <c r="I734" s="95"/>
      <c r="J734" s="95"/>
      <c r="K734" s="95"/>
      <c r="L734" s="95"/>
      <c r="M734" s="95"/>
      <c r="N734" s="95"/>
      <c r="O734" s="134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134"/>
      <c r="I735" s="95"/>
      <c r="J735" s="95"/>
      <c r="K735" s="95"/>
      <c r="L735" s="95"/>
      <c r="M735" s="95"/>
      <c r="N735" s="95"/>
      <c r="O735" s="134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134"/>
      <c r="I736" s="95"/>
      <c r="J736" s="95"/>
      <c r="K736" s="95"/>
      <c r="L736" s="95"/>
      <c r="M736" s="95"/>
      <c r="N736" s="95"/>
      <c r="O736" s="134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134"/>
      <c r="I737" s="95"/>
      <c r="J737" s="95"/>
      <c r="K737" s="95"/>
      <c r="L737" s="95"/>
      <c r="M737" s="95"/>
      <c r="N737" s="95"/>
      <c r="O737" s="134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134"/>
      <c r="I738" s="95"/>
      <c r="J738" s="95"/>
      <c r="K738" s="95"/>
      <c r="L738" s="95"/>
      <c r="M738" s="95"/>
      <c r="N738" s="95"/>
      <c r="O738" s="134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134"/>
      <c r="I739" s="95"/>
      <c r="J739" s="95"/>
      <c r="K739" s="95"/>
      <c r="L739" s="95"/>
      <c r="M739" s="95"/>
      <c r="N739" s="95"/>
      <c r="O739" s="134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134"/>
      <c r="I740" s="95"/>
      <c r="J740" s="95"/>
      <c r="K740" s="95"/>
      <c r="L740" s="95"/>
      <c r="M740" s="95"/>
      <c r="N740" s="95"/>
      <c r="O740" s="134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134"/>
      <c r="I741" s="95"/>
      <c r="J741" s="95"/>
      <c r="K741" s="95"/>
      <c r="L741" s="95"/>
      <c r="M741" s="95"/>
      <c r="N741" s="95"/>
      <c r="O741" s="134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134"/>
      <c r="I742" s="95"/>
      <c r="J742" s="95"/>
      <c r="K742" s="95"/>
      <c r="L742" s="95"/>
      <c r="M742" s="95"/>
      <c r="N742" s="95"/>
      <c r="O742" s="134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134"/>
      <c r="I743" s="95"/>
      <c r="J743" s="95"/>
      <c r="K743" s="95"/>
      <c r="L743" s="95"/>
      <c r="M743" s="95"/>
      <c r="N743" s="95"/>
      <c r="O743" s="134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134"/>
      <c r="I744" s="95"/>
      <c r="J744" s="95"/>
      <c r="K744" s="95"/>
      <c r="L744" s="95"/>
      <c r="M744" s="95"/>
      <c r="N744" s="95"/>
      <c r="O744" s="134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134"/>
      <c r="I745" s="95"/>
      <c r="J745" s="95"/>
      <c r="K745" s="95"/>
      <c r="L745" s="95"/>
      <c r="M745" s="95"/>
      <c r="N745" s="95"/>
      <c r="O745" s="134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134"/>
      <c r="I746" s="95"/>
      <c r="J746" s="95"/>
      <c r="K746" s="95"/>
      <c r="L746" s="95"/>
      <c r="M746" s="95"/>
      <c r="N746" s="95"/>
      <c r="O746" s="134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134"/>
      <c r="I747" s="95"/>
      <c r="J747" s="95"/>
      <c r="K747" s="95"/>
      <c r="L747" s="95"/>
      <c r="M747" s="95"/>
      <c r="N747" s="95"/>
      <c r="O747" s="134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134"/>
      <c r="I748" s="95"/>
      <c r="J748" s="95"/>
      <c r="K748" s="95"/>
      <c r="L748" s="95"/>
      <c r="M748" s="95"/>
      <c r="N748" s="95"/>
      <c r="O748" s="134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134"/>
      <c r="I749" s="95"/>
      <c r="J749" s="95"/>
      <c r="K749" s="95"/>
      <c r="L749" s="95"/>
      <c r="M749" s="95"/>
      <c r="N749" s="95"/>
      <c r="O749" s="134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134"/>
      <c r="I750" s="95"/>
      <c r="J750" s="95"/>
      <c r="K750" s="95"/>
      <c r="L750" s="95"/>
      <c r="M750" s="95"/>
      <c r="N750" s="95"/>
      <c r="O750" s="134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134"/>
      <c r="I751" s="95"/>
      <c r="J751" s="95"/>
      <c r="K751" s="95"/>
      <c r="L751" s="95"/>
      <c r="M751" s="95"/>
      <c r="N751" s="95"/>
      <c r="O751" s="134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134"/>
      <c r="I752" s="95"/>
      <c r="J752" s="95"/>
      <c r="K752" s="95"/>
      <c r="L752" s="95"/>
      <c r="M752" s="95"/>
      <c r="N752" s="95"/>
      <c r="O752" s="134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134"/>
      <c r="I753" s="95"/>
      <c r="J753" s="95"/>
      <c r="K753" s="95"/>
      <c r="L753" s="95"/>
      <c r="M753" s="95"/>
      <c r="N753" s="95"/>
      <c r="O753" s="134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134"/>
      <c r="I754" s="95"/>
      <c r="J754" s="95"/>
      <c r="K754" s="95"/>
      <c r="L754" s="95"/>
      <c r="M754" s="95"/>
      <c r="N754" s="95"/>
      <c r="O754" s="134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134"/>
      <c r="I755" s="95"/>
      <c r="J755" s="95"/>
      <c r="K755" s="95"/>
      <c r="L755" s="95"/>
      <c r="M755" s="95"/>
      <c r="N755" s="95"/>
      <c r="O755" s="134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134"/>
      <c r="I756" s="95"/>
      <c r="J756" s="95"/>
      <c r="K756" s="95"/>
      <c r="L756" s="95"/>
      <c r="M756" s="95"/>
      <c r="N756" s="95"/>
      <c r="O756" s="134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134"/>
      <c r="I757" s="95"/>
      <c r="J757" s="95"/>
      <c r="K757" s="95"/>
      <c r="L757" s="95"/>
      <c r="M757" s="95"/>
      <c r="N757" s="95"/>
      <c r="O757" s="134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134"/>
      <c r="I758" s="95"/>
      <c r="J758" s="95"/>
      <c r="K758" s="95"/>
      <c r="L758" s="95"/>
      <c r="M758" s="95"/>
      <c r="N758" s="95"/>
      <c r="O758" s="134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134"/>
      <c r="I759" s="95"/>
      <c r="J759" s="95"/>
      <c r="K759" s="95"/>
      <c r="L759" s="95"/>
      <c r="M759" s="95"/>
      <c r="N759" s="95"/>
      <c r="O759" s="134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134"/>
      <c r="I760" s="95"/>
      <c r="J760" s="95"/>
      <c r="K760" s="95"/>
      <c r="L760" s="95"/>
      <c r="M760" s="95"/>
      <c r="N760" s="95"/>
      <c r="O760" s="134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134"/>
      <c r="I761" s="95"/>
      <c r="J761" s="95"/>
      <c r="K761" s="95"/>
      <c r="L761" s="95"/>
      <c r="M761" s="95"/>
      <c r="N761" s="95"/>
      <c r="O761" s="134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134"/>
      <c r="I762" s="95"/>
      <c r="J762" s="95"/>
      <c r="K762" s="95"/>
      <c r="L762" s="95"/>
      <c r="M762" s="95"/>
      <c r="N762" s="95"/>
      <c r="O762" s="134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134"/>
      <c r="I763" s="95"/>
      <c r="J763" s="95"/>
      <c r="K763" s="95"/>
      <c r="L763" s="95"/>
      <c r="M763" s="95"/>
      <c r="N763" s="95"/>
      <c r="O763" s="134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134"/>
      <c r="I764" s="95"/>
      <c r="J764" s="95"/>
      <c r="K764" s="95"/>
      <c r="L764" s="95"/>
      <c r="M764" s="95"/>
      <c r="N764" s="95"/>
      <c r="O764" s="134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134"/>
      <c r="I765" s="95"/>
      <c r="J765" s="95"/>
      <c r="K765" s="95"/>
      <c r="L765" s="95"/>
      <c r="M765" s="95"/>
      <c r="N765" s="95"/>
      <c r="O765" s="134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134"/>
      <c r="I766" s="95"/>
      <c r="J766" s="95"/>
      <c r="K766" s="95"/>
      <c r="L766" s="95"/>
      <c r="M766" s="95"/>
      <c r="N766" s="95"/>
      <c r="O766" s="134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134"/>
      <c r="I767" s="95"/>
      <c r="J767" s="95"/>
      <c r="K767" s="95"/>
      <c r="L767" s="95"/>
      <c r="M767" s="95"/>
      <c r="N767" s="95"/>
      <c r="O767" s="134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134"/>
      <c r="I768" s="95"/>
      <c r="J768" s="95"/>
      <c r="K768" s="95"/>
      <c r="L768" s="95"/>
      <c r="M768" s="95"/>
      <c r="N768" s="95"/>
      <c r="O768" s="134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134"/>
      <c r="I769" s="95"/>
      <c r="J769" s="95"/>
      <c r="K769" s="95"/>
      <c r="L769" s="95"/>
      <c r="M769" s="95"/>
      <c r="N769" s="95"/>
      <c r="O769" s="134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134"/>
      <c r="I770" s="95"/>
      <c r="J770" s="95"/>
      <c r="K770" s="95"/>
      <c r="L770" s="95"/>
      <c r="M770" s="95"/>
      <c r="N770" s="95"/>
      <c r="O770" s="134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134"/>
      <c r="I771" s="95"/>
      <c r="J771" s="95"/>
      <c r="K771" s="95"/>
      <c r="L771" s="95"/>
      <c r="M771" s="95"/>
      <c r="N771" s="95"/>
      <c r="O771" s="134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134"/>
      <c r="I772" s="95"/>
      <c r="J772" s="95"/>
      <c r="K772" s="95"/>
      <c r="L772" s="95"/>
      <c r="M772" s="95"/>
      <c r="N772" s="95"/>
      <c r="O772" s="134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134"/>
      <c r="I773" s="95"/>
      <c r="J773" s="95"/>
      <c r="K773" s="95"/>
      <c r="L773" s="95"/>
      <c r="M773" s="95"/>
      <c r="N773" s="95"/>
      <c r="O773" s="134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134"/>
      <c r="I774" s="95"/>
      <c r="J774" s="95"/>
      <c r="K774" s="95"/>
      <c r="L774" s="95"/>
      <c r="M774" s="95"/>
      <c r="N774" s="95"/>
      <c r="O774" s="134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134"/>
      <c r="I775" s="95"/>
      <c r="J775" s="95"/>
      <c r="K775" s="95"/>
      <c r="L775" s="95"/>
      <c r="M775" s="95"/>
      <c r="N775" s="95"/>
      <c r="O775" s="134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134"/>
      <c r="I776" s="95"/>
      <c r="J776" s="95"/>
      <c r="K776" s="95"/>
      <c r="L776" s="95"/>
      <c r="M776" s="95"/>
      <c r="N776" s="95"/>
      <c r="O776" s="134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134"/>
      <c r="I777" s="95"/>
      <c r="J777" s="95"/>
      <c r="K777" s="95"/>
      <c r="L777" s="95"/>
      <c r="M777" s="95"/>
      <c r="N777" s="95"/>
      <c r="O777" s="134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134"/>
      <c r="I778" s="95"/>
      <c r="J778" s="95"/>
      <c r="K778" s="95"/>
      <c r="L778" s="95"/>
      <c r="M778" s="95"/>
      <c r="N778" s="95"/>
      <c r="O778" s="134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134"/>
      <c r="I779" s="95"/>
      <c r="J779" s="95"/>
      <c r="K779" s="95"/>
      <c r="L779" s="95"/>
      <c r="M779" s="95"/>
      <c r="N779" s="95"/>
      <c r="O779" s="134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134"/>
      <c r="I780" s="95"/>
      <c r="J780" s="95"/>
      <c r="K780" s="95"/>
      <c r="L780" s="95"/>
      <c r="M780" s="95"/>
      <c r="N780" s="95"/>
      <c r="O780" s="134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134"/>
      <c r="I781" s="95"/>
      <c r="J781" s="95"/>
      <c r="K781" s="95"/>
      <c r="L781" s="95"/>
      <c r="M781" s="95"/>
      <c r="N781" s="95"/>
      <c r="O781" s="134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134"/>
      <c r="I782" s="95"/>
      <c r="J782" s="95"/>
      <c r="K782" s="95"/>
      <c r="L782" s="95"/>
      <c r="M782" s="95"/>
      <c r="N782" s="95"/>
      <c r="O782" s="134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134"/>
      <c r="I783" s="95"/>
      <c r="J783" s="95"/>
      <c r="K783" s="95"/>
      <c r="L783" s="95"/>
      <c r="M783" s="95"/>
      <c r="N783" s="95"/>
      <c r="O783" s="134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134"/>
      <c r="I784" s="95"/>
      <c r="J784" s="95"/>
      <c r="K784" s="95"/>
      <c r="L784" s="95"/>
      <c r="M784" s="95"/>
      <c r="N784" s="95"/>
      <c r="O784" s="134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134"/>
      <c r="I785" s="95"/>
      <c r="J785" s="95"/>
      <c r="K785" s="95"/>
      <c r="L785" s="95"/>
      <c r="M785" s="95"/>
      <c r="N785" s="95"/>
      <c r="O785" s="134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134"/>
      <c r="I786" s="95"/>
      <c r="J786" s="95"/>
      <c r="K786" s="95"/>
      <c r="L786" s="95"/>
      <c r="M786" s="95"/>
      <c r="N786" s="95"/>
      <c r="O786" s="134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134"/>
      <c r="I787" s="95"/>
      <c r="J787" s="95"/>
      <c r="K787" s="95"/>
      <c r="L787" s="95"/>
      <c r="M787" s="95"/>
      <c r="N787" s="95"/>
      <c r="O787" s="134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134"/>
      <c r="I788" s="95"/>
      <c r="J788" s="95"/>
      <c r="K788" s="95"/>
      <c r="L788" s="95"/>
      <c r="M788" s="95"/>
      <c r="N788" s="95"/>
      <c r="O788" s="134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134"/>
      <c r="I789" s="95"/>
      <c r="J789" s="95"/>
      <c r="K789" s="95"/>
      <c r="L789" s="95"/>
      <c r="M789" s="95"/>
      <c r="N789" s="95"/>
      <c r="O789" s="134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134"/>
      <c r="I790" s="95"/>
      <c r="J790" s="95"/>
      <c r="K790" s="95"/>
      <c r="L790" s="95"/>
      <c r="M790" s="95"/>
      <c r="N790" s="95"/>
      <c r="O790" s="134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134"/>
      <c r="I791" s="95"/>
      <c r="J791" s="95"/>
      <c r="K791" s="95"/>
      <c r="L791" s="95"/>
      <c r="M791" s="95"/>
      <c r="N791" s="95"/>
      <c r="O791" s="134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134"/>
      <c r="I792" s="95"/>
      <c r="J792" s="95"/>
      <c r="K792" s="95"/>
      <c r="L792" s="95"/>
      <c r="M792" s="95"/>
      <c r="N792" s="95"/>
      <c r="O792" s="134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134"/>
      <c r="I793" s="95"/>
      <c r="J793" s="95"/>
      <c r="K793" s="95"/>
      <c r="L793" s="95"/>
      <c r="M793" s="95"/>
      <c r="N793" s="95"/>
      <c r="O793" s="134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134"/>
      <c r="I794" s="95"/>
      <c r="J794" s="95"/>
      <c r="K794" s="95"/>
      <c r="L794" s="95"/>
      <c r="M794" s="95"/>
      <c r="N794" s="95"/>
      <c r="O794" s="134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134"/>
      <c r="I795" s="95"/>
      <c r="J795" s="95"/>
      <c r="K795" s="95"/>
      <c r="L795" s="95"/>
      <c r="M795" s="95"/>
      <c r="N795" s="95"/>
      <c r="O795" s="134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134"/>
      <c r="I796" s="95"/>
      <c r="J796" s="95"/>
      <c r="K796" s="95"/>
      <c r="L796" s="95"/>
      <c r="M796" s="95"/>
      <c r="N796" s="95"/>
      <c r="O796" s="134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134"/>
      <c r="I797" s="95"/>
      <c r="J797" s="95"/>
      <c r="K797" s="95"/>
      <c r="L797" s="95"/>
      <c r="M797" s="95"/>
      <c r="N797" s="95"/>
      <c r="O797" s="134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134"/>
      <c r="I798" s="95"/>
      <c r="J798" s="95"/>
      <c r="K798" s="95"/>
      <c r="L798" s="95"/>
      <c r="M798" s="95"/>
      <c r="N798" s="95"/>
      <c r="O798" s="134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134"/>
      <c r="I799" s="95"/>
      <c r="J799" s="95"/>
      <c r="K799" s="95"/>
      <c r="L799" s="95"/>
      <c r="M799" s="95"/>
      <c r="N799" s="95"/>
      <c r="O799" s="134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134"/>
      <c r="I800" s="95"/>
      <c r="J800" s="95"/>
      <c r="K800" s="95"/>
      <c r="L800" s="95"/>
      <c r="M800" s="95"/>
      <c r="N800" s="95"/>
      <c r="O800" s="134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134"/>
      <c r="I801" s="95"/>
      <c r="J801" s="95"/>
      <c r="K801" s="95"/>
      <c r="L801" s="95"/>
      <c r="M801" s="95"/>
      <c r="N801" s="95"/>
      <c r="O801" s="134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134"/>
      <c r="I802" s="95"/>
      <c r="J802" s="95"/>
      <c r="K802" s="95"/>
      <c r="L802" s="95"/>
      <c r="M802" s="95"/>
      <c r="N802" s="95"/>
      <c r="O802" s="134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134"/>
      <c r="I803" s="95"/>
      <c r="J803" s="95"/>
      <c r="K803" s="95"/>
      <c r="L803" s="95"/>
      <c r="M803" s="95"/>
      <c r="N803" s="95"/>
      <c r="O803" s="134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134"/>
      <c r="I804" s="95"/>
      <c r="J804" s="95"/>
      <c r="K804" s="95"/>
      <c r="L804" s="95"/>
      <c r="M804" s="95"/>
      <c r="N804" s="95"/>
      <c r="O804" s="134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134"/>
      <c r="I805" s="95"/>
      <c r="J805" s="95"/>
      <c r="K805" s="95"/>
      <c r="L805" s="95"/>
      <c r="M805" s="95"/>
      <c r="N805" s="95"/>
      <c r="O805" s="134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134"/>
      <c r="I806" s="95"/>
      <c r="J806" s="95"/>
      <c r="K806" s="95"/>
      <c r="L806" s="95"/>
      <c r="M806" s="95"/>
      <c r="N806" s="95"/>
      <c r="O806" s="134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134"/>
      <c r="I807" s="95"/>
      <c r="J807" s="95"/>
      <c r="K807" s="95"/>
      <c r="L807" s="95"/>
      <c r="M807" s="95"/>
      <c r="N807" s="95"/>
      <c r="O807" s="134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134"/>
      <c r="I808" s="95"/>
      <c r="J808" s="95"/>
      <c r="K808" s="95"/>
      <c r="L808" s="95"/>
      <c r="M808" s="95"/>
      <c r="N808" s="95"/>
      <c r="O808" s="134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134"/>
      <c r="I809" s="95"/>
      <c r="J809" s="95"/>
      <c r="K809" s="95"/>
      <c r="L809" s="95"/>
      <c r="M809" s="95"/>
      <c r="N809" s="95"/>
      <c r="O809" s="134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134"/>
      <c r="I810" s="95"/>
      <c r="J810" s="95"/>
      <c r="K810" s="95"/>
      <c r="L810" s="95"/>
      <c r="M810" s="95"/>
      <c r="N810" s="95"/>
      <c r="O810" s="134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134"/>
      <c r="I811" s="95"/>
      <c r="J811" s="95"/>
      <c r="K811" s="95"/>
      <c r="L811" s="95"/>
      <c r="M811" s="95"/>
      <c r="N811" s="95"/>
      <c r="O811" s="134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134"/>
      <c r="I812" s="95"/>
      <c r="J812" s="95"/>
      <c r="K812" s="95"/>
      <c r="L812" s="95"/>
      <c r="M812" s="95"/>
      <c r="N812" s="95"/>
      <c r="O812" s="134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134"/>
      <c r="I813" s="95"/>
      <c r="J813" s="95"/>
      <c r="K813" s="95"/>
      <c r="L813" s="95"/>
      <c r="M813" s="95"/>
      <c r="N813" s="95"/>
      <c r="O813" s="134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134"/>
      <c r="I814" s="95"/>
      <c r="J814" s="95"/>
      <c r="K814" s="95"/>
      <c r="L814" s="95"/>
      <c r="M814" s="95"/>
      <c r="N814" s="95"/>
      <c r="O814" s="134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134"/>
      <c r="I815" s="95"/>
      <c r="J815" s="95"/>
      <c r="K815" s="95"/>
      <c r="L815" s="95"/>
      <c r="M815" s="95"/>
      <c r="N815" s="95"/>
      <c r="O815" s="134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134"/>
      <c r="I816" s="95"/>
      <c r="J816" s="95"/>
      <c r="K816" s="95"/>
      <c r="L816" s="95"/>
      <c r="M816" s="95"/>
      <c r="N816" s="95"/>
      <c r="O816" s="134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134"/>
      <c r="I817" s="95"/>
      <c r="J817" s="95"/>
      <c r="K817" s="95"/>
      <c r="L817" s="95"/>
      <c r="M817" s="95"/>
      <c r="N817" s="95"/>
      <c r="O817" s="134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134"/>
      <c r="I818" s="95"/>
      <c r="J818" s="95"/>
      <c r="K818" s="95"/>
      <c r="L818" s="95"/>
      <c r="M818" s="95"/>
      <c r="N818" s="95"/>
      <c r="O818" s="134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134"/>
      <c r="I819" s="95"/>
      <c r="J819" s="95"/>
      <c r="K819" s="95"/>
      <c r="L819" s="95"/>
      <c r="M819" s="95"/>
      <c r="N819" s="95"/>
      <c r="O819" s="134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134"/>
      <c r="I820" s="95"/>
      <c r="J820" s="95"/>
      <c r="K820" s="95"/>
      <c r="L820" s="95"/>
      <c r="M820" s="95"/>
      <c r="N820" s="95"/>
      <c r="O820" s="134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134"/>
      <c r="I821" s="95"/>
      <c r="J821" s="95"/>
      <c r="K821" s="95"/>
      <c r="L821" s="95"/>
      <c r="M821" s="95"/>
      <c r="N821" s="95"/>
      <c r="O821" s="134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134"/>
      <c r="I822" s="95"/>
      <c r="J822" s="95"/>
      <c r="K822" s="95"/>
      <c r="L822" s="95"/>
      <c r="M822" s="95"/>
      <c r="N822" s="95"/>
      <c r="O822" s="134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134"/>
      <c r="I823" s="95"/>
      <c r="J823" s="95"/>
      <c r="K823" s="95"/>
      <c r="L823" s="95"/>
      <c r="M823" s="95"/>
      <c r="N823" s="95"/>
      <c r="O823" s="134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134"/>
      <c r="I824" s="95"/>
      <c r="J824" s="95"/>
      <c r="K824" s="95"/>
      <c r="L824" s="95"/>
      <c r="M824" s="95"/>
      <c r="N824" s="95"/>
      <c r="O824" s="134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134"/>
      <c r="I825" s="95"/>
      <c r="J825" s="95"/>
      <c r="K825" s="95"/>
      <c r="L825" s="95"/>
      <c r="M825" s="95"/>
      <c r="N825" s="95"/>
      <c r="O825" s="134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134"/>
      <c r="I826" s="95"/>
      <c r="J826" s="95"/>
      <c r="K826" s="95"/>
      <c r="L826" s="95"/>
      <c r="M826" s="95"/>
      <c r="N826" s="95"/>
      <c r="O826" s="134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134"/>
      <c r="I827" s="95"/>
      <c r="J827" s="95"/>
      <c r="K827" s="95"/>
      <c r="L827" s="95"/>
      <c r="M827" s="95"/>
      <c r="N827" s="95"/>
      <c r="O827" s="134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134"/>
      <c r="I828" s="95"/>
      <c r="J828" s="95"/>
      <c r="K828" s="95"/>
      <c r="L828" s="95"/>
      <c r="M828" s="95"/>
      <c r="N828" s="95"/>
      <c r="O828" s="134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134"/>
      <c r="I829" s="95"/>
      <c r="J829" s="95"/>
      <c r="K829" s="95"/>
      <c r="L829" s="95"/>
      <c r="M829" s="95"/>
      <c r="N829" s="95"/>
      <c r="O829" s="134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134"/>
      <c r="I830" s="95"/>
      <c r="J830" s="95"/>
      <c r="K830" s="95"/>
      <c r="L830" s="95"/>
      <c r="M830" s="95"/>
      <c r="N830" s="95"/>
      <c r="O830" s="134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134"/>
      <c r="I831" s="95"/>
      <c r="J831" s="95"/>
      <c r="K831" s="95"/>
      <c r="L831" s="95"/>
      <c r="M831" s="95"/>
      <c r="N831" s="95"/>
      <c r="O831" s="134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134"/>
      <c r="I832" s="95"/>
      <c r="J832" s="95"/>
      <c r="K832" s="95"/>
      <c r="L832" s="95"/>
      <c r="M832" s="95"/>
      <c r="N832" s="95"/>
      <c r="O832" s="134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134"/>
      <c r="I833" s="95"/>
      <c r="J833" s="95"/>
      <c r="K833" s="95"/>
      <c r="L833" s="95"/>
      <c r="M833" s="95"/>
      <c r="N833" s="95"/>
      <c r="O833" s="134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134"/>
      <c r="I834" s="95"/>
      <c r="J834" s="95"/>
      <c r="K834" s="95"/>
      <c r="L834" s="95"/>
      <c r="M834" s="95"/>
      <c r="N834" s="95"/>
      <c r="O834" s="134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134"/>
      <c r="I835" s="95"/>
      <c r="J835" s="95"/>
      <c r="K835" s="95"/>
      <c r="L835" s="95"/>
      <c r="M835" s="95"/>
      <c r="N835" s="95"/>
      <c r="O835" s="134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134"/>
      <c r="I836" s="95"/>
      <c r="J836" s="95"/>
      <c r="K836" s="95"/>
      <c r="L836" s="95"/>
      <c r="M836" s="95"/>
      <c r="N836" s="95"/>
      <c r="O836" s="134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134"/>
      <c r="I837" s="95"/>
      <c r="J837" s="95"/>
      <c r="K837" s="95"/>
      <c r="L837" s="95"/>
      <c r="M837" s="95"/>
      <c r="N837" s="95"/>
      <c r="O837" s="134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134"/>
      <c r="I838" s="95"/>
      <c r="J838" s="95"/>
      <c r="K838" s="95"/>
      <c r="L838" s="95"/>
      <c r="M838" s="95"/>
      <c r="N838" s="95"/>
      <c r="O838" s="134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134"/>
      <c r="I839" s="95"/>
      <c r="J839" s="95"/>
      <c r="K839" s="95"/>
      <c r="L839" s="95"/>
      <c r="M839" s="95"/>
      <c r="N839" s="95"/>
      <c r="O839" s="134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134"/>
      <c r="I840" s="95"/>
      <c r="J840" s="95"/>
      <c r="K840" s="95"/>
      <c r="L840" s="95"/>
      <c r="M840" s="95"/>
      <c r="N840" s="95"/>
      <c r="O840" s="134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134"/>
      <c r="I841" s="95"/>
      <c r="J841" s="95"/>
      <c r="K841" s="95"/>
      <c r="L841" s="95"/>
      <c r="M841" s="95"/>
      <c r="N841" s="95"/>
      <c r="O841" s="134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134"/>
      <c r="I842" s="95"/>
      <c r="J842" s="95"/>
      <c r="K842" s="95"/>
      <c r="L842" s="95"/>
      <c r="M842" s="95"/>
      <c r="N842" s="95"/>
      <c r="O842" s="134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134"/>
      <c r="I843" s="95"/>
      <c r="J843" s="95"/>
      <c r="K843" s="95"/>
      <c r="L843" s="95"/>
      <c r="M843" s="95"/>
      <c r="N843" s="95"/>
      <c r="O843" s="134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134"/>
      <c r="I844" s="95"/>
      <c r="J844" s="95"/>
      <c r="K844" s="95"/>
      <c r="L844" s="95"/>
      <c r="M844" s="95"/>
      <c r="N844" s="95"/>
      <c r="O844" s="134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134"/>
      <c r="I845" s="95"/>
      <c r="J845" s="95"/>
      <c r="K845" s="95"/>
      <c r="L845" s="95"/>
      <c r="M845" s="95"/>
      <c r="N845" s="95"/>
      <c r="O845" s="134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134"/>
      <c r="I846" s="95"/>
      <c r="J846" s="95"/>
      <c r="K846" s="95"/>
      <c r="L846" s="95"/>
      <c r="M846" s="95"/>
      <c r="N846" s="95"/>
      <c r="O846" s="134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134"/>
      <c r="I847" s="95"/>
      <c r="J847" s="95"/>
      <c r="K847" s="95"/>
      <c r="L847" s="95"/>
      <c r="M847" s="95"/>
      <c r="N847" s="95"/>
      <c r="O847" s="134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134"/>
      <c r="I848" s="95"/>
      <c r="J848" s="95"/>
      <c r="K848" s="95"/>
      <c r="L848" s="95"/>
      <c r="M848" s="95"/>
      <c r="N848" s="95"/>
      <c r="O848" s="134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134"/>
      <c r="I849" s="95"/>
      <c r="J849" s="95"/>
      <c r="K849" s="95"/>
      <c r="L849" s="95"/>
      <c r="M849" s="95"/>
      <c r="N849" s="95"/>
      <c r="O849" s="134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134"/>
      <c r="I850" s="95"/>
      <c r="J850" s="95"/>
      <c r="K850" s="95"/>
      <c r="L850" s="95"/>
      <c r="M850" s="95"/>
      <c r="N850" s="95"/>
      <c r="O850" s="134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134"/>
      <c r="I851" s="95"/>
      <c r="J851" s="95"/>
      <c r="K851" s="95"/>
      <c r="L851" s="95"/>
      <c r="M851" s="95"/>
      <c r="N851" s="95"/>
      <c r="O851" s="134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134"/>
      <c r="I852" s="95"/>
      <c r="J852" s="95"/>
      <c r="K852" s="95"/>
      <c r="L852" s="95"/>
      <c r="M852" s="95"/>
      <c r="N852" s="95"/>
      <c r="O852" s="134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134"/>
      <c r="I853" s="95"/>
      <c r="J853" s="95"/>
      <c r="K853" s="95"/>
      <c r="L853" s="95"/>
      <c r="M853" s="95"/>
      <c r="N853" s="95"/>
      <c r="O853" s="134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134"/>
      <c r="I854" s="95"/>
      <c r="J854" s="95"/>
      <c r="K854" s="95"/>
      <c r="L854" s="95"/>
      <c r="M854" s="95"/>
      <c r="N854" s="95"/>
      <c r="O854" s="134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134"/>
      <c r="I855" s="95"/>
      <c r="J855" s="95"/>
      <c r="K855" s="95"/>
      <c r="L855" s="95"/>
      <c r="M855" s="95"/>
      <c r="N855" s="95"/>
      <c r="O855" s="134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134"/>
      <c r="I856" s="95"/>
      <c r="J856" s="95"/>
      <c r="K856" s="95"/>
      <c r="L856" s="95"/>
      <c r="M856" s="95"/>
      <c r="N856" s="95"/>
      <c r="O856" s="134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134"/>
      <c r="I857" s="95"/>
      <c r="J857" s="95"/>
      <c r="K857" s="95"/>
      <c r="L857" s="95"/>
      <c r="M857" s="95"/>
      <c r="N857" s="95"/>
      <c r="O857" s="134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134"/>
      <c r="I858" s="95"/>
      <c r="J858" s="95"/>
      <c r="K858" s="95"/>
      <c r="L858" s="95"/>
      <c r="M858" s="95"/>
      <c r="N858" s="95"/>
      <c r="O858" s="134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134"/>
      <c r="I859" s="95"/>
      <c r="J859" s="95"/>
      <c r="K859" s="95"/>
      <c r="L859" s="95"/>
      <c r="M859" s="95"/>
      <c r="N859" s="95"/>
      <c r="O859" s="134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134"/>
      <c r="I860" s="95"/>
      <c r="J860" s="95"/>
      <c r="K860" s="95"/>
      <c r="L860" s="95"/>
      <c r="M860" s="95"/>
      <c r="N860" s="95"/>
      <c r="O860" s="134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134"/>
      <c r="I861" s="95"/>
      <c r="J861" s="95"/>
      <c r="K861" s="95"/>
      <c r="L861" s="95"/>
      <c r="M861" s="95"/>
      <c r="N861" s="95"/>
      <c r="O861" s="134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134"/>
      <c r="I862" s="95"/>
      <c r="J862" s="95"/>
      <c r="K862" s="95"/>
      <c r="L862" s="95"/>
      <c r="M862" s="95"/>
      <c r="N862" s="95"/>
      <c r="O862" s="134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134"/>
      <c r="I863" s="95"/>
      <c r="J863" s="95"/>
      <c r="K863" s="95"/>
      <c r="L863" s="95"/>
      <c r="M863" s="95"/>
      <c r="N863" s="95"/>
      <c r="O863" s="134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134"/>
      <c r="I864" s="95"/>
      <c r="J864" s="95"/>
      <c r="K864" s="95"/>
      <c r="L864" s="95"/>
      <c r="M864" s="95"/>
      <c r="N864" s="95"/>
      <c r="O864" s="134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134"/>
      <c r="I865" s="95"/>
      <c r="J865" s="95"/>
      <c r="K865" s="95"/>
      <c r="L865" s="95"/>
      <c r="M865" s="95"/>
      <c r="N865" s="95"/>
      <c r="O865" s="134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134"/>
      <c r="I866" s="95"/>
      <c r="J866" s="95"/>
      <c r="K866" s="95"/>
      <c r="L866" s="95"/>
      <c r="M866" s="95"/>
      <c r="N866" s="95"/>
      <c r="O866" s="134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134"/>
      <c r="I867" s="95"/>
      <c r="J867" s="95"/>
      <c r="K867" s="95"/>
      <c r="L867" s="95"/>
      <c r="M867" s="95"/>
      <c r="N867" s="95"/>
      <c r="O867" s="134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134"/>
      <c r="I868" s="95"/>
      <c r="J868" s="95"/>
      <c r="K868" s="95"/>
      <c r="L868" s="95"/>
      <c r="M868" s="95"/>
      <c r="N868" s="95"/>
      <c r="O868" s="134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134"/>
      <c r="I869" s="95"/>
      <c r="J869" s="95"/>
      <c r="K869" s="95"/>
      <c r="L869" s="95"/>
      <c r="M869" s="95"/>
      <c r="N869" s="95"/>
      <c r="O869" s="134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134"/>
      <c r="I870" s="95"/>
      <c r="J870" s="95"/>
      <c r="K870" s="95"/>
      <c r="L870" s="95"/>
      <c r="M870" s="95"/>
      <c r="N870" s="95"/>
      <c r="O870" s="134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134"/>
      <c r="I871" s="95"/>
      <c r="J871" s="95"/>
      <c r="K871" s="95"/>
      <c r="L871" s="95"/>
      <c r="M871" s="95"/>
      <c r="N871" s="95"/>
      <c r="O871" s="134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134"/>
      <c r="I872" s="95"/>
      <c r="J872" s="95"/>
      <c r="K872" s="95"/>
      <c r="L872" s="95"/>
      <c r="M872" s="95"/>
      <c r="N872" s="95"/>
      <c r="O872" s="134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134"/>
      <c r="I873" s="95"/>
      <c r="J873" s="95"/>
      <c r="K873" s="95"/>
      <c r="L873" s="95"/>
      <c r="M873" s="95"/>
      <c r="N873" s="95"/>
      <c r="O873" s="134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134"/>
      <c r="I874" s="95"/>
      <c r="J874" s="95"/>
      <c r="K874" s="95"/>
      <c r="L874" s="95"/>
      <c r="M874" s="95"/>
      <c r="N874" s="95"/>
      <c r="O874" s="134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134"/>
      <c r="I875" s="95"/>
      <c r="J875" s="95"/>
      <c r="K875" s="95"/>
      <c r="L875" s="95"/>
      <c r="M875" s="95"/>
      <c r="N875" s="95"/>
      <c r="O875" s="134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134"/>
      <c r="I876" s="95"/>
      <c r="J876" s="95"/>
      <c r="K876" s="95"/>
      <c r="L876" s="95"/>
      <c r="M876" s="95"/>
      <c r="N876" s="95"/>
      <c r="O876" s="134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134"/>
      <c r="I877" s="95"/>
      <c r="J877" s="95"/>
      <c r="K877" s="95"/>
      <c r="L877" s="95"/>
      <c r="M877" s="95"/>
      <c r="N877" s="95"/>
      <c r="O877" s="134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134"/>
      <c r="I878" s="95"/>
      <c r="J878" s="95"/>
      <c r="K878" s="95"/>
      <c r="L878" s="95"/>
      <c r="M878" s="95"/>
      <c r="N878" s="95"/>
      <c r="O878" s="134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134"/>
      <c r="I879" s="95"/>
      <c r="J879" s="95"/>
      <c r="K879" s="95"/>
      <c r="L879" s="95"/>
      <c r="M879" s="95"/>
      <c r="N879" s="95"/>
      <c r="O879" s="134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134"/>
      <c r="I880" s="95"/>
      <c r="J880" s="95"/>
      <c r="K880" s="95"/>
      <c r="L880" s="95"/>
      <c r="M880" s="95"/>
      <c r="N880" s="95"/>
      <c r="O880" s="134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134"/>
      <c r="I881" s="95"/>
      <c r="J881" s="95"/>
      <c r="K881" s="95"/>
      <c r="L881" s="95"/>
      <c r="M881" s="95"/>
      <c r="N881" s="95"/>
      <c r="O881" s="134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134"/>
      <c r="I882" s="95"/>
      <c r="J882" s="95"/>
      <c r="K882" s="95"/>
      <c r="L882" s="95"/>
      <c r="M882" s="95"/>
      <c r="N882" s="95"/>
      <c r="O882" s="134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134"/>
      <c r="I883" s="95"/>
      <c r="J883" s="95"/>
      <c r="K883" s="95"/>
      <c r="L883" s="95"/>
      <c r="M883" s="95"/>
      <c r="N883" s="95"/>
      <c r="O883" s="134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134"/>
      <c r="I884" s="95"/>
      <c r="J884" s="95"/>
      <c r="K884" s="95"/>
      <c r="L884" s="95"/>
      <c r="M884" s="95"/>
      <c r="N884" s="95"/>
      <c r="O884" s="134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134"/>
      <c r="I885" s="95"/>
      <c r="J885" s="95"/>
      <c r="K885" s="95"/>
      <c r="L885" s="95"/>
      <c r="M885" s="95"/>
      <c r="N885" s="95"/>
      <c r="O885" s="134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134"/>
      <c r="I886" s="95"/>
      <c r="J886" s="95"/>
      <c r="K886" s="95"/>
      <c r="L886" s="95"/>
      <c r="M886" s="95"/>
      <c r="N886" s="95"/>
      <c r="O886" s="134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134"/>
      <c r="I887" s="95"/>
      <c r="J887" s="95"/>
      <c r="K887" s="95"/>
      <c r="L887" s="95"/>
      <c r="M887" s="95"/>
      <c r="N887" s="95"/>
      <c r="O887" s="134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134"/>
      <c r="I888" s="95"/>
      <c r="J888" s="95"/>
      <c r="K888" s="95"/>
      <c r="L888" s="95"/>
      <c r="M888" s="95"/>
      <c r="N888" s="95"/>
      <c r="O888" s="134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134"/>
      <c r="I889" s="95"/>
      <c r="J889" s="95"/>
      <c r="K889" s="95"/>
      <c r="L889" s="95"/>
      <c r="M889" s="95"/>
      <c r="N889" s="95"/>
      <c r="O889" s="134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134"/>
      <c r="I890" s="95"/>
      <c r="J890" s="95"/>
      <c r="K890" s="95"/>
      <c r="L890" s="95"/>
      <c r="M890" s="95"/>
      <c r="N890" s="95"/>
      <c r="O890" s="134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134"/>
      <c r="I891" s="95"/>
      <c r="J891" s="95"/>
      <c r="K891" s="95"/>
      <c r="L891" s="95"/>
      <c r="M891" s="95"/>
      <c r="N891" s="95"/>
      <c r="O891" s="134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134"/>
      <c r="I892" s="95"/>
      <c r="J892" s="95"/>
      <c r="K892" s="95"/>
      <c r="L892" s="95"/>
      <c r="M892" s="95"/>
      <c r="N892" s="95"/>
      <c r="O892" s="134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134"/>
      <c r="I893" s="95"/>
      <c r="J893" s="95"/>
      <c r="K893" s="95"/>
      <c r="L893" s="95"/>
      <c r="M893" s="95"/>
      <c r="N893" s="95"/>
      <c r="O893" s="134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134"/>
      <c r="I894" s="95"/>
      <c r="J894" s="95"/>
      <c r="K894" s="95"/>
      <c r="L894" s="95"/>
      <c r="M894" s="95"/>
      <c r="N894" s="95"/>
      <c r="O894" s="134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134"/>
      <c r="I895" s="95"/>
      <c r="J895" s="95"/>
      <c r="K895" s="95"/>
      <c r="L895" s="95"/>
      <c r="M895" s="95"/>
      <c r="N895" s="95"/>
      <c r="O895" s="134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134"/>
      <c r="I896" s="95"/>
      <c r="J896" s="95"/>
      <c r="K896" s="95"/>
      <c r="L896" s="95"/>
      <c r="M896" s="95"/>
      <c r="N896" s="95"/>
      <c r="O896" s="134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134"/>
      <c r="I897" s="95"/>
      <c r="J897" s="95"/>
      <c r="K897" s="95"/>
      <c r="L897" s="95"/>
      <c r="M897" s="95"/>
      <c r="N897" s="95"/>
      <c r="O897" s="134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134"/>
      <c r="I898" s="95"/>
      <c r="J898" s="95"/>
      <c r="K898" s="95"/>
      <c r="L898" s="95"/>
      <c r="M898" s="95"/>
      <c r="N898" s="95"/>
      <c r="O898" s="134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134"/>
      <c r="I899" s="95"/>
      <c r="J899" s="95"/>
      <c r="K899" s="95"/>
      <c r="L899" s="95"/>
      <c r="M899" s="95"/>
      <c r="N899" s="95"/>
      <c r="O899" s="134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134"/>
      <c r="I900" s="95"/>
      <c r="J900" s="95"/>
      <c r="K900" s="95"/>
      <c r="L900" s="95"/>
      <c r="M900" s="95"/>
      <c r="N900" s="95"/>
      <c r="O900" s="134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134"/>
      <c r="I901" s="95"/>
      <c r="J901" s="95"/>
      <c r="K901" s="95"/>
      <c r="L901" s="95"/>
      <c r="M901" s="95"/>
      <c r="N901" s="95"/>
      <c r="O901" s="134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134"/>
      <c r="I902" s="95"/>
      <c r="J902" s="95"/>
      <c r="K902" s="95"/>
      <c r="L902" s="95"/>
      <c r="M902" s="95"/>
      <c r="N902" s="95"/>
      <c r="O902" s="134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134"/>
      <c r="I903" s="95"/>
      <c r="J903" s="95"/>
      <c r="K903" s="95"/>
      <c r="L903" s="95"/>
      <c r="M903" s="95"/>
      <c r="N903" s="95"/>
      <c r="O903" s="134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134"/>
      <c r="I904" s="95"/>
      <c r="J904" s="95"/>
      <c r="K904" s="95"/>
      <c r="L904" s="95"/>
      <c r="M904" s="95"/>
      <c r="N904" s="95"/>
      <c r="O904" s="134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134"/>
      <c r="I905" s="95"/>
      <c r="J905" s="95"/>
      <c r="K905" s="95"/>
      <c r="L905" s="95"/>
      <c r="M905" s="95"/>
      <c r="N905" s="95"/>
      <c r="O905" s="134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134"/>
      <c r="I906" s="95"/>
      <c r="J906" s="95"/>
      <c r="K906" s="95"/>
      <c r="L906" s="95"/>
      <c r="M906" s="95"/>
      <c r="N906" s="95"/>
      <c r="O906" s="134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134"/>
      <c r="I907" s="95"/>
      <c r="J907" s="95"/>
      <c r="K907" s="95"/>
      <c r="L907" s="95"/>
      <c r="M907" s="95"/>
      <c r="N907" s="95"/>
      <c r="O907" s="134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134"/>
      <c r="I908" s="95"/>
      <c r="J908" s="95"/>
      <c r="K908" s="95"/>
      <c r="L908" s="95"/>
      <c r="M908" s="95"/>
      <c r="N908" s="95"/>
      <c r="O908" s="134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134"/>
      <c r="I909" s="95"/>
      <c r="J909" s="95"/>
      <c r="K909" s="95"/>
      <c r="L909" s="95"/>
      <c r="M909" s="95"/>
      <c r="N909" s="95"/>
      <c r="O909" s="134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134"/>
      <c r="I910" s="95"/>
      <c r="J910" s="95"/>
      <c r="K910" s="95"/>
      <c r="L910" s="95"/>
      <c r="M910" s="95"/>
      <c r="N910" s="95"/>
      <c r="O910" s="134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134"/>
      <c r="I911" s="95"/>
      <c r="J911" s="95"/>
      <c r="K911" s="95"/>
      <c r="L911" s="95"/>
      <c r="M911" s="95"/>
      <c r="N911" s="95"/>
      <c r="O911" s="134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134"/>
      <c r="I912" s="95"/>
      <c r="J912" s="95"/>
      <c r="K912" s="95"/>
      <c r="L912" s="95"/>
      <c r="M912" s="95"/>
      <c r="N912" s="95"/>
      <c r="O912" s="134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134"/>
      <c r="I913" s="95"/>
      <c r="J913" s="95"/>
      <c r="K913" s="95"/>
      <c r="L913" s="95"/>
      <c r="M913" s="95"/>
      <c r="N913" s="95"/>
      <c r="O913" s="134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134"/>
      <c r="I914" s="95"/>
      <c r="J914" s="95"/>
      <c r="K914" s="95"/>
      <c r="L914" s="95"/>
      <c r="M914" s="95"/>
      <c r="N914" s="95"/>
      <c r="O914" s="134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134"/>
      <c r="I915" s="95"/>
      <c r="J915" s="95"/>
      <c r="K915" s="95"/>
      <c r="L915" s="95"/>
      <c r="M915" s="95"/>
      <c r="N915" s="95"/>
      <c r="O915" s="134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134"/>
      <c r="I916" s="95"/>
      <c r="J916" s="95"/>
      <c r="K916" s="95"/>
      <c r="L916" s="95"/>
      <c r="M916" s="95"/>
      <c r="N916" s="95"/>
      <c r="O916" s="134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134"/>
      <c r="I917" s="95"/>
      <c r="J917" s="95"/>
      <c r="K917" s="95"/>
      <c r="L917" s="95"/>
      <c r="M917" s="95"/>
      <c r="N917" s="95"/>
      <c r="O917" s="134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134"/>
      <c r="I918" s="95"/>
      <c r="J918" s="95"/>
      <c r="K918" s="95"/>
      <c r="L918" s="95"/>
      <c r="M918" s="95"/>
      <c r="N918" s="95"/>
      <c r="O918" s="134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134"/>
      <c r="I919" s="95"/>
      <c r="J919" s="95"/>
      <c r="K919" s="95"/>
      <c r="L919" s="95"/>
      <c r="M919" s="95"/>
      <c r="N919" s="95"/>
      <c r="O919" s="134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134"/>
      <c r="I920" s="95"/>
      <c r="J920" s="95"/>
      <c r="K920" s="95"/>
      <c r="L920" s="95"/>
      <c r="M920" s="95"/>
      <c r="N920" s="95"/>
      <c r="O920" s="134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134"/>
      <c r="I921" s="95"/>
      <c r="J921" s="95"/>
      <c r="K921" s="95"/>
      <c r="L921" s="95"/>
      <c r="M921" s="95"/>
      <c r="N921" s="95"/>
      <c r="O921" s="134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134"/>
      <c r="I922" s="95"/>
      <c r="J922" s="95"/>
      <c r="K922" s="95"/>
      <c r="L922" s="95"/>
      <c r="M922" s="95"/>
      <c r="N922" s="95"/>
      <c r="O922" s="134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134"/>
      <c r="I923" s="95"/>
      <c r="J923" s="95"/>
      <c r="K923" s="95"/>
      <c r="L923" s="95"/>
      <c r="M923" s="95"/>
      <c r="N923" s="95"/>
      <c r="O923" s="134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134"/>
      <c r="I924" s="95"/>
      <c r="J924" s="95"/>
      <c r="K924" s="95"/>
      <c r="L924" s="95"/>
      <c r="M924" s="95"/>
      <c r="N924" s="95"/>
      <c r="O924" s="134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134"/>
      <c r="I925" s="95"/>
      <c r="J925" s="95"/>
      <c r="K925" s="95"/>
      <c r="L925" s="95"/>
      <c r="M925" s="95"/>
      <c r="N925" s="95"/>
      <c r="O925" s="134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134"/>
      <c r="I926" s="95"/>
      <c r="J926" s="95"/>
      <c r="K926" s="95"/>
      <c r="L926" s="95"/>
      <c r="M926" s="95"/>
      <c r="N926" s="95"/>
      <c r="O926" s="134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134"/>
      <c r="I927" s="95"/>
      <c r="J927" s="95"/>
      <c r="K927" s="95"/>
      <c r="L927" s="95"/>
      <c r="M927" s="95"/>
      <c r="N927" s="95"/>
      <c r="O927" s="134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134"/>
      <c r="I928" s="95"/>
      <c r="J928" s="95"/>
      <c r="K928" s="95"/>
      <c r="L928" s="95"/>
      <c r="M928" s="95"/>
      <c r="N928" s="95"/>
      <c r="O928" s="134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134"/>
      <c r="I929" s="95"/>
      <c r="J929" s="95"/>
      <c r="K929" s="95"/>
      <c r="L929" s="95"/>
      <c r="M929" s="95"/>
      <c r="N929" s="95"/>
      <c r="O929" s="134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134"/>
      <c r="I930" s="95"/>
      <c r="J930" s="95"/>
      <c r="K930" s="95"/>
      <c r="L930" s="95"/>
      <c r="M930" s="95"/>
      <c r="N930" s="95"/>
      <c r="O930" s="134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134"/>
      <c r="I931" s="95"/>
      <c r="J931" s="95"/>
      <c r="K931" s="95"/>
      <c r="L931" s="95"/>
      <c r="M931" s="95"/>
      <c r="N931" s="95"/>
      <c r="O931" s="134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134"/>
      <c r="I932" s="95"/>
      <c r="J932" s="95"/>
      <c r="K932" s="95"/>
      <c r="L932" s="95"/>
      <c r="M932" s="95"/>
      <c r="N932" s="95"/>
      <c r="O932" s="134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134"/>
      <c r="I933" s="95"/>
      <c r="J933" s="95"/>
      <c r="K933" s="95"/>
      <c r="L933" s="95"/>
      <c r="M933" s="95"/>
      <c r="N933" s="95"/>
      <c r="O933" s="134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134"/>
      <c r="I934" s="95"/>
      <c r="J934" s="95"/>
      <c r="K934" s="95"/>
      <c r="L934" s="95"/>
      <c r="M934" s="95"/>
      <c r="N934" s="95"/>
      <c r="O934" s="134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134"/>
      <c r="I935" s="95"/>
      <c r="J935" s="95"/>
      <c r="K935" s="95"/>
      <c r="L935" s="95"/>
      <c r="M935" s="95"/>
      <c r="N935" s="95"/>
      <c r="O935" s="134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134"/>
      <c r="I936" s="95"/>
      <c r="J936" s="95"/>
      <c r="K936" s="95"/>
      <c r="L936" s="95"/>
      <c r="M936" s="95"/>
      <c r="N936" s="95"/>
      <c r="O936" s="134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134"/>
      <c r="I937" s="95"/>
      <c r="J937" s="95"/>
      <c r="K937" s="95"/>
      <c r="L937" s="95"/>
      <c r="M937" s="95"/>
      <c r="N937" s="95"/>
      <c r="O937" s="134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134"/>
      <c r="I938" s="95"/>
      <c r="J938" s="95"/>
      <c r="K938" s="95"/>
      <c r="L938" s="95"/>
      <c r="M938" s="95"/>
      <c r="N938" s="95"/>
      <c r="O938" s="134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134"/>
      <c r="I939" s="95"/>
      <c r="J939" s="95"/>
      <c r="K939" s="95"/>
      <c r="L939" s="95"/>
      <c r="M939" s="95"/>
      <c r="N939" s="95"/>
      <c r="O939" s="134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134"/>
      <c r="I940" s="95"/>
      <c r="J940" s="95"/>
      <c r="K940" s="95"/>
      <c r="L940" s="95"/>
      <c r="M940" s="95"/>
      <c r="N940" s="95"/>
      <c r="O940" s="134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134"/>
      <c r="I941" s="95"/>
      <c r="J941" s="95"/>
      <c r="K941" s="95"/>
      <c r="L941" s="95"/>
      <c r="M941" s="95"/>
      <c r="N941" s="95"/>
      <c r="O941" s="134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134"/>
      <c r="I942" s="95"/>
      <c r="J942" s="95"/>
      <c r="K942" s="95"/>
      <c r="L942" s="95"/>
      <c r="M942" s="95"/>
      <c r="N942" s="95"/>
      <c r="O942" s="134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134"/>
      <c r="I943" s="95"/>
      <c r="J943" s="95"/>
      <c r="K943" s="95"/>
      <c r="L943" s="95"/>
      <c r="M943" s="95"/>
      <c r="N943" s="95"/>
      <c r="O943" s="134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134"/>
      <c r="I944" s="95"/>
      <c r="J944" s="95"/>
      <c r="K944" s="95"/>
      <c r="L944" s="95"/>
      <c r="M944" s="95"/>
      <c r="N944" s="95"/>
      <c r="O944" s="134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134"/>
      <c r="I945" s="95"/>
      <c r="J945" s="95"/>
      <c r="K945" s="95"/>
      <c r="L945" s="95"/>
      <c r="M945" s="95"/>
      <c r="N945" s="95"/>
      <c r="O945" s="134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134"/>
      <c r="I946" s="95"/>
      <c r="J946" s="95"/>
      <c r="K946" s="95"/>
      <c r="L946" s="95"/>
      <c r="M946" s="95"/>
      <c r="N946" s="95"/>
      <c r="O946" s="134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134"/>
      <c r="I947" s="95"/>
      <c r="J947" s="95"/>
      <c r="K947" s="95"/>
      <c r="L947" s="95"/>
      <c r="M947" s="95"/>
      <c r="N947" s="95"/>
      <c r="O947" s="134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134"/>
      <c r="I948" s="95"/>
      <c r="J948" s="95"/>
      <c r="K948" s="95"/>
      <c r="L948" s="95"/>
      <c r="M948" s="95"/>
      <c r="N948" s="95"/>
      <c r="O948" s="134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134"/>
      <c r="I949" s="95"/>
      <c r="J949" s="95"/>
      <c r="K949" s="95"/>
      <c r="L949" s="95"/>
      <c r="M949" s="95"/>
      <c r="N949" s="95"/>
      <c r="O949" s="134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134"/>
      <c r="I950" s="95"/>
      <c r="J950" s="95"/>
      <c r="K950" s="95"/>
      <c r="L950" s="95"/>
      <c r="M950" s="95"/>
      <c r="N950" s="95"/>
      <c r="O950" s="134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134"/>
      <c r="I951" s="95"/>
      <c r="J951" s="95"/>
      <c r="K951" s="95"/>
      <c r="L951" s="95"/>
      <c r="M951" s="95"/>
      <c r="N951" s="95"/>
      <c r="O951" s="134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134"/>
      <c r="I952" s="95"/>
      <c r="J952" s="95"/>
      <c r="K952" s="95"/>
      <c r="L952" s="95"/>
      <c r="M952" s="95"/>
      <c r="N952" s="95"/>
      <c r="O952" s="134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134"/>
      <c r="I953" s="95"/>
      <c r="J953" s="95"/>
      <c r="K953" s="95"/>
      <c r="L953" s="95"/>
      <c r="M953" s="95"/>
      <c r="N953" s="95"/>
      <c r="O953" s="134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134"/>
      <c r="I954" s="95"/>
      <c r="J954" s="95"/>
      <c r="K954" s="95"/>
      <c r="L954" s="95"/>
      <c r="M954" s="95"/>
      <c r="N954" s="95"/>
      <c r="O954" s="134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134"/>
      <c r="I955" s="95"/>
      <c r="J955" s="95"/>
      <c r="K955" s="95"/>
      <c r="L955" s="95"/>
      <c r="M955" s="95"/>
      <c r="N955" s="95"/>
      <c r="O955" s="134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134"/>
      <c r="I956" s="95"/>
      <c r="J956" s="95"/>
      <c r="K956" s="95"/>
      <c r="L956" s="95"/>
      <c r="M956" s="95"/>
      <c r="N956" s="95"/>
      <c r="O956" s="134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134"/>
      <c r="I957" s="95"/>
      <c r="J957" s="95"/>
      <c r="K957" s="95"/>
      <c r="L957" s="95"/>
      <c r="M957" s="95"/>
      <c r="N957" s="95"/>
      <c r="O957" s="134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134"/>
      <c r="I958" s="95"/>
      <c r="J958" s="95"/>
      <c r="K958" s="95"/>
      <c r="L958" s="95"/>
      <c r="M958" s="95"/>
      <c r="N958" s="95"/>
      <c r="O958" s="134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134"/>
      <c r="I959" s="95"/>
      <c r="J959" s="95"/>
      <c r="K959" s="95"/>
      <c r="L959" s="95"/>
      <c r="M959" s="95"/>
      <c r="N959" s="95"/>
      <c r="O959" s="134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134"/>
      <c r="I960" s="95"/>
      <c r="J960" s="95"/>
      <c r="K960" s="95"/>
      <c r="L960" s="95"/>
      <c r="M960" s="95"/>
      <c r="N960" s="95"/>
      <c r="O960" s="134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134"/>
      <c r="I961" s="95"/>
      <c r="J961" s="95"/>
      <c r="K961" s="95"/>
      <c r="L961" s="95"/>
      <c r="M961" s="95"/>
      <c r="N961" s="95"/>
      <c r="O961" s="134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134"/>
      <c r="I962" s="95"/>
      <c r="J962" s="95"/>
      <c r="K962" s="95"/>
      <c r="L962" s="95"/>
      <c r="M962" s="95"/>
      <c r="N962" s="95"/>
      <c r="O962" s="134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134"/>
      <c r="I963" s="95"/>
      <c r="J963" s="95"/>
      <c r="K963" s="95"/>
      <c r="L963" s="95"/>
      <c r="M963" s="95"/>
      <c r="N963" s="95"/>
      <c r="O963" s="134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134"/>
      <c r="I964" s="95"/>
      <c r="J964" s="95"/>
      <c r="K964" s="95"/>
      <c r="L964" s="95"/>
      <c r="M964" s="95"/>
      <c r="N964" s="95"/>
      <c r="O964" s="134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134"/>
      <c r="I965" s="95"/>
      <c r="J965" s="95"/>
      <c r="K965" s="95"/>
      <c r="L965" s="95"/>
      <c r="M965" s="95"/>
      <c r="N965" s="95"/>
      <c r="O965" s="134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134"/>
      <c r="I966" s="95"/>
      <c r="J966" s="95"/>
      <c r="K966" s="95"/>
      <c r="L966" s="95"/>
      <c r="M966" s="95"/>
      <c r="N966" s="95"/>
      <c r="O966" s="134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134"/>
      <c r="I967" s="95"/>
      <c r="J967" s="95"/>
      <c r="K967" s="95"/>
      <c r="L967" s="95"/>
      <c r="M967" s="95"/>
      <c r="N967" s="95"/>
      <c r="O967" s="134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134"/>
      <c r="I968" s="95"/>
      <c r="J968" s="95"/>
      <c r="K968" s="95"/>
      <c r="L968" s="95"/>
      <c r="M968" s="95"/>
      <c r="N968" s="95"/>
      <c r="O968" s="134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134"/>
      <c r="I969" s="95"/>
      <c r="J969" s="95"/>
      <c r="K969" s="95"/>
      <c r="L969" s="95"/>
      <c r="M969" s="95"/>
      <c r="N969" s="95"/>
      <c r="O969" s="134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134"/>
      <c r="I970" s="95"/>
      <c r="J970" s="95"/>
      <c r="K970" s="95"/>
      <c r="L970" s="95"/>
      <c r="M970" s="95"/>
      <c r="N970" s="95"/>
      <c r="O970" s="134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134"/>
      <c r="I971" s="95"/>
      <c r="J971" s="95"/>
      <c r="K971" s="95"/>
      <c r="L971" s="95"/>
      <c r="M971" s="95"/>
      <c r="N971" s="95"/>
      <c r="O971" s="134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134"/>
      <c r="I972" s="95"/>
      <c r="J972" s="95"/>
      <c r="K972" s="95"/>
      <c r="L972" s="95"/>
      <c r="M972" s="95"/>
      <c r="N972" s="95"/>
      <c r="O972" s="134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134"/>
      <c r="I973" s="95"/>
      <c r="J973" s="95"/>
      <c r="K973" s="95"/>
      <c r="L973" s="95"/>
      <c r="M973" s="95"/>
      <c r="N973" s="95"/>
      <c r="O973" s="134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134"/>
      <c r="I974" s="95"/>
      <c r="J974" s="95"/>
      <c r="K974" s="95"/>
      <c r="L974" s="95"/>
      <c r="M974" s="95"/>
      <c r="N974" s="95"/>
      <c r="O974" s="134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134"/>
      <c r="I975" s="95"/>
      <c r="J975" s="95"/>
      <c r="K975" s="95"/>
      <c r="L975" s="95"/>
      <c r="M975" s="95"/>
      <c r="N975" s="95"/>
      <c r="O975" s="134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134"/>
      <c r="I976" s="95"/>
      <c r="J976" s="95"/>
      <c r="K976" s="95"/>
      <c r="L976" s="95"/>
      <c r="M976" s="95"/>
      <c r="N976" s="95"/>
      <c r="O976" s="134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134"/>
      <c r="I977" s="95"/>
      <c r="J977" s="95"/>
      <c r="K977" s="95"/>
      <c r="L977" s="95"/>
      <c r="M977" s="95"/>
      <c r="N977" s="95"/>
      <c r="O977" s="134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134"/>
      <c r="I978" s="95"/>
      <c r="J978" s="95"/>
      <c r="K978" s="95"/>
      <c r="L978" s="95"/>
      <c r="M978" s="95"/>
      <c r="N978" s="95"/>
      <c r="O978" s="134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134"/>
      <c r="I979" s="95"/>
      <c r="J979" s="95"/>
      <c r="K979" s="95"/>
      <c r="L979" s="95"/>
      <c r="M979" s="95"/>
      <c r="N979" s="95"/>
      <c r="O979" s="134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134"/>
      <c r="I980" s="95"/>
      <c r="J980" s="95"/>
      <c r="K980" s="95"/>
      <c r="L980" s="95"/>
      <c r="M980" s="95"/>
      <c r="N980" s="95"/>
      <c r="O980" s="134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134"/>
      <c r="I981" s="95"/>
      <c r="J981" s="95"/>
      <c r="K981" s="95"/>
      <c r="L981" s="95"/>
      <c r="M981" s="95"/>
      <c r="N981" s="95"/>
      <c r="O981" s="134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134"/>
      <c r="I982" s="95"/>
      <c r="J982" s="95"/>
      <c r="K982" s="95"/>
      <c r="L982" s="95"/>
      <c r="M982" s="95"/>
      <c r="N982" s="95"/>
      <c r="O982" s="134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134"/>
      <c r="I983" s="95"/>
      <c r="J983" s="95"/>
      <c r="K983" s="95"/>
      <c r="L983" s="95"/>
      <c r="M983" s="95"/>
      <c r="N983" s="95"/>
      <c r="O983" s="134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134"/>
      <c r="I984" s="95"/>
      <c r="J984" s="95"/>
      <c r="K984" s="95"/>
      <c r="L984" s="95"/>
      <c r="M984" s="95"/>
      <c r="N984" s="95"/>
      <c r="O984" s="134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134"/>
      <c r="I985" s="95"/>
      <c r="J985" s="95"/>
      <c r="K985" s="95"/>
      <c r="L985" s="95"/>
      <c r="M985" s="95"/>
      <c r="N985" s="95"/>
      <c r="O985" s="134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134"/>
      <c r="I986" s="95"/>
      <c r="J986" s="95"/>
      <c r="K986" s="95"/>
      <c r="L986" s="95"/>
      <c r="M986" s="95"/>
      <c r="N986" s="95"/>
      <c r="O986" s="134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134"/>
      <c r="I987" s="95"/>
      <c r="J987" s="95"/>
      <c r="K987" s="95"/>
      <c r="L987" s="95"/>
      <c r="M987" s="95"/>
      <c r="N987" s="95"/>
      <c r="O987" s="134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134"/>
      <c r="I988" s="95"/>
      <c r="J988" s="95"/>
      <c r="K988" s="95"/>
      <c r="L988" s="95"/>
      <c r="M988" s="95"/>
      <c r="N988" s="95"/>
      <c r="O988" s="134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134"/>
      <c r="I989" s="95"/>
      <c r="J989" s="95"/>
      <c r="K989" s="95"/>
      <c r="L989" s="95"/>
      <c r="M989" s="95"/>
      <c r="N989" s="95"/>
      <c r="O989" s="134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134"/>
      <c r="I990" s="95"/>
      <c r="J990" s="95"/>
      <c r="K990" s="95"/>
      <c r="L990" s="95"/>
      <c r="M990" s="95"/>
      <c r="N990" s="95"/>
      <c r="O990" s="134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134"/>
      <c r="I991" s="95"/>
      <c r="J991" s="95"/>
      <c r="K991" s="95"/>
      <c r="L991" s="95"/>
      <c r="M991" s="95"/>
      <c r="N991" s="95"/>
      <c r="O991" s="134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134"/>
      <c r="I992" s="95"/>
      <c r="J992" s="95"/>
      <c r="K992" s="95"/>
      <c r="L992" s="95"/>
      <c r="M992" s="95"/>
      <c r="N992" s="95"/>
      <c r="O992" s="134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134"/>
      <c r="I993" s="95"/>
      <c r="J993" s="95"/>
      <c r="K993" s="95"/>
      <c r="L993" s="95"/>
      <c r="M993" s="95"/>
      <c r="N993" s="95"/>
      <c r="O993" s="134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134"/>
      <c r="I994" s="95"/>
      <c r="J994" s="95"/>
      <c r="K994" s="95"/>
      <c r="L994" s="95"/>
      <c r="M994" s="95"/>
      <c r="N994" s="95"/>
      <c r="O994" s="134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134"/>
      <c r="I995" s="95"/>
      <c r="J995" s="95"/>
      <c r="K995" s="95"/>
      <c r="L995" s="95"/>
      <c r="M995" s="95"/>
      <c r="N995" s="95"/>
      <c r="O995" s="134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134"/>
      <c r="I996" s="95"/>
      <c r="J996" s="95"/>
      <c r="K996" s="95"/>
      <c r="L996" s="95"/>
      <c r="M996" s="95"/>
      <c r="N996" s="95"/>
      <c r="O996" s="134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134"/>
      <c r="I997" s="95"/>
      <c r="J997" s="95"/>
      <c r="K997" s="95"/>
      <c r="L997" s="95"/>
      <c r="M997" s="95"/>
      <c r="N997" s="95"/>
      <c r="O997" s="134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134"/>
      <c r="I998" s="95"/>
      <c r="J998" s="95"/>
      <c r="K998" s="95"/>
      <c r="L998" s="95"/>
      <c r="M998" s="95"/>
      <c r="N998" s="95"/>
      <c r="O998" s="134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134"/>
      <c r="I999" s="95"/>
      <c r="J999" s="95"/>
      <c r="K999" s="95"/>
      <c r="L999" s="95"/>
      <c r="M999" s="95"/>
      <c r="N999" s="95"/>
      <c r="O999" s="134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134"/>
      <c r="I1000" s="95"/>
      <c r="J1000" s="95"/>
      <c r="K1000" s="95"/>
      <c r="L1000" s="95"/>
      <c r="M1000" s="95"/>
      <c r="N1000" s="95"/>
      <c r="O1000" s="134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mergeCells count="19">
    <mergeCell ref="B9:G9"/>
    <mergeCell ref="J9:N9"/>
    <mergeCell ref="B10:G10"/>
    <mergeCell ref="J10:N10"/>
    <mergeCell ref="B11:G11"/>
    <mergeCell ref="J11:N11"/>
    <mergeCell ref="J12:N12"/>
    <mergeCell ref="J27:K27"/>
    <mergeCell ref="M27:N27"/>
    <mergeCell ref="J51:N51"/>
    <mergeCell ref="J52:N52"/>
    <mergeCell ref="J53:N53"/>
    <mergeCell ref="B12:G12"/>
    <mergeCell ref="B14:C14"/>
    <mergeCell ref="E14:F14"/>
    <mergeCell ref="J14:K14"/>
    <mergeCell ref="M14:N14"/>
    <mergeCell ref="B22:C22"/>
    <mergeCell ref="E22:F22"/>
  </mergeCells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DD6EE"/>
    <pageSetUpPr fitToPage="1"/>
  </sheetPr>
  <sheetViews>
    <sheetView workbookViewId="0"/>
  </sheetViews>
  <sheetFormatPr customHeight="1" defaultColWidth="14.43" defaultRowHeight="15.0"/>
  <cols>
    <col customWidth="1" min="1" max="4" width="15.71"/>
    <col customWidth="1" min="5" max="5" width="3.29"/>
    <col customWidth="1" min="6" max="9" width="15.71"/>
    <col customWidth="1" min="10" max="26" width="11.43"/>
  </cols>
  <sheetData>
    <row r="1" ht="15.75" customHeight="1">
      <c r="A1" s="95"/>
      <c r="B1" s="95"/>
      <c r="C1" s="102" t="s">
        <v>79</v>
      </c>
      <c r="D1" s="103"/>
      <c r="E1" s="95"/>
      <c r="F1" s="95"/>
      <c r="G1" s="95"/>
      <c r="H1" s="95"/>
      <c r="I1" s="95"/>
      <c r="J1" s="96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5"/>
      <c r="B2" s="95"/>
      <c r="C2" s="95"/>
      <c r="D2" s="95"/>
      <c r="E2" s="95"/>
      <c r="F2" s="95"/>
      <c r="G2" s="95"/>
      <c r="H2" s="95"/>
      <c r="I2" s="95"/>
      <c r="J2" s="96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ht="15.75" customHeight="1">
      <c r="A3" s="95"/>
      <c r="B3" s="95"/>
      <c r="C3" s="95"/>
      <c r="D3" s="95"/>
      <c r="E3" s="95"/>
      <c r="F3" s="95"/>
      <c r="G3" s="95"/>
      <c r="H3" s="95"/>
      <c r="I3" s="95"/>
      <c r="J3" s="96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95"/>
      <c r="B4" s="95"/>
      <c r="C4" s="95"/>
      <c r="D4" s="95"/>
      <c r="E4" s="95"/>
      <c r="F4" s="95"/>
      <c r="G4" s="95"/>
      <c r="H4" s="95"/>
      <c r="I4" s="95"/>
      <c r="J4" s="96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ht="15.75" customHeight="1">
      <c r="A5" s="95"/>
      <c r="B5" s="95"/>
      <c r="C5" s="95"/>
      <c r="D5" s="95"/>
      <c r="E5" s="95"/>
      <c r="F5" s="95"/>
      <c r="G5" s="95"/>
      <c r="H5" s="95"/>
      <c r="I5" s="95"/>
      <c r="J5" s="96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ht="15.75" customHeight="1">
      <c r="A6" s="95"/>
      <c r="B6" s="95"/>
      <c r="C6" s="95"/>
      <c r="D6" s="95"/>
      <c r="E6" s="95"/>
      <c r="F6" s="95"/>
      <c r="G6" s="95"/>
      <c r="H6" s="95"/>
      <c r="I6" s="95"/>
      <c r="J6" s="96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ht="15.75" customHeight="1">
      <c r="A7" s="95"/>
      <c r="B7" s="95"/>
      <c r="C7" s="95"/>
      <c r="D7" s="95"/>
      <c r="E7" s="95"/>
      <c r="F7" s="95"/>
      <c r="G7" s="95"/>
      <c r="H7" s="95"/>
      <c r="I7" s="95"/>
      <c r="J7" s="96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ht="15.75" customHeight="1">
      <c r="A8" s="95"/>
      <c r="B8" s="95"/>
      <c r="C8" s="95"/>
      <c r="D8" s="95"/>
      <c r="E8" s="95"/>
      <c r="F8" s="95"/>
      <c r="G8" s="95"/>
      <c r="H8" s="95"/>
      <c r="I8" s="95"/>
      <c r="J8" s="96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15.75" customHeight="1">
      <c r="A9" s="95"/>
      <c r="B9" s="95"/>
      <c r="C9" s="95"/>
      <c r="D9" s="95"/>
      <c r="E9" s="95"/>
      <c r="F9" s="95"/>
      <c r="G9" s="95"/>
      <c r="H9" s="95"/>
      <c r="I9" s="95"/>
      <c r="J9" s="96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15.75" customHeight="1">
      <c r="A10" s="65"/>
      <c r="B10" s="65"/>
      <c r="C10" s="97" t="s">
        <v>71</v>
      </c>
      <c r="H10" s="95"/>
      <c r="I10" s="95"/>
      <c r="J10" s="96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59"/>
      <c r="B11" s="59"/>
      <c r="C11" s="95" t="s">
        <v>72</v>
      </c>
      <c r="H11" s="95"/>
      <c r="I11" s="95"/>
      <c r="J11" s="96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5.75" customHeight="1">
      <c r="A12" s="65"/>
      <c r="B12" s="65"/>
      <c r="C12" s="98" t="s">
        <v>156</v>
      </c>
      <c r="H12" s="95"/>
      <c r="I12" s="95"/>
      <c r="J12" s="96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5.75" customHeight="1">
      <c r="A13" s="99"/>
      <c r="B13" s="99"/>
      <c r="C13" s="98" t="s">
        <v>157</v>
      </c>
      <c r="H13" s="95"/>
      <c r="I13" s="95"/>
      <c r="J13" s="96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5.75" customHeight="1">
      <c r="A14" s="100"/>
      <c r="B14" s="100"/>
      <c r="C14" s="100"/>
      <c r="D14" s="100"/>
      <c r="E14" s="100"/>
      <c r="F14" s="100"/>
      <c r="G14" s="95"/>
      <c r="H14" s="95"/>
      <c r="I14" s="95"/>
      <c r="J14" s="96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34.5" customHeight="1">
      <c r="A15" s="101"/>
      <c r="B15" s="101"/>
      <c r="C15" s="102" t="s">
        <v>75</v>
      </c>
      <c r="D15" s="103"/>
      <c r="E15" s="101"/>
      <c r="F15" s="102" t="s">
        <v>78</v>
      </c>
      <c r="G15" s="103"/>
      <c r="H15" s="104"/>
      <c r="I15" s="104"/>
      <c r="J15" s="105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ht="34.5" customHeight="1">
      <c r="A16" s="106"/>
      <c r="B16" s="106"/>
      <c r="C16" s="107" t="s">
        <v>76</v>
      </c>
      <c r="D16" s="108" t="s">
        <v>77</v>
      </c>
      <c r="E16" s="106"/>
      <c r="F16" s="107" t="s">
        <v>76</v>
      </c>
      <c r="G16" s="108" t="s">
        <v>80</v>
      </c>
      <c r="H16" s="104"/>
      <c r="I16" s="104"/>
      <c r="J16" s="105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ht="15.75" customHeight="1">
      <c r="A17" s="106"/>
      <c r="B17" s="106"/>
      <c r="C17" s="109" t="s">
        <v>6</v>
      </c>
      <c r="D17" s="110">
        <v>3.07</v>
      </c>
      <c r="E17" s="106"/>
      <c r="F17" s="109" t="s">
        <v>44</v>
      </c>
      <c r="G17" s="110">
        <v>4.14</v>
      </c>
      <c r="H17" s="95"/>
      <c r="I17" s="95"/>
      <c r="J17" s="96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5.75" customHeight="1">
      <c r="A18" s="106"/>
      <c r="B18" s="106"/>
      <c r="C18" s="109" t="s">
        <v>11</v>
      </c>
      <c r="D18" s="110">
        <v>2.98</v>
      </c>
      <c r="E18" s="106"/>
      <c r="F18" s="109" t="s">
        <v>47</v>
      </c>
      <c r="G18" s="110">
        <v>3.88</v>
      </c>
      <c r="H18" s="95"/>
      <c r="I18" s="95"/>
      <c r="J18" s="96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106"/>
      <c r="B19" s="106"/>
      <c r="C19" s="109" t="s">
        <v>13</v>
      </c>
      <c r="D19" s="110">
        <v>2.88</v>
      </c>
      <c r="E19" s="106"/>
      <c r="F19" s="109" t="s">
        <v>48</v>
      </c>
      <c r="G19" s="110">
        <v>3.67</v>
      </c>
      <c r="H19" s="95"/>
      <c r="I19" s="95"/>
      <c r="J19" s="96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5.75" customHeight="1">
      <c r="A20" s="106"/>
      <c r="B20" s="106"/>
      <c r="C20" s="109" t="s">
        <v>15</v>
      </c>
      <c r="D20" s="110">
        <v>2.55</v>
      </c>
      <c r="E20" s="106"/>
      <c r="F20" s="109" t="s">
        <v>50</v>
      </c>
      <c r="G20" s="110">
        <v>3.51</v>
      </c>
      <c r="H20" s="95"/>
      <c r="I20" s="95"/>
      <c r="J20" s="96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5.75" customHeight="1">
      <c r="A21" s="106"/>
      <c r="B21" s="106"/>
      <c r="C21" s="109" t="s">
        <v>17</v>
      </c>
      <c r="D21" s="110">
        <v>2.41</v>
      </c>
      <c r="E21" s="106"/>
      <c r="F21" s="109" t="s">
        <v>52</v>
      </c>
      <c r="G21" s="110">
        <v>3.39</v>
      </c>
      <c r="H21" s="95"/>
      <c r="I21" s="95"/>
      <c r="J21" s="96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5.75" customHeight="1">
      <c r="A22" s="106"/>
      <c r="B22" s="106"/>
      <c r="C22" s="109" t="s">
        <v>19</v>
      </c>
      <c r="D22" s="110">
        <v>2.22</v>
      </c>
      <c r="E22" s="106"/>
      <c r="F22" s="109" t="s">
        <v>53</v>
      </c>
      <c r="G22" s="110">
        <v>3.36</v>
      </c>
      <c r="H22" s="95"/>
      <c r="I22" s="95"/>
      <c r="J22" s="96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5.75" customHeight="1">
      <c r="A23" s="95"/>
      <c r="B23" s="95"/>
      <c r="C23" s="95"/>
      <c r="D23" s="95"/>
      <c r="E23" s="95"/>
      <c r="F23" s="109" t="s">
        <v>55</v>
      </c>
      <c r="G23" s="110">
        <v>3.08</v>
      </c>
      <c r="H23" s="95"/>
      <c r="I23" s="95"/>
      <c r="J23" s="96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15.75" customHeight="1">
      <c r="A24" s="106"/>
      <c r="B24" s="106"/>
      <c r="C24" s="113"/>
      <c r="D24" s="111"/>
      <c r="E24" s="106"/>
      <c r="F24" s="109" t="s">
        <v>56</v>
      </c>
      <c r="G24" s="110">
        <v>2.79</v>
      </c>
      <c r="H24" s="95"/>
      <c r="I24" s="95"/>
      <c r="J24" s="96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ht="15.75" customHeight="1">
      <c r="A25" s="106"/>
      <c r="B25" s="106"/>
      <c r="C25" s="113"/>
      <c r="D25" s="111"/>
      <c r="E25" s="106"/>
      <c r="F25" s="109" t="s">
        <v>82</v>
      </c>
      <c r="G25" s="110">
        <v>2.64</v>
      </c>
      <c r="H25" s="95"/>
      <c r="I25" s="95"/>
      <c r="J25" s="96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ht="15.75" customHeight="1">
      <c r="A26" s="106"/>
      <c r="B26" s="106"/>
      <c r="C26" s="113"/>
      <c r="D26" s="111"/>
      <c r="E26" s="106"/>
      <c r="F26" s="106"/>
      <c r="G26" s="95"/>
      <c r="H26" s="95"/>
      <c r="I26" s="95"/>
      <c r="J26" s="96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ht="15.75" customHeight="1">
      <c r="A27" s="106"/>
      <c r="B27" s="106"/>
      <c r="C27" s="95"/>
      <c r="D27" s="111"/>
      <c r="E27" s="106"/>
      <c r="F27" s="106"/>
      <c r="G27" s="95"/>
      <c r="H27" s="95"/>
      <c r="I27" s="95"/>
      <c r="J27" s="96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ht="15.75" customHeight="1">
      <c r="A28" s="106"/>
      <c r="B28" s="106"/>
      <c r="C28" s="102" t="s">
        <v>79</v>
      </c>
      <c r="D28" s="103"/>
      <c r="E28" s="106"/>
      <c r="F28" s="102" t="s">
        <v>142</v>
      </c>
      <c r="G28" s="103"/>
      <c r="H28" s="104"/>
      <c r="I28" s="104"/>
      <c r="J28" s="105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ht="15.75" customHeight="1">
      <c r="A29" s="106"/>
      <c r="B29" s="106"/>
      <c r="C29" s="107" t="s">
        <v>76</v>
      </c>
      <c r="D29" s="108" t="s">
        <v>80</v>
      </c>
      <c r="E29" s="106"/>
      <c r="F29" s="107" t="s">
        <v>76</v>
      </c>
      <c r="G29" s="108" t="s">
        <v>81</v>
      </c>
      <c r="H29" s="104"/>
      <c r="I29" s="104"/>
      <c r="J29" s="105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ht="15.75" customHeight="1">
      <c r="A30" s="106"/>
      <c r="B30" s="106"/>
      <c r="C30" s="109" t="s">
        <v>44</v>
      </c>
      <c r="D30" s="110">
        <v>4.99</v>
      </c>
      <c r="E30" s="112"/>
      <c r="F30" s="109" t="s">
        <v>44</v>
      </c>
      <c r="G30" s="110">
        <v>4.77</v>
      </c>
      <c r="H30" s="95"/>
      <c r="I30" s="95"/>
      <c r="J30" s="96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ht="15.75" customHeight="1">
      <c r="A31" s="106"/>
      <c r="B31" s="106"/>
      <c r="C31" s="109" t="s">
        <v>47</v>
      </c>
      <c r="D31" s="110">
        <v>4.71</v>
      </c>
      <c r="E31" s="106"/>
      <c r="F31" s="109" t="s">
        <v>47</v>
      </c>
      <c r="G31" s="110">
        <v>4.51</v>
      </c>
      <c r="H31" s="95"/>
      <c r="I31" s="95"/>
      <c r="J31" s="96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ht="15.75" customHeight="1">
      <c r="A32" s="106"/>
      <c r="B32" s="106"/>
      <c r="C32" s="109" t="s">
        <v>48</v>
      </c>
      <c r="D32" s="110">
        <v>4.49</v>
      </c>
      <c r="E32" s="106"/>
      <c r="F32" s="109" t="s">
        <v>48</v>
      </c>
      <c r="G32" s="110">
        <v>4.3</v>
      </c>
      <c r="H32" s="95"/>
      <c r="I32" s="95"/>
      <c r="J32" s="96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ht="15.75" customHeight="1">
      <c r="A33" s="106"/>
      <c r="B33" s="106"/>
      <c r="C33" s="109" t="s">
        <v>50</v>
      </c>
      <c r="D33" s="110">
        <v>4.32</v>
      </c>
      <c r="E33" s="106"/>
      <c r="F33" s="109" t="s">
        <v>50</v>
      </c>
      <c r="G33" s="110">
        <v>4.14</v>
      </c>
      <c r="H33" s="95"/>
      <c r="I33" s="95"/>
      <c r="J33" s="96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ht="15.75" customHeight="1">
      <c r="A34" s="106"/>
      <c r="B34" s="106"/>
      <c r="C34" s="109" t="s">
        <v>52</v>
      </c>
      <c r="D34" s="110">
        <v>4.19</v>
      </c>
      <c r="E34" s="106"/>
      <c r="F34" s="109" t="s">
        <v>52</v>
      </c>
      <c r="G34" s="110">
        <v>4.02</v>
      </c>
      <c r="H34" s="95"/>
      <c r="I34" s="95"/>
      <c r="J34" s="96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ht="15.75" customHeight="1">
      <c r="A35" s="106"/>
      <c r="B35" s="106"/>
      <c r="C35" s="109" t="s">
        <v>53</v>
      </c>
      <c r="D35" s="110">
        <v>4.16</v>
      </c>
      <c r="E35" s="106"/>
      <c r="F35" s="109" t="s">
        <v>53</v>
      </c>
      <c r="G35" s="110">
        <v>3.99</v>
      </c>
      <c r="H35" s="95"/>
      <c r="I35" s="95"/>
      <c r="J35" s="96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ht="15.75" customHeight="1">
      <c r="A36" s="106"/>
      <c r="B36" s="106"/>
      <c r="C36" s="109" t="s">
        <v>55</v>
      </c>
      <c r="D36" s="110">
        <v>3.86</v>
      </c>
      <c r="E36" s="106"/>
      <c r="F36" s="109" t="s">
        <v>55</v>
      </c>
      <c r="G36" s="110">
        <v>3.71</v>
      </c>
      <c r="H36" s="95"/>
      <c r="I36" s="95"/>
      <c r="J36" s="96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ht="15.75" customHeight="1">
      <c r="A37" s="106"/>
      <c r="B37" s="106"/>
      <c r="C37" s="109" t="s">
        <v>56</v>
      </c>
      <c r="D37" s="110">
        <v>3.55</v>
      </c>
      <c r="E37" s="106"/>
      <c r="F37" s="109" t="s">
        <v>56</v>
      </c>
      <c r="G37" s="110">
        <v>3.42</v>
      </c>
      <c r="H37" s="95"/>
      <c r="I37" s="95"/>
      <c r="J37" s="96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ht="15.75" customHeight="1">
      <c r="A38" s="106"/>
      <c r="B38" s="106"/>
      <c r="C38" s="109" t="s">
        <v>82</v>
      </c>
      <c r="D38" s="110">
        <v>3.39</v>
      </c>
      <c r="E38" s="106"/>
      <c r="F38" s="109" t="s">
        <v>82</v>
      </c>
      <c r="G38" s="110">
        <v>3.26</v>
      </c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ht="15.75" customHeight="1">
      <c r="A39" s="100"/>
      <c r="B39" s="100"/>
      <c r="C39" s="100"/>
      <c r="D39" s="100"/>
      <c r="E39" s="100"/>
      <c r="F39" s="100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ht="15.75" customHeight="1">
      <c r="A40" s="65"/>
      <c r="B40" s="65"/>
      <c r="C40" s="65"/>
      <c r="D40" s="65"/>
      <c r="E40" s="65"/>
      <c r="F40" s="113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ht="15.75" customHeight="1">
      <c r="A41" s="65"/>
      <c r="B41" s="65"/>
      <c r="C41" s="113" t="s">
        <v>83</v>
      </c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ht="15.75" customHeight="1">
      <c r="A42" s="65"/>
      <c r="B42" s="65"/>
      <c r="C42" s="114" t="s">
        <v>84</v>
      </c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ht="15.0" customHeight="1">
      <c r="A43" s="106"/>
      <c r="B43" s="106"/>
      <c r="C43" s="113" t="s">
        <v>85</v>
      </c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15.0" customHeight="1">
      <c r="A44" s="106"/>
      <c r="B44" s="106"/>
      <c r="C44" s="106"/>
      <c r="D44" s="106"/>
      <c r="E44" s="106"/>
      <c r="F44" s="106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15.0" customHeight="1">
      <c r="A45" s="106"/>
      <c r="B45" s="106"/>
      <c r="C45" s="106"/>
      <c r="D45" s="106"/>
      <c r="E45" s="106"/>
      <c r="F45" s="106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15.0" customHeight="1">
      <c r="A46" s="106"/>
      <c r="B46" s="106"/>
      <c r="C46" s="106"/>
      <c r="D46" s="106"/>
      <c r="E46" s="106"/>
      <c r="F46" s="106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15.0" customHeight="1">
      <c r="A47" s="106"/>
      <c r="B47" s="106"/>
      <c r="C47" s="106"/>
      <c r="D47" s="106"/>
      <c r="E47" s="106"/>
      <c r="F47" s="10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15.0" customHeight="1">
      <c r="A48" s="106"/>
      <c r="B48" s="106"/>
      <c r="C48" s="106"/>
      <c r="D48" s="106"/>
      <c r="E48" s="106"/>
      <c r="F48" s="10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15.0" customHeight="1">
      <c r="A49" s="106"/>
      <c r="B49" s="106"/>
      <c r="C49" s="106"/>
      <c r="D49" s="106"/>
      <c r="E49" s="106"/>
      <c r="F49" s="106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15.0" customHeight="1">
      <c r="A50" s="106"/>
      <c r="B50" s="106"/>
      <c r="C50" s="106"/>
      <c r="D50" s="106"/>
      <c r="E50" s="106"/>
      <c r="F50" s="106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15.7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15.7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15.75" customHeight="1">
      <c r="A54" s="95"/>
      <c r="B54" s="95"/>
      <c r="C54" s="95"/>
      <c r="D54" s="95"/>
      <c r="E54" s="95"/>
      <c r="F54" s="95"/>
      <c r="G54" s="95"/>
      <c r="H54" s="95"/>
      <c r="I54" s="95"/>
      <c r="J54" s="96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15.75" customHeight="1">
      <c r="A55" s="95"/>
      <c r="B55" s="95"/>
      <c r="C55" s="95"/>
      <c r="D55" s="95"/>
      <c r="E55" s="95"/>
      <c r="F55" s="95"/>
      <c r="G55" s="95"/>
      <c r="H55" s="95"/>
      <c r="I55" s="95"/>
      <c r="J55" s="96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15.75" customHeight="1">
      <c r="A56" s="95"/>
      <c r="B56" s="95"/>
      <c r="C56" s="95"/>
      <c r="D56" s="95"/>
      <c r="E56" s="95"/>
      <c r="F56" s="95"/>
      <c r="G56" s="95"/>
      <c r="H56" s="95"/>
      <c r="I56" s="95"/>
      <c r="J56" s="96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15.75" customHeight="1">
      <c r="A57" s="95"/>
      <c r="B57" s="95"/>
      <c r="C57" s="95"/>
      <c r="D57" s="95"/>
      <c r="E57" s="95"/>
      <c r="F57" s="95"/>
      <c r="G57" s="95"/>
      <c r="H57" s="95"/>
      <c r="I57" s="95"/>
      <c r="J57" s="96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15.75" customHeight="1">
      <c r="A58" s="95"/>
      <c r="B58" s="95"/>
      <c r="C58" s="95"/>
      <c r="D58" s="95"/>
      <c r="E58" s="95"/>
      <c r="F58" s="95"/>
      <c r="G58" s="95"/>
      <c r="H58" s="95"/>
      <c r="I58" s="95"/>
      <c r="J58" s="96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15.75" customHeight="1">
      <c r="A59" s="95"/>
      <c r="B59" s="95"/>
      <c r="C59" s="95"/>
      <c r="D59" s="95"/>
      <c r="E59" s="95"/>
      <c r="F59" s="95"/>
      <c r="G59" s="95"/>
      <c r="H59" s="95"/>
      <c r="I59" s="95"/>
      <c r="J59" s="96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15.75" customHeight="1">
      <c r="A60" s="95"/>
      <c r="B60" s="95"/>
      <c r="C60" s="95"/>
      <c r="D60" s="95"/>
      <c r="E60" s="95"/>
      <c r="F60" s="95"/>
      <c r="G60" s="95"/>
      <c r="H60" s="95"/>
      <c r="I60" s="95"/>
      <c r="J60" s="96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15.75" customHeight="1">
      <c r="A61" s="95"/>
      <c r="B61" s="95"/>
      <c r="C61" s="95"/>
      <c r="D61" s="95"/>
      <c r="E61" s="95"/>
      <c r="F61" s="95"/>
      <c r="G61" s="95"/>
      <c r="H61" s="95"/>
      <c r="I61" s="95"/>
      <c r="J61" s="96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5"/>
      <c r="C62" s="95"/>
      <c r="D62" s="95"/>
      <c r="E62" s="95"/>
      <c r="F62" s="95"/>
      <c r="G62" s="95"/>
      <c r="H62" s="95"/>
      <c r="I62" s="95"/>
      <c r="J62" s="96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5"/>
      <c r="C63" s="95"/>
      <c r="D63" s="95"/>
      <c r="E63" s="95"/>
      <c r="F63" s="95"/>
      <c r="G63" s="95"/>
      <c r="H63" s="95"/>
      <c r="I63" s="95"/>
      <c r="J63" s="96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5"/>
      <c r="C64" s="95"/>
      <c r="D64" s="95"/>
      <c r="E64" s="95"/>
      <c r="F64" s="95"/>
      <c r="G64" s="95"/>
      <c r="H64" s="95"/>
      <c r="I64" s="95"/>
      <c r="J64" s="96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5"/>
      <c r="C65" s="95"/>
      <c r="D65" s="95"/>
      <c r="E65" s="95"/>
      <c r="F65" s="95"/>
      <c r="G65" s="95"/>
      <c r="H65" s="95"/>
      <c r="I65" s="95"/>
      <c r="J65" s="96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5"/>
      <c r="C66" s="95"/>
      <c r="D66" s="95"/>
      <c r="E66" s="95"/>
      <c r="F66" s="95"/>
      <c r="G66" s="95"/>
      <c r="H66" s="95"/>
      <c r="I66" s="95"/>
      <c r="J66" s="96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5"/>
      <c r="C67" s="95"/>
      <c r="D67" s="95"/>
      <c r="E67" s="95"/>
      <c r="F67" s="95"/>
      <c r="G67" s="95"/>
      <c r="H67" s="95"/>
      <c r="I67" s="95"/>
      <c r="J67" s="96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5"/>
      <c r="C68" s="95"/>
      <c r="D68" s="95"/>
      <c r="E68" s="95"/>
      <c r="F68" s="95"/>
      <c r="G68" s="95"/>
      <c r="H68" s="95"/>
      <c r="I68" s="95"/>
      <c r="J68" s="96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5"/>
      <c r="C69" s="95"/>
      <c r="D69" s="95"/>
      <c r="E69" s="95"/>
      <c r="F69" s="95"/>
      <c r="G69" s="95"/>
      <c r="H69" s="95"/>
      <c r="I69" s="95"/>
      <c r="J69" s="96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5"/>
      <c r="C70" s="95"/>
      <c r="D70" s="95"/>
      <c r="E70" s="95"/>
      <c r="F70" s="95"/>
      <c r="G70" s="95"/>
      <c r="H70" s="95"/>
      <c r="I70" s="95"/>
      <c r="J70" s="96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5"/>
      <c r="C71" s="95"/>
      <c r="D71" s="95"/>
      <c r="E71" s="95"/>
      <c r="F71" s="95"/>
      <c r="G71" s="95"/>
      <c r="H71" s="95"/>
      <c r="I71" s="95"/>
      <c r="J71" s="96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5"/>
      <c r="C72" s="95"/>
      <c r="D72" s="95"/>
      <c r="E72" s="95"/>
      <c r="F72" s="95"/>
      <c r="G72" s="95"/>
      <c r="H72" s="95"/>
      <c r="I72" s="95"/>
      <c r="J72" s="96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5"/>
      <c r="C73" s="95"/>
      <c r="D73" s="95"/>
      <c r="E73" s="95"/>
      <c r="F73" s="95"/>
      <c r="G73" s="95"/>
      <c r="H73" s="95"/>
      <c r="I73" s="95"/>
      <c r="J73" s="96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5"/>
      <c r="C74" s="95"/>
      <c r="D74" s="95"/>
      <c r="E74" s="95"/>
      <c r="F74" s="95"/>
      <c r="G74" s="95"/>
      <c r="H74" s="95"/>
      <c r="I74" s="95"/>
      <c r="J74" s="96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5"/>
      <c r="C75" s="95"/>
      <c r="D75" s="95"/>
      <c r="E75" s="95"/>
      <c r="F75" s="95"/>
      <c r="G75" s="95"/>
      <c r="H75" s="95"/>
      <c r="I75" s="95"/>
      <c r="J75" s="96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5"/>
      <c r="C76" s="95"/>
      <c r="D76" s="95"/>
      <c r="E76" s="95"/>
      <c r="F76" s="95"/>
      <c r="G76" s="95"/>
      <c r="H76" s="95"/>
      <c r="I76" s="95"/>
      <c r="J76" s="96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5"/>
      <c r="C77" s="95"/>
      <c r="D77" s="95"/>
      <c r="E77" s="95"/>
      <c r="F77" s="95"/>
      <c r="G77" s="95"/>
      <c r="H77" s="95"/>
      <c r="I77" s="95"/>
      <c r="J77" s="96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5"/>
      <c r="C78" s="95"/>
      <c r="D78" s="95"/>
      <c r="E78" s="95"/>
      <c r="F78" s="95"/>
      <c r="G78" s="95"/>
      <c r="H78" s="95"/>
      <c r="I78" s="95"/>
      <c r="J78" s="96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5"/>
      <c r="C79" s="95"/>
      <c r="D79" s="95"/>
      <c r="E79" s="95"/>
      <c r="F79" s="95"/>
      <c r="G79" s="95"/>
      <c r="H79" s="95"/>
      <c r="I79" s="95"/>
      <c r="J79" s="96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5"/>
      <c r="C80" s="95"/>
      <c r="D80" s="95"/>
      <c r="E80" s="95"/>
      <c r="F80" s="95"/>
      <c r="G80" s="95"/>
      <c r="H80" s="95"/>
      <c r="I80" s="95"/>
      <c r="J80" s="96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5"/>
      <c r="C81" s="95"/>
      <c r="D81" s="95"/>
      <c r="E81" s="95"/>
      <c r="F81" s="95"/>
      <c r="G81" s="95"/>
      <c r="H81" s="95"/>
      <c r="I81" s="95"/>
      <c r="J81" s="96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5"/>
      <c r="C82" s="95"/>
      <c r="D82" s="95"/>
      <c r="E82" s="95"/>
      <c r="F82" s="95"/>
      <c r="G82" s="95"/>
      <c r="H82" s="95"/>
      <c r="I82" s="95"/>
      <c r="J82" s="96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5"/>
      <c r="C83" s="95"/>
      <c r="D83" s="95"/>
      <c r="E83" s="95"/>
      <c r="F83" s="95"/>
      <c r="G83" s="95"/>
      <c r="H83" s="95"/>
      <c r="I83" s="95"/>
      <c r="J83" s="96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5"/>
      <c r="C84" s="95"/>
      <c r="D84" s="95"/>
      <c r="E84" s="95"/>
      <c r="F84" s="95"/>
      <c r="G84" s="95"/>
      <c r="H84" s="95"/>
      <c r="I84" s="95"/>
      <c r="J84" s="96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5"/>
      <c r="C85" s="95"/>
      <c r="D85" s="95"/>
      <c r="E85" s="95"/>
      <c r="F85" s="95"/>
      <c r="G85" s="95"/>
      <c r="H85" s="95"/>
      <c r="I85" s="95"/>
      <c r="J85" s="96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5"/>
      <c r="C86" s="95"/>
      <c r="D86" s="95"/>
      <c r="E86" s="95"/>
      <c r="F86" s="95"/>
      <c r="G86" s="95"/>
      <c r="H86" s="95"/>
      <c r="I86" s="95"/>
      <c r="J86" s="96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5"/>
      <c r="C87" s="95"/>
      <c r="D87" s="95"/>
      <c r="E87" s="95"/>
      <c r="F87" s="95"/>
      <c r="G87" s="95"/>
      <c r="H87" s="95"/>
      <c r="I87" s="95"/>
      <c r="J87" s="96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5"/>
      <c r="C88" s="95"/>
      <c r="D88" s="95"/>
      <c r="E88" s="95"/>
      <c r="F88" s="95"/>
      <c r="G88" s="95"/>
      <c r="H88" s="95"/>
      <c r="I88" s="95"/>
      <c r="J88" s="96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5"/>
      <c r="C89" s="95"/>
      <c r="D89" s="95"/>
      <c r="E89" s="95"/>
      <c r="F89" s="95"/>
      <c r="G89" s="95"/>
      <c r="H89" s="95"/>
      <c r="I89" s="95"/>
      <c r="J89" s="96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5"/>
      <c r="C90" s="95"/>
      <c r="D90" s="95"/>
      <c r="E90" s="95"/>
      <c r="F90" s="95"/>
      <c r="G90" s="95"/>
      <c r="H90" s="95"/>
      <c r="I90" s="95"/>
      <c r="J90" s="96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5"/>
      <c r="C91" s="95"/>
      <c r="D91" s="95"/>
      <c r="E91" s="95"/>
      <c r="F91" s="95"/>
      <c r="G91" s="95"/>
      <c r="H91" s="95"/>
      <c r="I91" s="95"/>
      <c r="J91" s="96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5"/>
      <c r="C92" s="95"/>
      <c r="D92" s="95"/>
      <c r="E92" s="95"/>
      <c r="F92" s="95"/>
      <c r="G92" s="95"/>
      <c r="H92" s="95"/>
      <c r="I92" s="95"/>
      <c r="J92" s="96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5"/>
      <c r="C93" s="95"/>
      <c r="D93" s="95"/>
      <c r="E93" s="95"/>
      <c r="F93" s="95"/>
      <c r="G93" s="95"/>
      <c r="H93" s="95"/>
      <c r="I93" s="95"/>
      <c r="J93" s="96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5"/>
      <c r="C94" s="95"/>
      <c r="D94" s="95"/>
      <c r="E94" s="95"/>
      <c r="F94" s="95"/>
      <c r="G94" s="95"/>
      <c r="H94" s="95"/>
      <c r="I94" s="95"/>
      <c r="J94" s="96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5"/>
      <c r="C95" s="95"/>
      <c r="D95" s="95"/>
      <c r="E95" s="95"/>
      <c r="F95" s="95"/>
      <c r="G95" s="95"/>
      <c r="H95" s="95"/>
      <c r="I95" s="95"/>
      <c r="J95" s="96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5"/>
      <c r="C96" s="95"/>
      <c r="D96" s="95"/>
      <c r="E96" s="95"/>
      <c r="F96" s="95"/>
      <c r="G96" s="95"/>
      <c r="H96" s="95"/>
      <c r="I96" s="95"/>
      <c r="J96" s="96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5"/>
      <c r="C97" s="95"/>
      <c r="D97" s="95"/>
      <c r="E97" s="95"/>
      <c r="F97" s="95"/>
      <c r="G97" s="95"/>
      <c r="H97" s="95"/>
      <c r="I97" s="95"/>
      <c r="J97" s="96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5"/>
      <c r="C98" s="95"/>
      <c r="D98" s="95"/>
      <c r="E98" s="95"/>
      <c r="F98" s="95"/>
      <c r="G98" s="95"/>
      <c r="H98" s="95"/>
      <c r="I98" s="95"/>
      <c r="J98" s="96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5"/>
      <c r="C99" s="95"/>
      <c r="D99" s="95"/>
      <c r="E99" s="95"/>
      <c r="F99" s="95"/>
      <c r="G99" s="95"/>
      <c r="H99" s="95"/>
      <c r="I99" s="95"/>
      <c r="J99" s="96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6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6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6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6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6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6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6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6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6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6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6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6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6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6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6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6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6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6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6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6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6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6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6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6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6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6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6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6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6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6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6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6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6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6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6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6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6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6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6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6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6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6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6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6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6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6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6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6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6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6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6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6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6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6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6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6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6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6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6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6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6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6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6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6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6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6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6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6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6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6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6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6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6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6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6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6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6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6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6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6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6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6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6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6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6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6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6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6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6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6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6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6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6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6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6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6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6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6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6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6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6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6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6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6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6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6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6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6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6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6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6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6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6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6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6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6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6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6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6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6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6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6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6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6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6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6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6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6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6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6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6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6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6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6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6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6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6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6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6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6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6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6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6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6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6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6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6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6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6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6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6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6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6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6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6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6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6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6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6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6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6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6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6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6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6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6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6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6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6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6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6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6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6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6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6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6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6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6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6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6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6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6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6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6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6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6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6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6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6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6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6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6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6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6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6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6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6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6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6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6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6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6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6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6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6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6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6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6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6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6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6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6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6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6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6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6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6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6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6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6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6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6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6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6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6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6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6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6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6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6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6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6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6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6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6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6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6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6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6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6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6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6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6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6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6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6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6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6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6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6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6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6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6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6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6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6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6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6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6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6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6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6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6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6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6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6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6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6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6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6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6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6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6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6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6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6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6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6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6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6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6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6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6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6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6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6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6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6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6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6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6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6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6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6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6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6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6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6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6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6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6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6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6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6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6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6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6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6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6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6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6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6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6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6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6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6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6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6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6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6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6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6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6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6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6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6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6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6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6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6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6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6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6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6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6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6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6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6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6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6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6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6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6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6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6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6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6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6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6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6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6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6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6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6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6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6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6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6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6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6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6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6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6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6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6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6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6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6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6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6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6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6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6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6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6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6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6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6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6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6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6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6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6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6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6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6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6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6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6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6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6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6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6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6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6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6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6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6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6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6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6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6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6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6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6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6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6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6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6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6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6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6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6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6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6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6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6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6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6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6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6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6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6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6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6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6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6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6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6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6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6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6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6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6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6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6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6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6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6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6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6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6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6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6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6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6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6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6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6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6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6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6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6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6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6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6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6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6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6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6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6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6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6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6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6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6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6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6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6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6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6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6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6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6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6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6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6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6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6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6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6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6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6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6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6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6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6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6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6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6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6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6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6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6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6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6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6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6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6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6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6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6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6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6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6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6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6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6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6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6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6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6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6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6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6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6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6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6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6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6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6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6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6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6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6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6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6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6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6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6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6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6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6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6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6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6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6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6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6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6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6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6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6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6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6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6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6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6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6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6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6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6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6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6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6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6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6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6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6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6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6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6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6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6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6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6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6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6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6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6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6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6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6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6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6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6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6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6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6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6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6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6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6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6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6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6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6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6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6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6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6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6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6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6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6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6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6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6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6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6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6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6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6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6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6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6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6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6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6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6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6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6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6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6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6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6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6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6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6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6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6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6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6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6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6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6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6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6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6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6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6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6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6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6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6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6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6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6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6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6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6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6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6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6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6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6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6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6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6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6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6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6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6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6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6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6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6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6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6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6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6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6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6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6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6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6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6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6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6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6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6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6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6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6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6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6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6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6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6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6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6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6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6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6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6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6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6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6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6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6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6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6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6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6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6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6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6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6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6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6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6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6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6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6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6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6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6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6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6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6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6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6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6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6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6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6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6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6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6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6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6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6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6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6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6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6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6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6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6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6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6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6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6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6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6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6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6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6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6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6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6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6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6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6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6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6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6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6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6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6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6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6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6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6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6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6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6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6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6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6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6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6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6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6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6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6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6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6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6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6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6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6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6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6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6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6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6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6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6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6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6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6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6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6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6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6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6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6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6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6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6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6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6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6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6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6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6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6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6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6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6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6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6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6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6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6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6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6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6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6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6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6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6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6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6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6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6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6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6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6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6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6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6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6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6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6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6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6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6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6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6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6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6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6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6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6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6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6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6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6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6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6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6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6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6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6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6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6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6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6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6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6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6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6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6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6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6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6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6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6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6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6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6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6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6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6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6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6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6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6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6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6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6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6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6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6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6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6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6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6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6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6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6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6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6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6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6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6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6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6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6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6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6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6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6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6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6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6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6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6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6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mergeCells count="12">
    <mergeCell ref="C28:D28"/>
    <mergeCell ref="F28:G28"/>
    <mergeCell ref="C41:G41"/>
    <mergeCell ref="C42:G42"/>
    <mergeCell ref="C43:G43"/>
    <mergeCell ref="C1:D1"/>
    <mergeCell ref="C10:G10"/>
    <mergeCell ref="C11:G11"/>
    <mergeCell ref="C12:G12"/>
    <mergeCell ref="C13:G13"/>
    <mergeCell ref="C15:D15"/>
    <mergeCell ref="F15:G15"/>
  </mergeCells>
  <printOptions/>
  <pageMargins bottom="0.75" footer="0.0" header="0.0" left="0.7" right="0.7" top="0.75"/>
  <pageSetup orientation="portrait"/>
  <drawing r:id="rId1"/>
</worksheet>
</file>