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3929"/>
  <workbookPr defaultThemeVersion="166925"/>
  <bookViews>
    <workbookView activeTab="9" windowHeight="20715" windowWidth="24975" xWindow="-12360" yWindow="-22740"/>
  </bookViews>
  <sheets>
    <sheet xmlns:relationships="http://schemas.openxmlformats.org/officeDocument/2006/relationships" name="日常" sheetId="14" relationships:id="rId1"/>
    <sheet xmlns:relationships="http://schemas.openxmlformats.org/officeDocument/2006/relationships" name="加工费" sheetId="4" relationships:id="rId2"/>
    <sheet xmlns:relationships="http://schemas.openxmlformats.org/officeDocument/2006/relationships" name="农场主" sheetId="12" relationships:id="rId3"/>
    <sheet xmlns:relationships="http://schemas.openxmlformats.org/officeDocument/2006/relationships" name="生产资料" sheetId="1" relationships:id="rId4"/>
    <sheet xmlns:relationships="http://schemas.openxmlformats.org/officeDocument/2006/relationships" name="大件" sheetId="6" relationships:id="rId5"/>
    <sheet xmlns:relationships="http://schemas.openxmlformats.org/officeDocument/2006/relationships" name="T4成品" sheetId="3" relationships:id="rId6"/>
    <sheet xmlns:relationships="http://schemas.openxmlformats.org/officeDocument/2006/relationships" name="T5成品" sheetId="9" relationships:id="rId7"/>
    <sheet xmlns:relationships="http://schemas.openxmlformats.org/officeDocument/2006/relationships" name="T6成品" sheetId="13" relationships:id="rId8"/>
    <sheet xmlns:relationships="http://schemas.openxmlformats.org/officeDocument/2006/relationships" name="师傅" sheetId="16" relationships:id="rId9"/>
    <sheet xmlns:relationships="http://schemas.openxmlformats.org/officeDocument/2006/relationships" name="BigThings" sheetId="17" relationships:id="rId10"/>
    <sheet xmlns:relationships="http://schemas.openxmlformats.org/officeDocument/2006/relationships" name="FinalThings" sheetId="18" relationships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7" l="1"/>
  <c r="G30" i="14"/>
  <c r="X34" i="12"/>
  <c r="V34" i="12"/>
  <c r="U34" i="12"/>
  <c r="S34" i="12"/>
  <c r="R34" i="12"/>
  <c r="P34" i="12"/>
  <c r="X33" i="12"/>
  <c r="V33" i="12"/>
  <c r="U33" i="12"/>
  <c r="S33" i="12"/>
  <c r="R33" i="12"/>
  <c r="P33" i="12"/>
  <c r="V6" i="13"/>
  <c r="W6" i="13" s="1"/>
  <c r="T6" i="13"/>
  <c r="V5" i="13"/>
  <c r="W5" i="13" s="1"/>
  <c r="T5" i="13"/>
  <c r="V4" i="13"/>
  <c r="W4" i="13" s="1"/>
  <c r="T4" i="13"/>
  <c r="W6" i="9"/>
  <c r="V6" i="9"/>
  <c r="T6" i="9"/>
  <c r="V5" i="9"/>
  <c r="W5" i="9" s="1"/>
  <c r="T5" i="9"/>
  <c r="W4" i="9"/>
  <c r="V4" i="9"/>
  <c r="T4" i="9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U32" i="12"/>
  <c r="S32" i="12"/>
  <c r="R32" i="12"/>
  <c r="P32" i="12"/>
  <c r="W5" i="3"/>
  <c r="W6" i="3"/>
  <c r="T6" i="3"/>
  <c r="V6" i="3"/>
  <c r="V5" i="3"/>
  <c r="T5" i="3"/>
  <c r="W4" i="3"/>
  <c r="V4" i="3"/>
  <c r="T4" i="3"/>
  <c r="J23" i="1"/>
  <c r="J24" i="1"/>
  <c r="J25" i="1"/>
  <c r="J26" i="1"/>
  <c r="J27" i="1"/>
  <c r="J28" i="1"/>
  <c r="J29" i="1"/>
  <c r="J30" i="1"/>
  <c r="J31" i="1"/>
  <c r="J32" i="1"/>
  <c r="J33" i="1"/>
  <c r="J161" i="13" s="1"/>
  <c r="J34" i="1"/>
  <c r="J35" i="1"/>
  <c r="J36" i="1"/>
  <c r="G80" i="13" s="1"/>
  <c r="N80" i="13" s="1"/>
  <c r="O80" i="13" s="1"/>
  <c r="Q80" i="13" s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AF11" i="12"/>
  <c r="AF6" i="12"/>
  <c r="AF7" i="12"/>
  <c r="AF8" i="12"/>
  <c r="AF9" i="12"/>
  <c r="AF10" i="12"/>
  <c r="AF12" i="12"/>
  <c r="AF13" i="12"/>
  <c r="AF16" i="12"/>
  <c r="X14" i="12" s="1"/>
  <c r="AF17" i="12"/>
  <c r="AF18" i="12"/>
  <c r="AF19" i="12"/>
  <c r="AF20" i="12"/>
  <c r="AF21" i="12"/>
  <c r="AF22" i="12"/>
  <c r="AF23" i="12"/>
  <c r="AF24" i="12"/>
  <c r="AF25" i="12"/>
  <c r="AF5" i="12"/>
  <c r="K48" i="12"/>
  <c r="K49" i="12"/>
  <c r="K50" i="12"/>
  <c r="K51" i="12"/>
  <c r="K52" i="12"/>
  <c r="K53" i="12"/>
  <c r="K54" i="12"/>
  <c r="K55" i="12"/>
  <c r="K56" i="12"/>
  <c r="K58" i="12"/>
  <c r="K59" i="12"/>
  <c r="K60" i="12"/>
  <c r="K61" i="12"/>
  <c r="K62" i="12"/>
  <c r="K64" i="12"/>
  <c r="K65" i="12"/>
  <c r="K66" i="12"/>
  <c r="K67" i="12"/>
  <c r="K68" i="12"/>
  <c r="K69" i="12"/>
  <c r="K70" i="12"/>
  <c r="K72" i="12"/>
  <c r="K73" i="12"/>
  <c r="K74" i="12"/>
  <c r="G63" i="12"/>
  <c r="K63" i="12" s="1"/>
  <c r="E63" i="12"/>
  <c r="E71" i="12" s="1"/>
  <c r="H82" i="14"/>
  <c r="I82" i="14" s="1"/>
  <c r="H81" i="14"/>
  <c r="G81" i="14"/>
  <c r="I81" i="14" s="1"/>
  <c r="G82" i="14"/>
  <c r="I80" i="14"/>
  <c r="H80" i="14"/>
  <c r="G80" i="14"/>
  <c r="J195" i="13"/>
  <c r="H195" i="13"/>
  <c r="G195" i="13"/>
  <c r="E195" i="13"/>
  <c r="K13" i="4"/>
  <c r="J195" i="9"/>
  <c r="H195" i="9"/>
  <c r="G195" i="9"/>
  <c r="E195" i="9"/>
  <c r="R16" i="12"/>
  <c r="P16" i="12"/>
  <c r="V15" i="12"/>
  <c r="S15" i="12"/>
  <c r="P15" i="12"/>
  <c r="V14" i="12"/>
  <c r="U14" i="12"/>
  <c r="S14" i="12"/>
  <c r="P14" i="12"/>
  <c r="AA13" i="12"/>
  <c r="Y13" i="12"/>
  <c r="X13" i="12"/>
  <c r="V13" i="12"/>
  <c r="U13" i="12"/>
  <c r="S13" i="12"/>
  <c r="P13" i="12"/>
  <c r="X11" i="12"/>
  <c r="V11" i="12"/>
  <c r="U11" i="12"/>
  <c r="S11" i="12"/>
  <c r="R11" i="12"/>
  <c r="P11" i="12"/>
  <c r="V10" i="12"/>
  <c r="U10" i="12"/>
  <c r="S10" i="12"/>
  <c r="R10" i="12"/>
  <c r="P10" i="12"/>
  <c r="X9" i="12"/>
  <c r="X10" i="12" s="1"/>
  <c r="V9" i="12"/>
  <c r="U9" i="12"/>
  <c r="S9" i="12"/>
  <c r="R9" i="12"/>
  <c r="P9" i="12"/>
  <c r="U7" i="12"/>
  <c r="R7" i="12"/>
  <c r="S7" i="12"/>
  <c r="P7" i="12"/>
  <c r="U6" i="12"/>
  <c r="S6" i="12"/>
  <c r="R6" i="12"/>
  <c r="P6" i="12"/>
  <c r="U5" i="12"/>
  <c r="R5" i="12"/>
  <c r="K4" i="12"/>
  <c r="K5" i="12"/>
  <c r="K6" i="12"/>
  <c r="K7" i="12"/>
  <c r="K8" i="12"/>
  <c r="K9" i="12"/>
  <c r="K10" i="12"/>
  <c r="K11" i="12"/>
  <c r="K12" i="12"/>
  <c r="R13" i="12" s="1"/>
  <c r="R14" i="12" s="1"/>
  <c r="R15" i="12" s="1"/>
  <c r="K13" i="12"/>
  <c r="K14" i="12"/>
  <c r="K15" i="12"/>
  <c r="K16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" i="12"/>
  <c r="S5" i="12"/>
  <c r="P196" i="13"/>
  <c r="N196" i="13"/>
  <c r="O196" i="13" s="1"/>
  <c r="Q196" i="13" s="1"/>
  <c r="P195" i="13"/>
  <c r="K195" i="13"/>
  <c r="P194" i="13"/>
  <c r="N194" i="13"/>
  <c r="O194" i="13" s="1"/>
  <c r="Q194" i="13" s="1"/>
  <c r="P193" i="13"/>
  <c r="K193" i="13"/>
  <c r="P192" i="13"/>
  <c r="K192" i="13"/>
  <c r="P191" i="13"/>
  <c r="K191" i="13"/>
  <c r="P190" i="13"/>
  <c r="K190" i="13"/>
  <c r="P189" i="13"/>
  <c r="J189" i="13"/>
  <c r="J190" i="13" s="1"/>
  <c r="J191" i="13" s="1"/>
  <c r="J192" i="13" s="1"/>
  <c r="J193" i="13" s="1"/>
  <c r="H189" i="13"/>
  <c r="H190" i="13" s="1"/>
  <c r="H191" i="13" s="1"/>
  <c r="H192" i="13" s="1"/>
  <c r="H193" i="13" s="1"/>
  <c r="E189" i="13"/>
  <c r="E190" i="13" s="1"/>
  <c r="E191" i="13" s="1"/>
  <c r="E192" i="13" s="1"/>
  <c r="E193" i="13" s="1"/>
  <c r="P188" i="13"/>
  <c r="K188" i="13"/>
  <c r="P187" i="13"/>
  <c r="P186" i="13"/>
  <c r="K186" i="13"/>
  <c r="P185" i="13"/>
  <c r="P184" i="13"/>
  <c r="K184" i="13"/>
  <c r="H184" i="13"/>
  <c r="H185" i="13" s="1"/>
  <c r="H186" i="13" s="1"/>
  <c r="H187" i="13" s="1"/>
  <c r="H188" i="13" s="1"/>
  <c r="E184" i="13"/>
  <c r="E185" i="13" s="1"/>
  <c r="E186" i="13" s="1"/>
  <c r="E187" i="13" s="1"/>
  <c r="E188" i="13" s="1"/>
  <c r="P183" i="13"/>
  <c r="K183" i="13"/>
  <c r="P182" i="13"/>
  <c r="P181" i="13"/>
  <c r="K181" i="13"/>
  <c r="P180" i="13"/>
  <c r="K180" i="13"/>
  <c r="P179" i="13"/>
  <c r="P178" i="13"/>
  <c r="P177" i="13"/>
  <c r="K177" i="13"/>
  <c r="P176" i="13"/>
  <c r="K176" i="13"/>
  <c r="P175" i="13"/>
  <c r="H175" i="13"/>
  <c r="H176" i="13" s="1"/>
  <c r="H177" i="13" s="1"/>
  <c r="H178" i="13" s="1"/>
  <c r="H179" i="13" s="1"/>
  <c r="H180" i="13" s="1"/>
  <c r="H181" i="13" s="1"/>
  <c r="H182" i="13" s="1"/>
  <c r="H183" i="13" s="1"/>
  <c r="E175" i="13"/>
  <c r="E176" i="13" s="1"/>
  <c r="E177" i="13" s="1"/>
  <c r="E178" i="13" s="1"/>
  <c r="E179" i="13" s="1"/>
  <c r="E180" i="13" s="1"/>
  <c r="E181" i="13" s="1"/>
  <c r="E182" i="13" s="1"/>
  <c r="E183" i="13" s="1"/>
  <c r="P174" i="13"/>
  <c r="K174" i="13"/>
  <c r="P173" i="13"/>
  <c r="K173" i="13"/>
  <c r="P172" i="13"/>
  <c r="P171" i="13"/>
  <c r="K171" i="13"/>
  <c r="P170" i="13"/>
  <c r="P169" i="13"/>
  <c r="K169" i="13"/>
  <c r="P168" i="13"/>
  <c r="J168" i="13"/>
  <c r="J169" i="13" s="1"/>
  <c r="J170" i="13" s="1"/>
  <c r="J171" i="13" s="1"/>
  <c r="J172" i="13" s="1"/>
  <c r="J173" i="13" s="1"/>
  <c r="J174" i="13" s="1"/>
  <c r="J175" i="13" s="1"/>
  <c r="J176" i="13" s="1"/>
  <c r="J177" i="13" s="1"/>
  <c r="J178" i="13" s="1"/>
  <c r="J179" i="13" s="1"/>
  <c r="J180" i="13" s="1"/>
  <c r="J181" i="13" s="1"/>
  <c r="J182" i="13" s="1"/>
  <c r="J183" i="13" s="1"/>
  <c r="J184" i="13" s="1"/>
  <c r="J185" i="13" s="1"/>
  <c r="J186" i="13" s="1"/>
  <c r="J187" i="13" s="1"/>
  <c r="J188" i="13" s="1"/>
  <c r="H168" i="13"/>
  <c r="H169" i="13" s="1"/>
  <c r="H170" i="13" s="1"/>
  <c r="H171" i="13" s="1"/>
  <c r="H172" i="13" s="1"/>
  <c r="H173" i="13" s="1"/>
  <c r="H174" i="13" s="1"/>
  <c r="P167" i="13"/>
  <c r="P166" i="13"/>
  <c r="K166" i="13"/>
  <c r="P165" i="13"/>
  <c r="K165" i="13"/>
  <c r="P164" i="13"/>
  <c r="P163" i="13"/>
  <c r="K163" i="13"/>
  <c r="P162" i="13"/>
  <c r="K162" i="13"/>
  <c r="H162" i="13"/>
  <c r="H163" i="13" s="1"/>
  <c r="H164" i="13" s="1"/>
  <c r="H165" i="13" s="1"/>
  <c r="H166" i="13" s="1"/>
  <c r="H167" i="13" s="1"/>
  <c r="G162" i="13"/>
  <c r="G163" i="13" s="1"/>
  <c r="E162" i="13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P161" i="13"/>
  <c r="H161" i="13"/>
  <c r="P160" i="13"/>
  <c r="M160" i="13"/>
  <c r="K160" i="13"/>
  <c r="J160" i="13"/>
  <c r="H160" i="13"/>
  <c r="G160" i="13"/>
  <c r="E160" i="13"/>
  <c r="E161" i="13" s="1"/>
  <c r="P159" i="13"/>
  <c r="K159" i="13"/>
  <c r="P158" i="13"/>
  <c r="P157" i="13"/>
  <c r="K157" i="13"/>
  <c r="P156" i="13"/>
  <c r="P155" i="13"/>
  <c r="M155" i="13"/>
  <c r="K155" i="13"/>
  <c r="P154" i="13"/>
  <c r="J154" i="13"/>
  <c r="H154" i="13"/>
  <c r="H155" i="13" s="1"/>
  <c r="H156" i="13" s="1"/>
  <c r="H157" i="13" s="1"/>
  <c r="H158" i="13" s="1"/>
  <c r="H159" i="13" s="1"/>
  <c r="G154" i="13"/>
  <c r="G155" i="13" s="1"/>
  <c r="G156" i="13" s="1"/>
  <c r="E154" i="13"/>
  <c r="E155" i="13" s="1"/>
  <c r="E156" i="13" s="1"/>
  <c r="E157" i="13" s="1"/>
  <c r="E158" i="13" s="1"/>
  <c r="E159" i="13" s="1"/>
  <c r="P153" i="13"/>
  <c r="P152" i="13"/>
  <c r="P151" i="13"/>
  <c r="P150" i="13"/>
  <c r="K150" i="13"/>
  <c r="E150" i="13"/>
  <c r="P149" i="13"/>
  <c r="K149" i="13"/>
  <c r="P148" i="13"/>
  <c r="K148" i="13"/>
  <c r="P147" i="13"/>
  <c r="K147" i="13"/>
  <c r="P146" i="13"/>
  <c r="K146" i="13"/>
  <c r="P145" i="13"/>
  <c r="P144" i="13"/>
  <c r="P143" i="13"/>
  <c r="P142" i="13"/>
  <c r="K142" i="13"/>
  <c r="E142" i="13"/>
  <c r="P141" i="13"/>
  <c r="K141" i="13"/>
  <c r="P140" i="13"/>
  <c r="K140" i="13"/>
  <c r="P139" i="13"/>
  <c r="K139" i="13"/>
  <c r="P138" i="13"/>
  <c r="K138" i="13"/>
  <c r="P137" i="13"/>
  <c r="P136" i="13"/>
  <c r="P135" i="13"/>
  <c r="P134" i="13"/>
  <c r="K134" i="13"/>
  <c r="E134" i="13"/>
  <c r="P133" i="13"/>
  <c r="K133" i="13"/>
  <c r="P132" i="13"/>
  <c r="K132" i="13"/>
  <c r="P131" i="13"/>
  <c r="K131" i="13"/>
  <c r="P130" i="13"/>
  <c r="K130" i="13"/>
  <c r="E130" i="13"/>
  <c r="E131" i="13" s="1"/>
  <c r="E132" i="13" s="1"/>
  <c r="E133" i="13" s="1"/>
  <c r="E135" i="13" s="1"/>
  <c r="E136" i="13" s="1"/>
  <c r="E137" i="13" s="1"/>
  <c r="E138" i="13" s="1"/>
  <c r="E139" i="13" s="1"/>
  <c r="E140" i="13" s="1"/>
  <c r="E141" i="13" s="1"/>
  <c r="E143" i="13" s="1"/>
  <c r="E144" i="13" s="1"/>
  <c r="E145" i="13" s="1"/>
  <c r="E146" i="13" s="1"/>
  <c r="E147" i="13" s="1"/>
  <c r="E148" i="13" s="1"/>
  <c r="E149" i="13" s="1"/>
  <c r="E151" i="13" s="1"/>
  <c r="E152" i="13" s="1"/>
  <c r="E153" i="13" s="1"/>
  <c r="P129" i="13"/>
  <c r="K129" i="13"/>
  <c r="P128" i="13"/>
  <c r="K128" i="13"/>
  <c r="P127" i="13"/>
  <c r="K127" i="13"/>
  <c r="P126" i="13"/>
  <c r="K126" i="13"/>
  <c r="E126" i="13"/>
  <c r="E127" i="13" s="1"/>
  <c r="E128" i="13" s="1"/>
  <c r="E129" i="13" s="1"/>
  <c r="P125" i="13"/>
  <c r="H125" i="13"/>
  <c r="H126" i="13" s="1"/>
  <c r="H127" i="13" s="1"/>
  <c r="H128" i="13" s="1"/>
  <c r="H129" i="13" s="1"/>
  <c r="E125" i="13"/>
  <c r="P124" i="13"/>
  <c r="K124" i="13"/>
  <c r="P123" i="13"/>
  <c r="K123" i="13"/>
  <c r="P122" i="13"/>
  <c r="K122" i="13"/>
  <c r="P121" i="13"/>
  <c r="P120" i="13"/>
  <c r="P119" i="13"/>
  <c r="K119" i="13"/>
  <c r="P118" i="13"/>
  <c r="H118" i="13"/>
  <c r="H119" i="13" s="1"/>
  <c r="H120" i="13" s="1"/>
  <c r="H121" i="13" s="1"/>
  <c r="H122" i="13" s="1"/>
  <c r="H123" i="13" s="1"/>
  <c r="H124" i="13" s="1"/>
  <c r="G118" i="13"/>
  <c r="G119" i="13" s="1"/>
  <c r="E118" i="13"/>
  <c r="E119" i="13" s="1"/>
  <c r="E120" i="13" s="1"/>
  <c r="E121" i="13" s="1"/>
  <c r="E122" i="13" s="1"/>
  <c r="E123" i="13" s="1"/>
  <c r="E124" i="13" s="1"/>
  <c r="P117" i="13"/>
  <c r="K117" i="13"/>
  <c r="P116" i="13"/>
  <c r="K116" i="13"/>
  <c r="P115" i="13"/>
  <c r="K115" i="13"/>
  <c r="P114" i="13"/>
  <c r="K114" i="13"/>
  <c r="P113" i="13"/>
  <c r="P112" i="13"/>
  <c r="P111" i="13"/>
  <c r="P110" i="13"/>
  <c r="P109" i="13"/>
  <c r="K109" i="13"/>
  <c r="P108" i="13"/>
  <c r="K108" i="13"/>
  <c r="P107" i="13"/>
  <c r="P106" i="13"/>
  <c r="K106" i="13"/>
  <c r="P105" i="13"/>
  <c r="K105" i="13"/>
  <c r="P104" i="13"/>
  <c r="P103" i="13"/>
  <c r="K103" i="13"/>
  <c r="P102" i="13"/>
  <c r="K102" i="13"/>
  <c r="P101" i="13"/>
  <c r="P100" i="13"/>
  <c r="P99" i="13"/>
  <c r="K99" i="13"/>
  <c r="P98" i="13"/>
  <c r="K98" i="13"/>
  <c r="P97" i="13"/>
  <c r="J97" i="13"/>
  <c r="J98" i="13" s="1"/>
  <c r="J99" i="13" s="1"/>
  <c r="J100" i="13" s="1"/>
  <c r="J101" i="13" s="1"/>
  <c r="J102" i="13" s="1"/>
  <c r="J103" i="13" s="1"/>
  <c r="H97" i="13"/>
  <c r="H98" i="13" s="1"/>
  <c r="H99" i="13" s="1"/>
  <c r="H100" i="13" s="1"/>
  <c r="H101" i="13" s="1"/>
  <c r="H102" i="13" s="1"/>
  <c r="H103" i="13" s="1"/>
  <c r="P96" i="13"/>
  <c r="K96" i="13"/>
  <c r="P95" i="13"/>
  <c r="P94" i="13"/>
  <c r="P93" i="13"/>
  <c r="K93" i="13"/>
  <c r="P92" i="13"/>
  <c r="K92" i="13"/>
  <c r="P91" i="13"/>
  <c r="K91" i="13"/>
  <c r="E91" i="13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P90" i="13"/>
  <c r="G90" i="13"/>
  <c r="G91" i="13" s="1"/>
  <c r="E90" i="13"/>
  <c r="P89" i="13"/>
  <c r="K89" i="13"/>
  <c r="P88" i="13"/>
  <c r="P87" i="13"/>
  <c r="P86" i="13"/>
  <c r="G86" i="13"/>
  <c r="N86" i="13" s="1"/>
  <c r="O86" i="13" s="1"/>
  <c r="Q86" i="13" s="1"/>
  <c r="P85" i="13"/>
  <c r="K85" i="13"/>
  <c r="E85" i="13"/>
  <c r="P84" i="13"/>
  <c r="K84" i="13"/>
  <c r="P83" i="13"/>
  <c r="K83" i="13"/>
  <c r="P82" i="13"/>
  <c r="K82" i="13"/>
  <c r="G82" i="13"/>
  <c r="N82" i="13" s="1"/>
  <c r="P81" i="13"/>
  <c r="K81" i="13"/>
  <c r="P80" i="13"/>
  <c r="P79" i="13"/>
  <c r="G79" i="13"/>
  <c r="N79" i="13" s="1"/>
  <c r="O79" i="13" s="1"/>
  <c r="Q79" i="13" s="1"/>
  <c r="P78" i="13"/>
  <c r="P77" i="13"/>
  <c r="K77" i="13"/>
  <c r="E77" i="13"/>
  <c r="P76" i="13"/>
  <c r="K76" i="13"/>
  <c r="P75" i="13"/>
  <c r="K75" i="13"/>
  <c r="G75" i="13"/>
  <c r="N75" i="13" s="1"/>
  <c r="P74" i="13"/>
  <c r="K74" i="13"/>
  <c r="P73" i="13"/>
  <c r="K73" i="13"/>
  <c r="P72" i="13"/>
  <c r="G72" i="13"/>
  <c r="N72" i="13" s="1"/>
  <c r="O72" i="13" s="1"/>
  <c r="Q72" i="13" s="1"/>
  <c r="P71" i="13"/>
  <c r="P70" i="13"/>
  <c r="G70" i="13"/>
  <c r="N70" i="13" s="1"/>
  <c r="O70" i="13" s="1"/>
  <c r="P69" i="13"/>
  <c r="K69" i="13"/>
  <c r="E69" i="13"/>
  <c r="P68" i="13"/>
  <c r="K68" i="13"/>
  <c r="P67" i="13"/>
  <c r="K67" i="13"/>
  <c r="P66" i="13"/>
  <c r="K66" i="13"/>
  <c r="G66" i="13"/>
  <c r="N66" i="13" s="1"/>
  <c r="E66" i="13"/>
  <c r="H111" i="13" s="1"/>
  <c r="H112" i="13" s="1"/>
  <c r="H113" i="13" s="1"/>
  <c r="H114" i="13" s="1"/>
  <c r="H115" i="13" s="1"/>
  <c r="H116" i="13" s="1"/>
  <c r="H117" i="13" s="1"/>
  <c r="P65" i="13"/>
  <c r="K65" i="13"/>
  <c r="G65" i="13"/>
  <c r="G111" i="13" s="1"/>
  <c r="G112" i="13" s="1"/>
  <c r="G113" i="13" s="1"/>
  <c r="G114" i="13" s="1"/>
  <c r="E65" i="13"/>
  <c r="E111" i="13" s="1"/>
  <c r="E112" i="13" s="1"/>
  <c r="E113" i="13" s="1"/>
  <c r="E114" i="13" s="1"/>
  <c r="E115" i="13" s="1"/>
  <c r="E116" i="13" s="1"/>
  <c r="E117" i="13" s="1"/>
  <c r="P64" i="13"/>
  <c r="K64" i="13"/>
  <c r="G64" i="13"/>
  <c r="E64" i="13"/>
  <c r="P63" i="13"/>
  <c r="K63" i="13"/>
  <c r="G63" i="13"/>
  <c r="E63" i="13"/>
  <c r="P62" i="13"/>
  <c r="K62" i="13"/>
  <c r="G62" i="13"/>
  <c r="E62" i="13"/>
  <c r="P61" i="13"/>
  <c r="G61" i="13"/>
  <c r="E61" i="13"/>
  <c r="P60" i="13"/>
  <c r="K60" i="13"/>
  <c r="G60" i="13"/>
  <c r="E60" i="13"/>
  <c r="P59" i="13"/>
  <c r="K59" i="13"/>
  <c r="G59" i="13"/>
  <c r="E59" i="13"/>
  <c r="P58" i="13"/>
  <c r="G58" i="13"/>
  <c r="E58" i="13"/>
  <c r="P57" i="13"/>
  <c r="K57" i="13"/>
  <c r="G57" i="13"/>
  <c r="E57" i="13"/>
  <c r="P56" i="13"/>
  <c r="G56" i="13"/>
  <c r="E56" i="13"/>
  <c r="P55" i="13"/>
  <c r="K55" i="13"/>
  <c r="G55" i="13"/>
  <c r="E55" i="13"/>
  <c r="P54" i="13"/>
  <c r="G54" i="13"/>
  <c r="E54" i="13"/>
  <c r="P53" i="13"/>
  <c r="K53" i="13"/>
  <c r="G53" i="13"/>
  <c r="E53" i="13"/>
  <c r="P52" i="13"/>
  <c r="K52" i="13"/>
  <c r="G52" i="13"/>
  <c r="E52" i="13"/>
  <c r="P51" i="13"/>
  <c r="G51" i="13"/>
  <c r="E51" i="13"/>
  <c r="P50" i="13"/>
  <c r="K50" i="13"/>
  <c r="G50" i="13"/>
  <c r="E50" i="13"/>
  <c r="P49" i="13"/>
  <c r="K49" i="13"/>
  <c r="G49" i="13"/>
  <c r="E49" i="13"/>
  <c r="P48" i="13"/>
  <c r="G48" i="13"/>
  <c r="E48" i="13"/>
  <c r="P47" i="13"/>
  <c r="G47" i="13"/>
  <c r="N47" i="13" s="1"/>
  <c r="O47" i="13" s="1"/>
  <c r="Q47" i="13" s="1"/>
  <c r="E47" i="13"/>
  <c r="P46" i="13"/>
  <c r="K46" i="13"/>
  <c r="G46" i="13"/>
  <c r="E46" i="13"/>
  <c r="P45" i="13"/>
  <c r="K45" i="13"/>
  <c r="G45" i="13"/>
  <c r="E45" i="13"/>
  <c r="P44" i="13"/>
  <c r="G44" i="13"/>
  <c r="E44" i="13"/>
  <c r="P43" i="13"/>
  <c r="K43" i="13"/>
  <c r="J43" i="13"/>
  <c r="J44" i="13" s="1"/>
  <c r="J45" i="13" s="1"/>
  <c r="J46" i="13" s="1"/>
  <c r="J48" i="13" s="1"/>
  <c r="G43" i="13"/>
  <c r="E43" i="13"/>
  <c r="P42" i="13"/>
  <c r="G42" i="13"/>
  <c r="E42" i="13"/>
  <c r="P41" i="13"/>
  <c r="K41" i="13"/>
  <c r="G41" i="13"/>
  <c r="E41" i="13"/>
  <c r="P40" i="13"/>
  <c r="J40" i="13"/>
  <c r="H40" i="13"/>
  <c r="H41" i="13" s="1"/>
  <c r="H42" i="13" s="1"/>
  <c r="H43" i="13" s="1"/>
  <c r="H44" i="13" s="1"/>
  <c r="H45" i="13" s="1"/>
  <c r="H46" i="13" s="1"/>
  <c r="H48" i="13" s="1"/>
  <c r="H49" i="13" s="1"/>
  <c r="H50" i="13" s="1"/>
  <c r="H51" i="13" s="1"/>
  <c r="G40" i="13"/>
  <c r="E40" i="13"/>
  <c r="P39" i="13"/>
  <c r="K39" i="13"/>
  <c r="J39" i="13"/>
  <c r="J54" i="13" s="1"/>
  <c r="G39" i="13"/>
  <c r="E39" i="13"/>
  <c r="P38" i="13"/>
  <c r="K38" i="13"/>
  <c r="J38" i="13"/>
  <c r="G38" i="13"/>
  <c r="E38" i="13"/>
  <c r="P37" i="13"/>
  <c r="K37" i="13"/>
  <c r="J37" i="13"/>
  <c r="G37" i="13"/>
  <c r="E37" i="13"/>
  <c r="P36" i="13"/>
  <c r="J36" i="13"/>
  <c r="G36" i="13"/>
  <c r="E36" i="13"/>
  <c r="P35" i="13"/>
  <c r="K35" i="13"/>
  <c r="J35" i="13"/>
  <c r="G35" i="13"/>
  <c r="E35" i="13"/>
  <c r="P34" i="13"/>
  <c r="J34" i="13"/>
  <c r="G34" i="13"/>
  <c r="E34" i="13"/>
  <c r="P33" i="13"/>
  <c r="J33" i="13"/>
  <c r="H33" i="13"/>
  <c r="H34" i="13" s="1"/>
  <c r="H35" i="13" s="1"/>
  <c r="H36" i="13" s="1"/>
  <c r="H37" i="13" s="1"/>
  <c r="H38" i="13" s="1"/>
  <c r="H39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G33" i="13"/>
  <c r="E33" i="13"/>
  <c r="P32" i="13"/>
  <c r="K32" i="13"/>
  <c r="H32" i="13"/>
  <c r="G32" i="13"/>
  <c r="E32" i="13"/>
  <c r="P31" i="13"/>
  <c r="K31" i="13"/>
  <c r="J31" i="13"/>
  <c r="H31" i="13"/>
  <c r="G31" i="13"/>
  <c r="E31" i="13"/>
  <c r="P30" i="13"/>
  <c r="K30" i="13"/>
  <c r="H30" i="13"/>
  <c r="G30" i="13"/>
  <c r="E30" i="13"/>
  <c r="P29" i="13"/>
  <c r="J29" i="13"/>
  <c r="H29" i="13"/>
  <c r="G29" i="13"/>
  <c r="E29" i="13"/>
  <c r="P28" i="13"/>
  <c r="K28" i="13"/>
  <c r="H28" i="13"/>
  <c r="G28" i="13"/>
  <c r="E28" i="13"/>
  <c r="P27" i="13"/>
  <c r="H27" i="13"/>
  <c r="G27" i="13"/>
  <c r="E27" i="13"/>
  <c r="P26" i="13"/>
  <c r="J26" i="13"/>
  <c r="H26" i="13"/>
  <c r="G26" i="13"/>
  <c r="E26" i="13"/>
  <c r="P25" i="13"/>
  <c r="K25" i="13"/>
  <c r="G25" i="13"/>
  <c r="N25" i="13" s="1"/>
  <c r="E25" i="13"/>
  <c r="P24" i="13"/>
  <c r="G24" i="13"/>
  <c r="N24" i="13" s="1"/>
  <c r="O24" i="13" s="1"/>
  <c r="Q24" i="13" s="1"/>
  <c r="E24" i="13"/>
  <c r="P23" i="13"/>
  <c r="G23" i="13"/>
  <c r="N23" i="13" s="1"/>
  <c r="O23" i="13" s="1"/>
  <c r="Q23" i="13" s="1"/>
  <c r="E23" i="13"/>
  <c r="P22" i="13"/>
  <c r="G22" i="13"/>
  <c r="N22" i="13" s="1"/>
  <c r="O22" i="13" s="1"/>
  <c r="Q22" i="13" s="1"/>
  <c r="E22" i="13"/>
  <c r="P21" i="13"/>
  <c r="K21" i="13"/>
  <c r="G21" i="13"/>
  <c r="N21" i="13" s="1"/>
  <c r="E21" i="13"/>
  <c r="P20" i="13"/>
  <c r="K20" i="13"/>
  <c r="G20" i="13"/>
  <c r="N20" i="13" s="1"/>
  <c r="E20" i="13"/>
  <c r="P19" i="13"/>
  <c r="K19" i="13"/>
  <c r="G19" i="13"/>
  <c r="N19" i="13" s="1"/>
  <c r="E19" i="13"/>
  <c r="P18" i="13"/>
  <c r="K18" i="13"/>
  <c r="G18" i="13"/>
  <c r="N18" i="13" s="1"/>
  <c r="E18" i="13"/>
  <c r="P17" i="13"/>
  <c r="K17" i="13"/>
  <c r="G17" i="13"/>
  <c r="N17" i="13" s="1"/>
  <c r="E17" i="13"/>
  <c r="P16" i="13"/>
  <c r="G16" i="13"/>
  <c r="N16" i="13" s="1"/>
  <c r="O16" i="13" s="1"/>
  <c r="Q16" i="13" s="1"/>
  <c r="E16" i="13"/>
  <c r="P15" i="13"/>
  <c r="G15" i="13"/>
  <c r="N15" i="13" s="1"/>
  <c r="O15" i="13" s="1"/>
  <c r="Q15" i="13" s="1"/>
  <c r="E15" i="13"/>
  <c r="P14" i="13"/>
  <c r="G14" i="13"/>
  <c r="N14" i="13" s="1"/>
  <c r="O14" i="13" s="1"/>
  <c r="Q14" i="13" s="1"/>
  <c r="E14" i="13"/>
  <c r="P13" i="13"/>
  <c r="K13" i="13"/>
  <c r="G13" i="13"/>
  <c r="N13" i="13" s="1"/>
  <c r="E13" i="13"/>
  <c r="P12" i="13"/>
  <c r="K12" i="13"/>
  <c r="G12" i="13"/>
  <c r="N12" i="13" s="1"/>
  <c r="E12" i="13"/>
  <c r="P11" i="13"/>
  <c r="K11" i="13"/>
  <c r="G11" i="13"/>
  <c r="N11" i="13" s="1"/>
  <c r="E11" i="13"/>
  <c r="P10" i="13"/>
  <c r="K10" i="13"/>
  <c r="G10" i="13"/>
  <c r="N10" i="13" s="1"/>
  <c r="E10" i="13"/>
  <c r="P9" i="13"/>
  <c r="K9" i="13"/>
  <c r="G9" i="13"/>
  <c r="N9" i="13" s="1"/>
  <c r="E9" i="13"/>
  <c r="P8" i="13"/>
  <c r="G8" i="13"/>
  <c r="N8" i="13" s="1"/>
  <c r="O8" i="13" s="1"/>
  <c r="Q8" i="13" s="1"/>
  <c r="E8" i="13"/>
  <c r="P7" i="13"/>
  <c r="G7" i="13"/>
  <c r="N7" i="13" s="1"/>
  <c r="O7" i="13" s="1"/>
  <c r="Q7" i="13" s="1"/>
  <c r="E7" i="13"/>
  <c r="P6" i="13"/>
  <c r="G6" i="13"/>
  <c r="N6" i="13" s="1"/>
  <c r="O6" i="13" s="1"/>
  <c r="E6" i="13"/>
  <c r="P5" i="13"/>
  <c r="K5" i="13"/>
  <c r="E5" i="13"/>
  <c r="P4" i="13"/>
  <c r="K4" i="13"/>
  <c r="G4" i="13"/>
  <c r="N4" i="13" s="1"/>
  <c r="E4" i="13"/>
  <c r="P3" i="13"/>
  <c r="K3" i="13"/>
  <c r="G3" i="13"/>
  <c r="N3" i="13" s="1"/>
  <c r="E3" i="13"/>
  <c r="P2" i="13"/>
  <c r="K2" i="13"/>
  <c r="G2" i="13"/>
  <c r="N2" i="13" s="1"/>
  <c r="E2" i="13"/>
  <c r="P196" i="9"/>
  <c r="N196" i="9"/>
  <c r="O196" i="9" s="1"/>
  <c r="Q196" i="9" s="1"/>
  <c r="P195" i="9"/>
  <c r="K195" i="9"/>
  <c r="P194" i="9"/>
  <c r="O194" i="9"/>
  <c r="Q194" i="9" s="1"/>
  <c r="N194" i="9"/>
  <c r="P193" i="9"/>
  <c r="K193" i="9"/>
  <c r="P192" i="9"/>
  <c r="K192" i="9"/>
  <c r="P191" i="9"/>
  <c r="K191" i="9"/>
  <c r="P190" i="9"/>
  <c r="K190" i="9"/>
  <c r="P189" i="9"/>
  <c r="H189" i="9"/>
  <c r="H190" i="9" s="1"/>
  <c r="H191" i="9" s="1"/>
  <c r="H192" i="9" s="1"/>
  <c r="H193" i="9" s="1"/>
  <c r="E189" i="9"/>
  <c r="E190" i="9" s="1"/>
  <c r="E191" i="9" s="1"/>
  <c r="E192" i="9" s="1"/>
  <c r="E193" i="9" s="1"/>
  <c r="P188" i="9"/>
  <c r="K188" i="9"/>
  <c r="P187" i="9"/>
  <c r="P186" i="9"/>
  <c r="K186" i="9"/>
  <c r="P185" i="9"/>
  <c r="P184" i="9"/>
  <c r="K184" i="9"/>
  <c r="H184" i="9"/>
  <c r="H185" i="9" s="1"/>
  <c r="H186" i="9" s="1"/>
  <c r="H187" i="9" s="1"/>
  <c r="H188" i="9" s="1"/>
  <c r="E184" i="9"/>
  <c r="E185" i="9" s="1"/>
  <c r="E186" i="9" s="1"/>
  <c r="E187" i="9" s="1"/>
  <c r="E188" i="9" s="1"/>
  <c r="P183" i="9"/>
  <c r="K183" i="9"/>
  <c r="P182" i="9"/>
  <c r="P181" i="9"/>
  <c r="K181" i="9"/>
  <c r="P180" i="9"/>
  <c r="K180" i="9"/>
  <c r="P179" i="9"/>
  <c r="P178" i="9"/>
  <c r="P177" i="9"/>
  <c r="K177" i="9"/>
  <c r="P176" i="9"/>
  <c r="K176" i="9"/>
  <c r="P175" i="9"/>
  <c r="H175" i="9"/>
  <c r="H176" i="9" s="1"/>
  <c r="H177" i="9" s="1"/>
  <c r="H178" i="9" s="1"/>
  <c r="H179" i="9" s="1"/>
  <c r="H180" i="9" s="1"/>
  <c r="H181" i="9" s="1"/>
  <c r="H182" i="9" s="1"/>
  <c r="H183" i="9" s="1"/>
  <c r="E175" i="9"/>
  <c r="E176" i="9" s="1"/>
  <c r="E177" i="9" s="1"/>
  <c r="E178" i="9" s="1"/>
  <c r="E179" i="9" s="1"/>
  <c r="E180" i="9" s="1"/>
  <c r="E181" i="9" s="1"/>
  <c r="E182" i="9" s="1"/>
  <c r="E183" i="9" s="1"/>
  <c r="P174" i="9"/>
  <c r="K174" i="9"/>
  <c r="P173" i="9"/>
  <c r="K173" i="9"/>
  <c r="P172" i="9"/>
  <c r="P171" i="9"/>
  <c r="K171" i="9"/>
  <c r="P170" i="9"/>
  <c r="P169" i="9"/>
  <c r="K169" i="9"/>
  <c r="P168" i="9"/>
  <c r="J168" i="9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H168" i="9"/>
  <c r="H169" i="9" s="1"/>
  <c r="H170" i="9" s="1"/>
  <c r="H171" i="9" s="1"/>
  <c r="H172" i="9" s="1"/>
  <c r="H173" i="9" s="1"/>
  <c r="H174" i="9" s="1"/>
  <c r="P167" i="9"/>
  <c r="P166" i="9"/>
  <c r="K166" i="9"/>
  <c r="P165" i="9"/>
  <c r="K165" i="9"/>
  <c r="P164" i="9"/>
  <c r="P163" i="9"/>
  <c r="K163" i="9"/>
  <c r="P162" i="9"/>
  <c r="K162" i="9"/>
  <c r="J162" i="9"/>
  <c r="H162" i="9"/>
  <c r="H163" i="9" s="1"/>
  <c r="H164" i="9" s="1"/>
  <c r="H165" i="9" s="1"/>
  <c r="H166" i="9" s="1"/>
  <c r="H167" i="9" s="1"/>
  <c r="G162" i="9"/>
  <c r="G163" i="9" s="1"/>
  <c r="G164" i="9" s="1"/>
  <c r="E162" i="9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P161" i="9"/>
  <c r="H161" i="9"/>
  <c r="P160" i="9"/>
  <c r="M160" i="9"/>
  <c r="K160" i="9"/>
  <c r="J160" i="9"/>
  <c r="H160" i="9"/>
  <c r="G160" i="9"/>
  <c r="E160" i="9"/>
  <c r="E161" i="9" s="1"/>
  <c r="P159" i="9"/>
  <c r="K159" i="9"/>
  <c r="P158" i="9"/>
  <c r="P157" i="9"/>
  <c r="K157" i="9"/>
  <c r="P156" i="9"/>
  <c r="P155" i="9"/>
  <c r="M155" i="9"/>
  <c r="K155" i="9"/>
  <c r="P154" i="9"/>
  <c r="J154" i="9"/>
  <c r="H154" i="9"/>
  <c r="H155" i="9" s="1"/>
  <c r="H156" i="9" s="1"/>
  <c r="H157" i="9" s="1"/>
  <c r="H158" i="9" s="1"/>
  <c r="H159" i="9" s="1"/>
  <c r="G154" i="9"/>
  <c r="G155" i="9" s="1"/>
  <c r="G156" i="9" s="1"/>
  <c r="G157" i="9" s="1"/>
  <c r="E154" i="9"/>
  <c r="E155" i="9" s="1"/>
  <c r="E156" i="9" s="1"/>
  <c r="E157" i="9" s="1"/>
  <c r="E158" i="9" s="1"/>
  <c r="E159" i="9" s="1"/>
  <c r="P153" i="9"/>
  <c r="P152" i="9"/>
  <c r="P151" i="9"/>
  <c r="P150" i="9"/>
  <c r="K150" i="9"/>
  <c r="E150" i="9"/>
  <c r="P149" i="9"/>
  <c r="K149" i="9"/>
  <c r="P148" i="9"/>
  <c r="K148" i="9"/>
  <c r="P147" i="9"/>
  <c r="K147" i="9"/>
  <c r="P146" i="9"/>
  <c r="K146" i="9"/>
  <c r="P145" i="9"/>
  <c r="P144" i="9"/>
  <c r="P143" i="9"/>
  <c r="P142" i="9"/>
  <c r="K142" i="9"/>
  <c r="E142" i="9"/>
  <c r="P141" i="9"/>
  <c r="K141" i="9"/>
  <c r="P140" i="9"/>
  <c r="K140" i="9"/>
  <c r="P139" i="9"/>
  <c r="K139" i="9"/>
  <c r="P138" i="9"/>
  <c r="K138" i="9"/>
  <c r="P137" i="9"/>
  <c r="P136" i="9"/>
  <c r="P135" i="9"/>
  <c r="P134" i="9"/>
  <c r="K134" i="9"/>
  <c r="E134" i="9"/>
  <c r="P133" i="9"/>
  <c r="K133" i="9"/>
  <c r="P132" i="9"/>
  <c r="K132" i="9"/>
  <c r="P131" i="9"/>
  <c r="K131" i="9"/>
  <c r="P130" i="9"/>
  <c r="K130" i="9"/>
  <c r="E130" i="9"/>
  <c r="E131" i="9" s="1"/>
  <c r="E132" i="9" s="1"/>
  <c r="E133" i="9" s="1"/>
  <c r="E135" i="9" s="1"/>
  <c r="E136" i="9" s="1"/>
  <c r="E137" i="9" s="1"/>
  <c r="E138" i="9" s="1"/>
  <c r="E139" i="9" s="1"/>
  <c r="E140" i="9" s="1"/>
  <c r="E141" i="9" s="1"/>
  <c r="E143" i="9" s="1"/>
  <c r="E144" i="9" s="1"/>
  <c r="E145" i="9" s="1"/>
  <c r="E146" i="9" s="1"/>
  <c r="E147" i="9" s="1"/>
  <c r="E148" i="9" s="1"/>
  <c r="E149" i="9" s="1"/>
  <c r="E151" i="9" s="1"/>
  <c r="E152" i="9" s="1"/>
  <c r="E153" i="9" s="1"/>
  <c r="P129" i="9"/>
  <c r="K129" i="9"/>
  <c r="P128" i="9"/>
  <c r="K128" i="9"/>
  <c r="P127" i="9"/>
  <c r="K127" i="9"/>
  <c r="P126" i="9"/>
  <c r="K126" i="9"/>
  <c r="P125" i="9"/>
  <c r="H125" i="9"/>
  <c r="H126" i="9" s="1"/>
  <c r="H127" i="9" s="1"/>
  <c r="H128" i="9" s="1"/>
  <c r="H129" i="9" s="1"/>
  <c r="E125" i="9"/>
  <c r="E126" i="9" s="1"/>
  <c r="E127" i="9" s="1"/>
  <c r="E128" i="9" s="1"/>
  <c r="E129" i="9" s="1"/>
  <c r="P124" i="9"/>
  <c r="K124" i="9"/>
  <c r="P123" i="9"/>
  <c r="K123" i="9"/>
  <c r="P122" i="9"/>
  <c r="K122" i="9"/>
  <c r="P121" i="9"/>
  <c r="P120" i="9"/>
  <c r="P119" i="9"/>
  <c r="K119" i="9"/>
  <c r="P118" i="9"/>
  <c r="J118" i="9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H118" i="9"/>
  <c r="H119" i="9" s="1"/>
  <c r="H120" i="9" s="1"/>
  <c r="H121" i="9" s="1"/>
  <c r="H122" i="9" s="1"/>
  <c r="H123" i="9" s="1"/>
  <c r="H124" i="9" s="1"/>
  <c r="G118" i="9"/>
  <c r="G119" i="9" s="1"/>
  <c r="G120" i="9" s="1"/>
  <c r="E118" i="9"/>
  <c r="E119" i="9" s="1"/>
  <c r="E120" i="9" s="1"/>
  <c r="E121" i="9" s="1"/>
  <c r="E122" i="9" s="1"/>
  <c r="E123" i="9" s="1"/>
  <c r="E124" i="9" s="1"/>
  <c r="P117" i="9"/>
  <c r="K117" i="9"/>
  <c r="P116" i="9"/>
  <c r="K116" i="9"/>
  <c r="P115" i="9"/>
  <c r="K115" i="9"/>
  <c r="P114" i="9"/>
  <c r="K114" i="9"/>
  <c r="P113" i="9"/>
  <c r="P112" i="9"/>
  <c r="P111" i="9"/>
  <c r="P110" i="9"/>
  <c r="P109" i="9"/>
  <c r="K109" i="9"/>
  <c r="P108" i="9"/>
  <c r="K108" i="9"/>
  <c r="P107" i="9"/>
  <c r="P106" i="9"/>
  <c r="K106" i="9"/>
  <c r="P105" i="9"/>
  <c r="K105" i="9"/>
  <c r="P104" i="9"/>
  <c r="P103" i="9"/>
  <c r="K103" i="9"/>
  <c r="P102" i="9"/>
  <c r="K102" i="9"/>
  <c r="P101" i="9"/>
  <c r="P100" i="9"/>
  <c r="P99" i="9"/>
  <c r="K99" i="9"/>
  <c r="P98" i="9"/>
  <c r="K98" i="9"/>
  <c r="P97" i="9"/>
  <c r="J97" i="9"/>
  <c r="J98" i="9" s="1"/>
  <c r="J99" i="9" s="1"/>
  <c r="J100" i="9" s="1"/>
  <c r="J101" i="9" s="1"/>
  <c r="J102" i="9" s="1"/>
  <c r="J103" i="9" s="1"/>
  <c r="H97" i="9"/>
  <c r="H98" i="9" s="1"/>
  <c r="H99" i="9" s="1"/>
  <c r="H100" i="9" s="1"/>
  <c r="H101" i="9" s="1"/>
  <c r="H102" i="9" s="1"/>
  <c r="H103" i="9" s="1"/>
  <c r="P96" i="9"/>
  <c r="K96" i="9"/>
  <c r="P95" i="9"/>
  <c r="P94" i="9"/>
  <c r="P93" i="9"/>
  <c r="K93" i="9"/>
  <c r="P92" i="9"/>
  <c r="K92" i="9"/>
  <c r="P91" i="9"/>
  <c r="K91" i="9"/>
  <c r="P90" i="9"/>
  <c r="G90" i="9"/>
  <c r="G91" i="9" s="1"/>
  <c r="N91" i="9" s="1"/>
  <c r="E90" i="9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P89" i="9"/>
  <c r="K89" i="9"/>
  <c r="G89" i="9"/>
  <c r="J111" i="9" s="1"/>
  <c r="J112" i="9" s="1"/>
  <c r="J113" i="9" s="1"/>
  <c r="J114" i="9" s="1"/>
  <c r="J115" i="9" s="1"/>
  <c r="J116" i="9" s="1"/>
  <c r="J117" i="9" s="1"/>
  <c r="P88" i="9"/>
  <c r="P87" i="9"/>
  <c r="P86" i="9"/>
  <c r="P85" i="9"/>
  <c r="K85" i="9"/>
  <c r="E85" i="9"/>
  <c r="P84" i="9"/>
  <c r="K84" i="9"/>
  <c r="G84" i="9"/>
  <c r="N84" i="9" s="1"/>
  <c r="P83" i="9"/>
  <c r="K83" i="9"/>
  <c r="P82" i="9"/>
  <c r="K82" i="9"/>
  <c r="G82" i="9"/>
  <c r="N82" i="9" s="1"/>
  <c r="P81" i="9"/>
  <c r="K81" i="9"/>
  <c r="G81" i="9"/>
  <c r="N81" i="9" s="1"/>
  <c r="P80" i="9"/>
  <c r="G80" i="9"/>
  <c r="N80" i="9" s="1"/>
  <c r="O80" i="9" s="1"/>
  <c r="Q80" i="9" s="1"/>
  <c r="P79" i="9"/>
  <c r="G79" i="9"/>
  <c r="N79" i="9" s="1"/>
  <c r="O79" i="9" s="1"/>
  <c r="Q79" i="9" s="1"/>
  <c r="P78" i="9"/>
  <c r="P77" i="9"/>
  <c r="K77" i="9"/>
  <c r="E77" i="9"/>
  <c r="P76" i="9"/>
  <c r="K76" i="9"/>
  <c r="G76" i="9"/>
  <c r="N76" i="9" s="1"/>
  <c r="P75" i="9"/>
  <c r="K75" i="9"/>
  <c r="P74" i="9"/>
  <c r="K74" i="9"/>
  <c r="P73" i="9"/>
  <c r="K73" i="9"/>
  <c r="G73" i="9"/>
  <c r="N73" i="9" s="1"/>
  <c r="P72" i="9"/>
  <c r="G72" i="9"/>
  <c r="N72" i="9" s="1"/>
  <c r="O72" i="9" s="1"/>
  <c r="Q72" i="9" s="1"/>
  <c r="P71" i="9"/>
  <c r="G71" i="9"/>
  <c r="N71" i="9" s="1"/>
  <c r="O71" i="9" s="1"/>
  <c r="Q71" i="9" s="1"/>
  <c r="P70" i="9"/>
  <c r="P69" i="9"/>
  <c r="K69" i="9"/>
  <c r="E69" i="9"/>
  <c r="P68" i="9"/>
  <c r="K68" i="9"/>
  <c r="G68" i="9"/>
  <c r="N68" i="9" s="1"/>
  <c r="P67" i="9"/>
  <c r="K67" i="9"/>
  <c r="G67" i="9"/>
  <c r="N67" i="9" s="1"/>
  <c r="P66" i="9"/>
  <c r="K66" i="9"/>
  <c r="E66" i="9"/>
  <c r="H111" i="9" s="1"/>
  <c r="H112" i="9" s="1"/>
  <c r="H113" i="9" s="1"/>
  <c r="H114" i="9" s="1"/>
  <c r="H115" i="9" s="1"/>
  <c r="H116" i="9" s="1"/>
  <c r="H117" i="9" s="1"/>
  <c r="P65" i="9"/>
  <c r="K65" i="9"/>
  <c r="G65" i="9"/>
  <c r="G111" i="9" s="1"/>
  <c r="G112" i="9" s="1"/>
  <c r="E65" i="9"/>
  <c r="E111" i="9" s="1"/>
  <c r="E112" i="9" s="1"/>
  <c r="E113" i="9" s="1"/>
  <c r="E114" i="9" s="1"/>
  <c r="E115" i="9" s="1"/>
  <c r="E116" i="9" s="1"/>
  <c r="E117" i="9" s="1"/>
  <c r="P64" i="9"/>
  <c r="K64" i="9"/>
  <c r="G64" i="9"/>
  <c r="E64" i="9"/>
  <c r="P63" i="9"/>
  <c r="K63" i="9"/>
  <c r="G63" i="9"/>
  <c r="E63" i="9"/>
  <c r="P62" i="9"/>
  <c r="K62" i="9"/>
  <c r="G62" i="9"/>
  <c r="E62" i="9"/>
  <c r="P61" i="9"/>
  <c r="G61" i="9"/>
  <c r="E61" i="9"/>
  <c r="P60" i="9"/>
  <c r="K60" i="9"/>
  <c r="G60" i="9"/>
  <c r="E60" i="9"/>
  <c r="P59" i="9"/>
  <c r="K59" i="9"/>
  <c r="G59" i="9"/>
  <c r="E59" i="9"/>
  <c r="P58" i="9"/>
  <c r="G58" i="9"/>
  <c r="E58" i="9"/>
  <c r="P57" i="9"/>
  <c r="K57" i="9"/>
  <c r="G57" i="9"/>
  <c r="E57" i="9"/>
  <c r="P56" i="9"/>
  <c r="G56" i="9"/>
  <c r="E56" i="9"/>
  <c r="P55" i="9"/>
  <c r="K55" i="9"/>
  <c r="G55" i="9"/>
  <c r="E55" i="9"/>
  <c r="P54" i="9"/>
  <c r="G54" i="9"/>
  <c r="E54" i="9"/>
  <c r="P53" i="9"/>
  <c r="K53" i="9"/>
  <c r="G53" i="9"/>
  <c r="E53" i="9"/>
  <c r="P52" i="9"/>
  <c r="K52" i="9"/>
  <c r="G52" i="9"/>
  <c r="E52" i="9"/>
  <c r="P51" i="9"/>
  <c r="G51" i="9"/>
  <c r="E51" i="9"/>
  <c r="P50" i="9"/>
  <c r="K50" i="9"/>
  <c r="G50" i="9"/>
  <c r="E50" i="9"/>
  <c r="P49" i="9"/>
  <c r="K49" i="9"/>
  <c r="G49" i="9"/>
  <c r="E49" i="9"/>
  <c r="P48" i="9"/>
  <c r="G48" i="9"/>
  <c r="E48" i="9"/>
  <c r="P47" i="9"/>
  <c r="N47" i="9"/>
  <c r="O47" i="9" s="1"/>
  <c r="Q47" i="9" s="1"/>
  <c r="G47" i="9"/>
  <c r="E47" i="9"/>
  <c r="P46" i="9"/>
  <c r="K46" i="9"/>
  <c r="G46" i="9"/>
  <c r="E46" i="9"/>
  <c r="P45" i="9"/>
  <c r="K45" i="9"/>
  <c r="G45" i="9"/>
  <c r="E45" i="9"/>
  <c r="P44" i="9"/>
  <c r="G44" i="9"/>
  <c r="E44" i="9"/>
  <c r="P43" i="9"/>
  <c r="K43" i="9"/>
  <c r="J43" i="9"/>
  <c r="J44" i="9" s="1"/>
  <c r="J45" i="9" s="1"/>
  <c r="G43" i="9"/>
  <c r="E43" i="9"/>
  <c r="P42" i="9"/>
  <c r="J42" i="9"/>
  <c r="G42" i="9"/>
  <c r="E42" i="9"/>
  <c r="P41" i="9"/>
  <c r="K41" i="9"/>
  <c r="G41" i="9"/>
  <c r="E41" i="9"/>
  <c r="P40" i="9"/>
  <c r="J40" i="9"/>
  <c r="H40" i="9"/>
  <c r="H41" i="9" s="1"/>
  <c r="H42" i="9" s="1"/>
  <c r="H43" i="9" s="1"/>
  <c r="H44" i="9" s="1"/>
  <c r="H45" i="9" s="1"/>
  <c r="H46" i="9" s="1"/>
  <c r="H48" i="9" s="1"/>
  <c r="H49" i="9" s="1"/>
  <c r="H50" i="9" s="1"/>
  <c r="H51" i="9" s="1"/>
  <c r="G40" i="9"/>
  <c r="E40" i="9"/>
  <c r="P39" i="9"/>
  <c r="K39" i="9"/>
  <c r="J39" i="9"/>
  <c r="J54" i="9" s="1"/>
  <c r="J55" i="9" s="1"/>
  <c r="J56" i="9" s="1"/>
  <c r="J57" i="9" s="1"/>
  <c r="G39" i="9"/>
  <c r="E39" i="9"/>
  <c r="P38" i="9"/>
  <c r="K38" i="9"/>
  <c r="J38" i="9"/>
  <c r="G38" i="9"/>
  <c r="E38" i="9"/>
  <c r="P37" i="9"/>
  <c r="K37" i="9"/>
  <c r="J37" i="9"/>
  <c r="G37" i="9"/>
  <c r="E37" i="9"/>
  <c r="P36" i="9"/>
  <c r="J36" i="9"/>
  <c r="G36" i="9"/>
  <c r="E36" i="9"/>
  <c r="P35" i="9"/>
  <c r="K35" i="9"/>
  <c r="J35" i="9"/>
  <c r="G35" i="9"/>
  <c r="E35" i="9"/>
  <c r="P34" i="9"/>
  <c r="J34" i="9"/>
  <c r="G34" i="9"/>
  <c r="E34" i="9"/>
  <c r="P33" i="9"/>
  <c r="J33" i="9"/>
  <c r="H33" i="9"/>
  <c r="H34" i="9" s="1"/>
  <c r="H35" i="9" s="1"/>
  <c r="H36" i="9" s="1"/>
  <c r="H37" i="9" s="1"/>
  <c r="H38" i="9" s="1"/>
  <c r="H39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G33" i="9"/>
  <c r="E33" i="9"/>
  <c r="P32" i="9"/>
  <c r="K32" i="9"/>
  <c r="J32" i="9"/>
  <c r="H32" i="9"/>
  <c r="G32" i="9"/>
  <c r="E32" i="9"/>
  <c r="P31" i="9"/>
  <c r="K31" i="9"/>
  <c r="H31" i="9"/>
  <c r="G31" i="9"/>
  <c r="E31" i="9"/>
  <c r="P30" i="9"/>
  <c r="K30" i="9"/>
  <c r="J30" i="9"/>
  <c r="H30" i="9"/>
  <c r="G30" i="9"/>
  <c r="E30" i="9"/>
  <c r="P29" i="9"/>
  <c r="H29" i="9"/>
  <c r="G29" i="9"/>
  <c r="E29" i="9"/>
  <c r="P28" i="9"/>
  <c r="K28" i="9"/>
  <c r="J28" i="9"/>
  <c r="H28" i="9"/>
  <c r="G28" i="9"/>
  <c r="E28" i="9"/>
  <c r="P27" i="9"/>
  <c r="H27" i="9"/>
  <c r="G27" i="9"/>
  <c r="E27" i="9"/>
  <c r="P26" i="9"/>
  <c r="J26" i="9"/>
  <c r="H26" i="9"/>
  <c r="G26" i="9"/>
  <c r="E26" i="9"/>
  <c r="P25" i="9"/>
  <c r="K25" i="9"/>
  <c r="G25" i="9"/>
  <c r="N25" i="9" s="1"/>
  <c r="E25" i="9"/>
  <c r="P24" i="9"/>
  <c r="G24" i="9"/>
  <c r="N24" i="9" s="1"/>
  <c r="O24" i="9" s="1"/>
  <c r="Q24" i="9" s="1"/>
  <c r="E24" i="9"/>
  <c r="P23" i="9"/>
  <c r="G23" i="9"/>
  <c r="N23" i="9" s="1"/>
  <c r="O23" i="9" s="1"/>
  <c r="Q23" i="9" s="1"/>
  <c r="E23" i="9"/>
  <c r="P22" i="9"/>
  <c r="G22" i="9"/>
  <c r="N22" i="9" s="1"/>
  <c r="O22" i="9" s="1"/>
  <c r="Q22" i="9" s="1"/>
  <c r="E22" i="9"/>
  <c r="P21" i="9"/>
  <c r="K21" i="9"/>
  <c r="G21" i="9"/>
  <c r="N21" i="9" s="1"/>
  <c r="E21" i="9"/>
  <c r="P20" i="9"/>
  <c r="K20" i="9"/>
  <c r="G20" i="9"/>
  <c r="N20" i="9" s="1"/>
  <c r="E20" i="9"/>
  <c r="P19" i="9"/>
  <c r="K19" i="9"/>
  <c r="G19" i="9"/>
  <c r="N19" i="9" s="1"/>
  <c r="E19" i="9"/>
  <c r="P18" i="9"/>
  <c r="K18" i="9"/>
  <c r="G18" i="9"/>
  <c r="N18" i="9" s="1"/>
  <c r="E18" i="9"/>
  <c r="P17" i="9"/>
  <c r="K17" i="9"/>
  <c r="G17" i="9"/>
  <c r="N17" i="9" s="1"/>
  <c r="E17" i="9"/>
  <c r="P16" i="9"/>
  <c r="G16" i="9"/>
  <c r="N16" i="9" s="1"/>
  <c r="O16" i="9" s="1"/>
  <c r="Q16" i="9" s="1"/>
  <c r="E16" i="9"/>
  <c r="P15" i="9"/>
  <c r="G15" i="9"/>
  <c r="N15" i="9" s="1"/>
  <c r="O15" i="9" s="1"/>
  <c r="Q15" i="9" s="1"/>
  <c r="E15" i="9"/>
  <c r="P14" i="9"/>
  <c r="G14" i="9"/>
  <c r="N14" i="9" s="1"/>
  <c r="O14" i="9" s="1"/>
  <c r="Q14" i="9" s="1"/>
  <c r="E14" i="9"/>
  <c r="P13" i="9"/>
  <c r="K13" i="9"/>
  <c r="G13" i="9"/>
  <c r="N13" i="9" s="1"/>
  <c r="E13" i="9"/>
  <c r="P12" i="9"/>
  <c r="K12" i="9"/>
  <c r="G12" i="9"/>
  <c r="N12" i="9" s="1"/>
  <c r="E12" i="9"/>
  <c r="P11" i="9"/>
  <c r="K11" i="9"/>
  <c r="G11" i="9"/>
  <c r="N11" i="9" s="1"/>
  <c r="E11" i="9"/>
  <c r="P10" i="9"/>
  <c r="K10" i="9"/>
  <c r="G10" i="9"/>
  <c r="N10" i="9" s="1"/>
  <c r="E10" i="9"/>
  <c r="P9" i="9"/>
  <c r="K9" i="9"/>
  <c r="G9" i="9"/>
  <c r="N9" i="9" s="1"/>
  <c r="E9" i="9"/>
  <c r="P8" i="9"/>
  <c r="G8" i="9"/>
  <c r="N8" i="9" s="1"/>
  <c r="O8" i="9" s="1"/>
  <c r="Q8" i="9" s="1"/>
  <c r="E8" i="9"/>
  <c r="P7" i="9"/>
  <c r="G7" i="9"/>
  <c r="N7" i="9" s="1"/>
  <c r="O7" i="9" s="1"/>
  <c r="Q7" i="9" s="1"/>
  <c r="E7" i="9"/>
  <c r="P6" i="9"/>
  <c r="G6" i="9"/>
  <c r="N6" i="9" s="1"/>
  <c r="O6" i="9" s="1"/>
  <c r="E6" i="9"/>
  <c r="P5" i="9"/>
  <c r="K5" i="9"/>
  <c r="E5" i="9"/>
  <c r="P4" i="9"/>
  <c r="K4" i="9"/>
  <c r="G4" i="9"/>
  <c r="N4" i="9" s="1"/>
  <c r="E4" i="9"/>
  <c r="P3" i="9"/>
  <c r="K3" i="9"/>
  <c r="G3" i="9"/>
  <c r="N3" i="9" s="1"/>
  <c r="E3" i="9"/>
  <c r="P2" i="9"/>
  <c r="K2" i="9"/>
  <c r="G2" i="9"/>
  <c r="N2" i="9" s="1"/>
  <c r="E2" i="9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2" i="3"/>
  <c r="G47" i="12"/>
  <c r="K47" i="12" s="1"/>
  <c r="E47" i="12"/>
  <c r="G44" i="12"/>
  <c r="K44" i="12" s="1"/>
  <c r="E44" i="12"/>
  <c r="N196" i="3"/>
  <c r="O196" i="3" s="1"/>
  <c r="Q196" i="3" s="1"/>
  <c r="K195" i="3"/>
  <c r="N194" i="3"/>
  <c r="O194" i="3" s="1"/>
  <c r="Q194" i="3" s="1"/>
  <c r="K193" i="3"/>
  <c r="K192" i="3"/>
  <c r="K191" i="3"/>
  <c r="K190" i="3"/>
  <c r="H189" i="3"/>
  <c r="H190" i="3" s="1"/>
  <c r="H191" i="3" s="1"/>
  <c r="H192" i="3" s="1"/>
  <c r="H193" i="3" s="1"/>
  <c r="H195" i="3" s="1"/>
  <c r="E189" i="3"/>
  <c r="E190" i="3" s="1"/>
  <c r="E191" i="3" s="1"/>
  <c r="E192" i="3" s="1"/>
  <c r="E193" i="3" s="1"/>
  <c r="E195" i="3" s="1"/>
  <c r="K188" i="3"/>
  <c r="K186" i="3"/>
  <c r="K184" i="3"/>
  <c r="H184" i="3"/>
  <c r="H185" i="3" s="1"/>
  <c r="H186" i="3" s="1"/>
  <c r="H187" i="3" s="1"/>
  <c r="H188" i="3" s="1"/>
  <c r="E184" i="3"/>
  <c r="E185" i="3" s="1"/>
  <c r="E186" i="3" s="1"/>
  <c r="E187" i="3" s="1"/>
  <c r="E188" i="3" s="1"/>
  <c r="K183" i="3"/>
  <c r="K181" i="3"/>
  <c r="K180" i="3"/>
  <c r="K177" i="3"/>
  <c r="K176" i="3"/>
  <c r="H175" i="3"/>
  <c r="H176" i="3" s="1"/>
  <c r="H177" i="3" s="1"/>
  <c r="H178" i="3" s="1"/>
  <c r="H179" i="3" s="1"/>
  <c r="H180" i="3" s="1"/>
  <c r="H181" i="3" s="1"/>
  <c r="H182" i="3" s="1"/>
  <c r="H183" i="3" s="1"/>
  <c r="E175" i="3"/>
  <c r="E176" i="3" s="1"/>
  <c r="E177" i="3" s="1"/>
  <c r="E178" i="3" s="1"/>
  <c r="E179" i="3" s="1"/>
  <c r="E180" i="3" s="1"/>
  <c r="E181" i="3" s="1"/>
  <c r="E182" i="3" s="1"/>
  <c r="E183" i="3" s="1"/>
  <c r="K174" i="3"/>
  <c r="K173" i="3"/>
  <c r="K171" i="3"/>
  <c r="K169" i="3"/>
  <c r="H168" i="3"/>
  <c r="H169" i="3" s="1"/>
  <c r="H170" i="3" s="1"/>
  <c r="H171" i="3" s="1"/>
  <c r="H172" i="3" s="1"/>
  <c r="H173" i="3" s="1"/>
  <c r="H174" i="3" s="1"/>
  <c r="K166" i="3"/>
  <c r="K165" i="3"/>
  <c r="K163" i="3"/>
  <c r="K162" i="3"/>
  <c r="H162" i="3"/>
  <c r="H163" i="3" s="1"/>
  <c r="H164" i="3" s="1"/>
  <c r="H165" i="3" s="1"/>
  <c r="H166" i="3" s="1"/>
  <c r="H167" i="3" s="1"/>
  <c r="G162" i="3"/>
  <c r="G163" i="3" s="1"/>
  <c r="E162" i="3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J161" i="3"/>
  <c r="H161" i="3"/>
  <c r="M160" i="3"/>
  <c r="K160" i="3"/>
  <c r="J160" i="3"/>
  <c r="H160" i="3"/>
  <c r="G160" i="3"/>
  <c r="G161" i="3" s="1"/>
  <c r="E160" i="3"/>
  <c r="E161" i="3" s="1"/>
  <c r="K159" i="3"/>
  <c r="K157" i="3"/>
  <c r="M155" i="3"/>
  <c r="K155" i="3"/>
  <c r="H154" i="3"/>
  <c r="H155" i="3" s="1"/>
  <c r="H156" i="3" s="1"/>
  <c r="H157" i="3" s="1"/>
  <c r="H158" i="3" s="1"/>
  <c r="H159" i="3" s="1"/>
  <c r="G154" i="3"/>
  <c r="G155" i="3" s="1"/>
  <c r="G156" i="3" s="1"/>
  <c r="G157" i="3" s="1"/>
  <c r="G158" i="3" s="1"/>
  <c r="E154" i="3"/>
  <c r="E155" i="3" s="1"/>
  <c r="E156" i="3" s="1"/>
  <c r="E157" i="3" s="1"/>
  <c r="E158" i="3" s="1"/>
  <c r="E159" i="3" s="1"/>
  <c r="K150" i="3"/>
  <c r="E150" i="3"/>
  <c r="K149" i="3"/>
  <c r="K148" i="3"/>
  <c r="K147" i="3"/>
  <c r="K146" i="3"/>
  <c r="K142" i="3"/>
  <c r="E142" i="3"/>
  <c r="K141" i="3"/>
  <c r="K140" i="3"/>
  <c r="K139" i="3"/>
  <c r="K138" i="3"/>
  <c r="K134" i="3"/>
  <c r="E134" i="3"/>
  <c r="K133" i="3"/>
  <c r="K132" i="3"/>
  <c r="K131" i="3"/>
  <c r="K130" i="3"/>
  <c r="E130" i="3"/>
  <c r="E131" i="3" s="1"/>
  <c r="E132" i="3" s="1"/>
  <c r="E133" i="3" s="1"/>
  <c r="E135" i="3" s="1"/>
  <c r="E136" i="3" s="1"/>
  <c r="E137" i="3" s="1"/>
  <c r="E138" i="3" s="1"/>
  <c r="E139" i="3" s="1"/>
  <c r="E140" i="3" s="1"/>
  <c r="E141" i="3" s="1"/>
  <c r="E143" i="3" s="1"/>
  <c r="E144" i="3" s="1"/>
  <c r="E145" i="3" s="1"/>
  <c r="E146" i="3" s="1"/>
  <c r="E147" i="3" s="1"/>
  <c r="E148" i="3" s="1"/>
  <c r="E149" i="3" s="1"/>
  <c r="E151" i="3" s="1"/>
  <c r="E152" i="3" s="1"/>
  <c r="E153" i="3" s="1"/>
  <c r="K129" i="3"/>
  <c r="K128" i="3"/>
  <c r="K127" i="3"/>
  <c r="K126" i="3"/>
  <c r="H125" i="3"/>
  <c r="H126" i="3" s="1"/>
  <c r="H127" i="3" s="1"/>
  <c r="H128" i="3" s="1"/>
  <c r="H129" i="3" s="1"/>
  <c r="E125" i="3"/>
  <c r="E126" i="3" s="1"/>
  <c r="E127" i="3" s="1"/>
  <c r="E128" i="3" s="1"/>
  <c r="E129" i="3" s="1"/>
  <c r="K124" i="3"/>
  <c r="K123" i="3"/>
  <c r="K122" i="3"/>
  <c r="K119" i="3"/>
  <c r="H118" i="3"/>
  <c r="H119" i="3" s="1"/>
  <c r="H120" i="3" s="1"/>
  <c r="H121" i="3" s="1"/>
  <c r="H122" i="3" s="1"/>
  <c r="H123" i="3" s="1"/>
  <c r="H124" i="3" s="1"/>
  <c r="E118" i="3"/>
  <c r="E119" i="3" s="1"/>
  <c r="E120" i="3" s="1"/>
  <c r="E121" i="3" s="1"/>
  <c r="E122" i="3" s="1"/>
  <c r="E123" i="3" s="1"/>
  <c r="E124" i="3" s="1"/>
  <c r="K117" i="3"/>
  <c r="K116" i="3"/>
  <c r="K115" i="3"/>
  <c r="K114" i="3"/>
  <c r="K109" i="3"/>
  <c r="K108" i="3"/>
  <c r="K106" i="3"/>
  <c r="K105" i="3"/>
  <c r="K103" i="3"/>
  <c r="K102" i="3"/>
  <c r="K99" i="3"/>
  <c r="K98" i="3"/>
  <c r="H97" i="3"/>
  <c r="H98" i="3" s="1"/>
  <c r="H99" i="3" s="1"/>
  <c r="H100" i="3" s="1"/>
  <c r="H101" i="3" s="1"/>
  <c r="H102" i="3" s="1"/>
  <c r="H103" i="3" s="1"/>
  <c r="K96" i="3"/>
  <c r="K93" i="3"/>
  <c r="K92" i="3"/>
  <c r="K91" i="3"/>
  <c r="G90" i="3"/>
  <c r="N90" i="3" s="1"/>
  <c r="O90" i="3" s="1"/>
  <c r="Q90" i="3" s="1"/>
  <c r="E90" i="3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K89" i="3"/>
  <c r="G89" i="3"/>
  <c r="J111" i="3" s="1"/>
  <c r="J112" i="3" s="1"/>
  <c r="J113" i="3" s="1"/>
  <c r="J114" i="3" s="1"/>
  <c r="J115" i="3" s="1"/>
  <c r="J116" i="3" s="1"/>
  <c r="J117" i="3" s="1"/>
  <c r="K85" i="3"/>
  <c r="E85" i="3"/>
  <c r="K84" i="3"/>
  <c r="K83" i="3"/>
  <c r="K82" i="3"/>
  <c r="G82" i="3"/>
  <c r="N82" i="3" s="1"/>
  <c r="K81" i="3"/>
  <c r="G81" i="3"/>
  <c r="N81" i="3" s="1"/>
  <c r="G80" i="3"/>
  <c r="N80" i="3" s="1"/>
  <c r="O80" i="3" s="1"/>
  <c r="Q80" i="3" s="1"/>
  <c r="G78" i="3"/>
  <c r="N78" i="3" s="1"/>
  <c r="O78" i="3" s="1"/>
  <c r="G77" i="3" s="1"/>
  <c r="N77" i="3" s="1"/>
  <c r="K77" i="3"/>
  <c r="E77" i="3"/>
  <c r="K76" i="3"/>
  <c r="K75" i="3"/>
  <c r="K74" i="3"/>
  <c r="K73" i="3"/>
  <c r="G73" i="3"/>
  <c r="N73" i="3" s="1"/>
  <c r="G71" i="3"/>
  <c r="N71" i="3" s="1"/>
  <c r="O71" i="3" s="1"/>
  <c r="Q71" i="3" s="1"/>
  <c r="K69" i="3"/>
  <c r="E69" i="3"/>
  <c r="K68" i="3"/>
  <c r="G68" i="3"/>
  <c r="N68" i="3" s="1"/>
  <c r="K67" i="3"/>
  <c r="K66" i="3"/>
  <c r="G66" i="3"/>
  <c r="N66" i="3" s="1"/>
  <c r="E66" i="3"/>
  <c r="E67" i="3" s="1"/>
  <c r="E68" i="3" s="1"/>
  <c r="E70" i="3" s="1"/>
  <c r="E71" i="3" s="1"/>
  <c r="E72" i="3" s="1"/>
  <c r="E73" i="3" s="1"/>
  <c r="E74" i="3" s="1"/>
  <c r="E75" i="3" s="1"/>
  <c r="E76" i="3" s="1"/>
  <c r="E78" i="3" s="1"/>
  <c r="E79" i="3" s="1"/>
  <c r="E80" i="3" s="1"/>
  <c r="E81" i="3" s="1"/>
  <c r="E82" i="3" s="1"/>
  <c r="E83" i="3" s="1"/>
  <c r="E84" i="3" s="1"/>
  <c r="E86" i="3" s="1"/>
  <c r="E87" i="3" s="1"/>
  <c r="E88" i="3" s="1"/>
  <c r="E89" i="3" s="1"/>
  <c r="K65" i="3"/>
  <c r="E65" i="3"/>
  <c r="E111" i="3" s="1"/>
  <c r="E112" i="3" s="1"/>
  <c r="E113" i="3" s="1"/>
  <c r="E114" i="3" s="1"/>
  <c r="E115" i="3" s="1"/>
  <c r="E116" i="3" s="1"/>
  <c r="E117" i="3" s="1"/>
  <c r="K64" i="3"/>
  <c r="E64" i="3"/>
  <c r="K63" i="3"/>
  <c r="E63" i="3"/>
  <c r="K62" i="3"/>
  <c r="E62" i="3"/>
  <c r="E61" i="3"/>
  <c r="K60" i="3"/>
  <c r="E60" i="3"/>
  <c r="K59" i="3"/>
  <c r="E59" i="3"/>
  <c r="E58" i="3"/>
  <c r="K57" i="3"/>
  <c r="E57" i="3"/>
  <c r="E56" i="3"/>
  <c r="K55" i="3"/>
  <c r="E55" i="3"/>
  <c r="E54" i="3"/>
  <c r="K53" i="3"/>
  <c r="E53" i="3"/>
  <c r="K52" i="3"/>
  <c r="E52" i="3"/>
  <c r="E51" i="3"/>
  <c r="K50" i="3"/>
  <c r="E50" i="3"/>
  <c r="K49" i="3"/>
  <c r="E49" i="3"/>
  <c r="E48" i="3"/>
  <c r="E47" i="3"/>
  <c r="K46" i="3"/>
  <c r="E46" i="3"/>
  <c r="K45" i="3"/>
  <c r="E45" i="3"/>
  <c r="E44" i="3"/>
  <c r="K43" i="3"/>
  <c r="J43" i="3"/>
  <c r="J44" i="3" s="1"/>
  <c r="E43" i="3"/>
  <c r="J42" i="3"/>
  <c r="E42" i="3"/>
  <c r="K41" i="3"/>
  <c r="J41" i="3"/>
  <c r="E41" i="3"/>
  <c r="H40" i="3"/>
  <c r="H41" i="3" s="1"/>
  <c r="H42" i="3" s="1"/>
  <c r="H43" i="3" s="1"/>
  <c r="H44" i="3" s="1"/>
  <c r="H45" i="3" s="1"/>
  <c r="H46" i="3" s="1"/>
  <c r="H48" i="3" s="1"/>
  <c r="H49" i="3" s="1"/>
  <c r="H50" i="3" s="1"/>
  <c r="H51" i="3" s="1"/>
  <c r="E40" i="3"/>
  <c r="K39" i="3"/>
  <c r="J39" i="3"/>
  <c r="J54" i="3" s="1"/>
  <c r="E39" i="3"/>
  <c r="K38" i="3"/>
  <c r="J38" i="3"/>
  <c r="E38" i="3"/>
  <c r="K37" i="3"/>
  <c r="J37" i="3"/>
  <c r="E37" i="3"/>
  <c r="J36" i="3"/>
  <c r="E36" i="3"/>
  <c r="K35" i="3"/>
  <c r="J35" i="3"/>
  <c r="E35" i="3"/>
  <c r="J34" i="3"/>
  <c r="E34" i="3"/>
  <c r="J33" i="3"/>
  <c r="H33" i="3"/>
  <c r="H34" i="3" s="1"/>
  <c r="H35" i="3" s="1"/>
  <c r="H36" i="3" s="1"/>
  <c r="H37" i="3" s="1"/>
  <c r="H38" i="3" s="1"/>
  <c r="H39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E33" i="3"/>
  <c r="K32" i="3"/>
  <c r="H32" i="3"/>
  <c r="E32" i="3"/>
  <c r="K31" i="3"/>
  <c r="H31" i="3"/>
  <c r="E31" i="3"/>
  <c r="K30" i="3"/>
  <c r="H30" i="3"/>
  <c r="E30" i="3"/>
  <c r="H29" i="3"/>
  <c r="E29" i="3"/>
  <c r="K28" i="3"/>
  <c r="H28" i="3"/>
  <c r="E28" i="3"/>
  <c r="H27" i="3"/>
  <c r="E27" i="3"/>
  <c r="H26" i="3"/>
  <c r="E26" i="3"/>
  <c r="K25" i="3"/>
  <c r="E25" i="3"/>
  <c r="E24" i="3"/>
  <c r="E23" i="3"/>
  <c r="E22" i="3"/>
  <c r="K21" i="3"/>
  <c r="E21" i="3"/>
  <c r="K20" i="3"/>
  <c r="E20" i="3"/>
  <c r="K19" i="3"/>
  <c r="E19" i="3"/>
  <c r="K18" i="3"/>
  <c r="E18" i="3"/>
  <c r="K17" i="3"/>
  <c r="E17" i="3"/>
  <c r="E16" i="3"/>
  <c r="E15" i="3"/>
  <c r="E14" i="3"/>
  <c r="K13" i="3"/>
  <c r="E13" i="3"/>
  <c r="K12" i="3"/>
  <c r="E12" i="3"/>
  <c r="M11" i="3"/>
  <c r="K11" i="3"/>
  <c r="E11" i="3"/>
  <c r="K10" i="3"/>
  <c r="E10" i="3"/>
  <c r="K9" i="3"/>
  <c r="E9" i="3"/>
  <c r="E8" i="3"/>
  <c r="E7" i="3"/>
  <c r="E6" i="3"/>
  <c r="K5" i="3"/>
  <c r="E5" i="3"/>
  <c r="K4" i="3"/>
  <c r="E4" i="3"/>
  <c r="K3" i="3"/>
  <c r="E3" i="3"/>
  <c r="K2" i="3"/>
  <c r="E2" i="3"/>
  <c r="P5" i="12"/>
  <c r="J71" i="1"/>
  <c r="J70" i="1"/>
  <c r="J68" i="1"/>
  <c r="J67" i="1"/>
  <c r="J65" i="1"/>
  <c r="J64" i="1"/>
  <c r="J63" i="1"/>
  <c r="J62" i="1"/>
  <c r="J61" i="1"/>
  <c r="J119" i="6"/>
  <c r="M195" i="13" s="1"/>
  <c r="J95" i="6"/>
  <c r="M183" i="3" s="1"/>
  <c r="J109" i="6"/>
  <c r="M129" i="13" s="1"/>
  <c r="J112" i="6"/>
  <c r="M13" i="3" s="1"/>
  <c r="J108" i="6"/>
  <c r="M105" i="13" s="1"/>
  <c r="J107" i="6"/>
  <c r="M91" i="13" s="1"/>
  <c r="J106" i="6"/>
  <c r="M119" i="3" s="1"/>
  <c r="J105" i="6"/>
  <c r="M99" i="13" s="1"/>
  <c r="J104" i="6"/>
  <c r="M117" i="13" s="1"/>
  <c r="J103" i="6"/>
  <c r="M66" i="13" s="1"/>
  <c r="J102" i="6"/>
  <c r="M82" i="13" s="1"/>
  <c r="J101" i="6"/>
  <c r="M74" i="3" s="1"/>
  <c r="J100" i="6"/>
  <c r="M193" i="3" s="1"/>
  <c r="J99" i="6"/>
  <c r="M162" i="3" s="1"/>
  <c r="J98" i="6"/>
  <c r="M174" i="13" s="1"/>
  <c r="J97" i="6"/>
  <c r="M176" i="9" s="1"/>
  <c r="J96" i="6"/>
  <c r="J94" i="6"/>
  <c r="M130" i="9" s="1"/>
  <c r="J93" i="6"/>
  <c r="M146" i="9" s="1"/>
  <c r="J92" i="6"/>
  <c r="M138" i="13" s="1"/>
  <c r="J91" i="6"/>
  <c r="M62" i="13" s="1"/>
  <c r="J90" i="6"/>
  <c r="M55" i="9" s="1"/>
  <c r="J89" i="6"/>
  <c r="M46" i="9" s="1"/>
  <c r="J88" i="6"/>
  <c r="M49" i="13" s="1"/>
  <c r="J87" i="6"/>
  <c r="M28" i="13" s="1"/>
  <c r="J86" i="6"/>
  <c r="M35" i="3" s="1"/>
  <c r="J85" i="6"/>
  <c r="M2" i="3" s="1"/>
  <c r="J84" i="6"/>
  <c r="M18" i="9" s="1"/>
  <c r="J83" i="6"/>
  <c r="M10" i="9" s="1"/>
  <c r="J82" i="6"/>
  <c r="M73" i="9" s="1"/>
  <c r="J81" i="6"/>
  <c r="M81" i="3" s="1"/>
  <c r="J80" i="6"/>
  <c r="M89" i="9" s="1"/>
  <c r="J79" i="6"/>
  <c r="M128" i="13" s="1"/>
  <c r="J78" i="6"/>
  <c r="M109" i="13" s="1"/>
  <c r="J77" i="6"/>
  <c r="M103" i="3" s="1"/>
  <c r="J76" i="6"/>
  <c r="M116" i="13" s="1"/>
  <c r="J75" i="6"/>
  <c r="M124" i="3" s="1"/>
  <c r="J74" i="6"/>
  <c r="M93" i="13" s="1"/>
  <c r="J73" i="6"/>
  <c r="M133" i="13" s="1"/>
  <c r="J72" i="6"/>
  <c r="M141" i="13" s="1"/>
  <c r="J71" i="6"/>
  <c r="M149" i="9" s="1"/>
  <c r="J70" i="6"/>
  <c r="M192" i="9" s="1"/>
  <c r="J69" i="6"/>
  <c r="M159" i="13" s="1"/>
  <c r="J68" i="6"/>
  <c r="M173" i="13" s="1"/>
  <c r="J67" i="6"/>
  <c r="M186" i="3" s="1"/>
  <c r="J66" i="6"/>
  <c r="M166" i="9" s="1"/>
  <c r="J65" i="6"/>
  <c r="M181" i="9" s="1"/>
  <c r="J64" i="6"/>
  <c r="M4" i="13" s="1"/>
  <c r="J63" i="6"/>
  <c r="M12" i="9" s="1"/>
  <c r="J62" i="6"/>
  <c r="M20" i="13" s="1"/>
  <c r="J61" i="6"/>
  <c r="M65" i="3" s="1"/>
  <c r="J60" i="6"/>
  <c r="M43" i="13" s="1"/>
  <c r="J59" i="6"/>
  <c r="M57" i="13" s="1"/>
  <c r="J58" i="6"/>
  <c r="M53" i="3" s="1"/>
  <c r="J57" i="6"/>
  <c r="M39" i="9" s="1"/>
  <c r="J56" i="6"/>
  <c r="M32" i="9" s="1"/>
  <c r="J55" i="6"/>
  <c r="M67" i="13" s="1"/>
  <c r="J54" i="6"/>
  <c r="M83" i="13" s="1"/>
  <c r="J53" i="6"/>
  <c r="M75" i="13" s="1"/>
  <c r="J52" i="6"/>
  <c r="M127" i="9" s="1"/>
  <c r="J51" i="6"/>
  <c r="M123" i="9" s="1"/>
  <c r="J50" i="6"/>
  <c r="M108" i="9" s="1"/>
  <c r="J49" i="6"/>
  <c r="M115" i="3" s="1"/>
  <c r="J48" i="6"/>
  <c r="M102" i="9" s="1"/>
  <c r="J47" i="6"/>
  <c r="M92" i="9" s="1"/>
  <c r="J46" i="6"/>
  <c r="M131" i="9" s="1"/>
  <c r="J45" i="6"/>
  <c r="M147" i="3" s="1"/>
  <c r="J44" i="6"/>
  <c r="M139" i="13" s="1"/>
  <c r="J43" i="6"/>
  <c r="M191" i="3" s="1"/>
  <c r="J42" i="6"/>
  <c r="J41" i="6"/>
  <c r="M180" i="13" s="1"/>
  <c r="J40" i="6"/>
  <c r="M165" i="13" s="1"/>
  <c r="J39" i="6"/>
  <c r="M157" i="3" s="1"/>
  <c r="J38" i="6"/>
  <c r="M171" i="9" s="1"/>
  <c r="J37" i="6"/>
  <c r="M3" i="13" s="1"/>
  <c r="J36" i="6"/>
  <c r="M19" i="3" s="1"/>
  <c r="J35" i="6"/>
  <c r="M11" i="13" s="1"/>
  <c r="J34" i="6"/>
  <c r="M63" i="13" s="1"/>
  <c r="J33" i="6"/>
  <c r="M41" i="9" s="1"/>
  <c r="J32" i="6"/>
  <c r="M38" i="13" s="1"/>
  <c r="J31" i="6"/>
  <c r="M52" i="9" s="1"/>
  <c r="J30" i="6"/>
  <c r="M60" i="3" s="1"/>
  <c r="J29" i="6"/>
  <c r="M31" i="13" s="1"/>
  <c r="J28" i="6"/>
  <c r="M106" i="13" s="1"/>
  <c r="J27" i="6"/>
  <c r="M126" i="13" s="1"/>
  <c r="J26" i="6"/>
  <c r="J25" i="6"/>
  <c r="M84" i="13" s="1"/>
  <c r="J24" i="6"/>
  <c r="M76" i="3" s="1"/>
  <c r="J23" i="6"/>
  <c r="M122" i="13" s="1"/>
  <c r="J22" i="6"/>
  <c r="M96" i="13" s="1"/>
  <c r="J21" i="6"/>
  <c r="M114" i="9" s="1"/>
  <c r="J20" i="6"/>
  <c r="M98" i="9" s="1"/>
  <c r="J19" i="6"/>
  <c r="M190" i="9" s="1"/>
  <c r="J18" i="6"/>
  <c r="M132" i="3" s="1"/>
  <c r="J17" i="6"/>
  <c r="M148" i="13" s="1"/>
  <c r="J16" i="6"/>
  <c r="M140" i="3" s="1"/>
  <c r="J15" i="6"/>
  <c r="M163" i="13" s="1"/>
  <c r="J14" i="6"/>
  <c r="M177" i="3" s="1"/>
  <c r="J13" i="6"/>
  <c r="J12" i="6"/>
  <c r="M184" i="13" s="1"/>
  <c r="J11" i="6"/>
  <c r="M169" i="3" s="1"/>
  <c r="J10" i="6"/>
  <c r="M64" i="3" s="1"/>
  <c r="J9" i="6"/>
  <c r="M9" i="3" s="1"/>
  <c r="J8" i="6"/>
  <c r="M25" i="13" s="1"/>
  <c r="J7" i="6"/>
  <c r="M17" i="13" s="1"/>
  <c r="J6" i="6"/>
  <c r="M37" i="9" s="1"/>
  <c r="J5" i="6"/>
  <c r="M30" i="13" s="1"/>
  <c r="J4" i="6"/>
  <c r="M45" i="13" s="1"/>
  <c r="J3" i="6"/>
  <c r="M59" i="3" s="1"/>
  <c r="J2" i="6"/>
  <c r="M50" i="13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G40" i="3"/>
  <c r="J2" i="1"/>
  <c r="G3" i="1"/>
  <c r="E13" i="4"/>
  <c r="F13" i="4"/>
  <c r="D13" i="4"/>
  <c r="J13" i="4"/>
  <c r="B13" i="4"/>
  <c r="C13" i="4"/>
  <c r="G13" i="4"/>
  <c r="H13" i="4"/>
  <c r="I13" i="4"/>
  <c r="M173" i="3" l="1"/>
  <c r="M99" i="9"/>
  <c r="M25" i="3"/>
  <c r="M84" i="3"/>
  <c r="M188" i="3"/>
  <c r="M89" i="13"/>
  <c r="M163" i="3"/>
  <c r="M20" i="3"/>
  <c r="M124" i="9"/>
  <c r="M162" i="9"/>
  <c r="M35" i="9"/>
  <c r="M46" i="3"/>
  <c r="M83" i="3"/>
  <c r="M92" i="3"/>
  <c r="M171" i="3"/>
  <c r="M128" i="9"/>
  <c r="M76" i="13"/>
  <c r="M162" i="13"/>
  <c r="M191" i="13"/>
  <c r="M4" i="3"/>
  <c r="M37" i="3"/>
  <c r="M66" i="3"/>
  <c r="M123" i="3"/>
  <c r="M21" i="9"/>
  <c r="M82" i="9"/>
  <c r="M105" i="9"/>
  <c r="M177" i="9"/>
  <c r="M10" i="13"/>
  <c r="M149" i="13"/>
  <c r="M181" i="13"/>
  <c r="M130" i="13"/>
  <c r="M30" i="3"/>
  <c r="M109" i="3"/>
  <c r="M133" i="3"/>
  <c r="M45" i="9"/>
  <c r="M173" i="9"/>
  <c r="M115" i="13"/>
  <c r="M73" i="13"/>
  <c r="M38" i="3"/>
  <c r="M49" i="3"/>
  <c r="M98" i="3"/>
  <c r="M148" i="3"/>
  <c r="M115" i="9"/>
  <c r="M191" i="9"/>
  <c r="M102" i="13"/>
  <c r="M171" i="13"/>
  <c r="M68" i="13"/>
  <c r="M68" i="3"/>
  <c r="M31" i="3"/>
  <c r="M57" i="3"/>
  <c r="M69" i="3"/>
  <c r="M89" i="3"/>
  <c r="M99" i="3"/>
  <c r="M127" i="3"/>
  <c r="M138" i="3"/>
  <c r="M149" i="3"/>
  <c r="M69" i="9"/>
  <c r="M84" i="9"/>
  <c r="M116" i="9"/>
  <c r="M138" i="9"/>
  <c r="M150" i="9"/>
  <c r="M32" i="13"/>
  <c r="M52" i="13"/>
  <c r="M55" i="13"/>
  <c r="M103" i="13"/>
  <c r="M123" i="13"/>
  <c r="M166" i="13"/>
  <c r="M139" i="3"/>
  <c r="M180" i="3"/>
  <c r="M31" i="9"/>
  <c r="M66" i="9"/>
  <c r="M103" i="9"/>
  <c r="M163" i="9"/>
  <c r="M190" i="13"/>
  <c r="M82" i="3"/>
  <c r="M4" i="9"/>
  <c r="M12" i="13"/>
  <c r="M46" i="13"/>
  <c r="M98" i="13"/>
  <c r="M10" i="3"/>
  <c r="M32" i="3"/>
  <c r="M181" i="3"/>
  <c r="M11" i="9"/>
  <c r="O11" i="9" s="1"/>
  <c r="Q11" i="9" s="1"/>
  <c r="M157" i="9"/>
  <c r="M183" i="9"/>
  <c r="M45" i="3"/>
  <c r="M59" i="9"/>
  <c r="M50" i="3"/>
  <c r="G74" i="13"/>
  <c r="N74" i="13" s="1"/>
  <c r="G78" i="13"/>
  <c r="N78" i="13" s="1"/>
  <c r="O78" i="13" s="1"/>
  <c r="G70" i="9"/>
  <c r="N70" i="9" s="1"/>
  <c r="O70" i="9" s="1"/>
  <c r="Q70" i="9" s="1"/>
  <c r="G75" i="9"/>
  <c r="N75" i="9" s="1"/>
  <c r="G88" i="9"/>
  <c r="N88" i="9" s="1"/>
  <c r="O88" i="9" s="1"/>
  <c r="Q88" i="9" s="1"/>
  <c r="J189" i="9"/>
  <c r="J190" i="9" s="1"/>
  <c r="J191" i="9" s="1"/>
  <c r="J192" i="9" s="1"/>
  <c r="J193" i="9" s="1"/>
  <c r="G87" i="13"/>
  <c r="N87" i="13" s="1"/>
  <c r="O87" i="13" s="1"/>
  <c r="Q87" i="13" s="1"/>
  <c r="J31" i="9"/>
  <c r="N31" i="9" s="1"/>
  <c r="G86" i="9"/>
  <c r="N86" i="9" s="1"/>
  <c r="O86" i="9" s="1"/>
  <c r="G85" i="9" s="1"/>
  <c r="N85" i="9" s="1"/>
  <c r="G68" i="13"/>
  <c r="N68" i="13" s="1"/>
  <c r="G67" i="3"/>
  <c r="N67" i="3" s="1"/>
  <c r="G76" i="3"/>
  <c r="N76" i="3" s="1"/>
  <c r="O76" i="3" s="1"/>
  <c r="Q76" i="3" s="1"/>
  <c r="J29" i="9"/>
  <c r="G74" i="9"/>
  <c r="N74" i="9" s="1"/>
  <c r="G78" i="9"/>
  <c r="N78" i="9" s="1"/>
  <c r="O78" i="9" s="1"/>
  <c r="J30" i="13"/>
  <c r="J32" i="13"/>
  <c r="N32" i="13" s="1"/>
  <c r="O32" i="13" s="1"/>
  <c r="Q32" i="13" s="1"/>
  <c r="G83" i="13"/>
  <c r="N83" i="13" s="1"/>
  <c r="G88" i="13"/>
  <c r="N88" i="13" s="1"/>
  <c r="O88" i="13" s="1"/>
  <c r="Q88" i="13" s="1"/>
  <c r="G73" i="13"/>
  <c r="N73" i="13" s="1"/>
  <c r="J31" i="3"/>
  <c r="G84" i="3"/>
  <c r="N84" i="3" s="1"/>
  <c r="J27" i="9"/>
  <c r="N27" i="9" s="1"/>
  <c r="O27" i="9" s="1"/>
  <c r="Q27" i="9" s="1"/>
  <c r="G66" i="9"/>
  <c r="N66" i="9" s="1"/>
  <c r="G83" i="9"/>
  <c r="N83" i="9" s="1"/>
  <c r="G87" i="9"/>
  <c r="N87" i="9" s="1"/>
  <c r="O87" i="9" s="1"/>
  <c r="Q87" i="9" s="1"/>
  <c r="J28" i="13"/>
  <c r="G76" i="13"/>
  <c r="N76" i="13" s="1"/>
  <c r="G81" i="13"/>
  <c r="N81" i="13" s="1"/>
  <c r="N26" i="9"/>
  <c r="O26" i="9" s="1"/>
  <c r="Q26" i="9" s="1"/>
  <c r="J27" i="13"/>
  <c r="N27" i="13" s="1"/>
  <c r="O27" i="13" s="1"/>
  <c r="Q27" i="13" s="1"/>
  <c r="G71" i="13"/>
  <c r="N71" i="13" s="1"/>
  <c r="O71" i="13" s="1"/>
  <c r="Q71" i="13" s="1"/>
  <c r="G84" i="13"/>
  <c r="N84" i="13" s="1"/>
  <c r="G89" i="13"/>
  <c r="J111" i="13" s="1"/>
  <c r="J112" i="13" s="1"/>
  <c r="J113" i="13" s="1"/>
  <c r="J114" i="13" s="1"/>
  <c r="J115" i="13" s="1"/>
  <c r="J116" i="13" s="1"/>
  <c r="J117" i="13" s="1"/>
  <c r="J118" i="13"/>
  <c r="J119" i="13" s="1"/>
  <c r="J120" i="13" s="1"/>
  <c r="J121" i="13" s="1"/>
  <c r="J122" i="13" s="1"/>
  <c r="J123" i="13" s="1"/>
  <c r="J124" i="13" s="1"/>
  <c r="J125" i="13" s="1"/>
  <c r="J126" i="13" s="1"/>
  <c r="J127" i="13" s="1"/>
  <c r="J128" i="13" s="1"/>
  <c r="J129" i="13" s="1"/>
  <c r="G67" i="13"/>
  <c r="N67" i="13" s="1"/>
  <c r="O67" i="13" s="1"/>
  <c r="Q67" i="13" s="1"/>
  <c r="J42" i="13"/>
  <c r="G135" i="9"/>
  <c r="G136" i="9" s="1"/>
  <c r="J41" i="13"/>
  <c r="J41" i="9"/>
  <c r="J162" i="13"/>
  <c r="J163" i="13" s="1"/>
  <c r="J164" i="13" s="1"/>
  <c r="J165" i="13" s="1"/>
  <c r="J166" i="13" s="1"/>
  <c r="J167" i="13" s="1"/>
  <c r="J40" i="3"/>
  <c r="J162" i="3"/>
  <c r="J163" i="3" s="1"/>
  <c r="J164" i="3" s="1"/>
  <c r="J165" i="3" s="1"/>
  <c r="J166" i="3" s="1"/>
  <c r="J167" i="3" s="1"/>
  <c r="G135" i="3"/>
  <c r="N135" i="3" s="1"/>
  <c r="O135" i="3" s="1"/>
  <c r="G134" i="3" s="1"/>
  <c r="N134" i="3" s="1"/>
  <c r="J161" i="9"/>
  <c r="G135" i="13"/>
  <c r="G136" i="13" s="1"/>
  <c r="G137" i="13" s="1"/>
  <c r="N137" i="13" s="1"/>
  <c r="O137" i="13" s="1"/>
  <c r="Q137" i="13" s="1"/>
  <c r="M81" i="9"/>
  <c r="M141" i="3"/>
  <c r="M141" i="9"/>
  <c r="M18" i="13"/>
  <c r="M41" i="13"/>
  <c r="M134" i="13"/>
  <c r="M176" i="13"/>
  <c r="M186" i="13"/>
  <c r="M62" i="3"/>
  <c r="M77" i="3"/>
  <c r="M102" i="3"/>
  <c r="M114" i="3"/>
  <c r="M122" i="3"/>
  <c r="M128" i="3"/>
  <c r="M195" i="3"/>
  <c r="M2" i="9"/>
  <c r="M13" i="9"/>
  <c r="M19" i="9"/>
  <c r="O19" i="9" s="1"/>
  <c r="Q19" i="9" s="1"/>
  <c r="M25" i="9"/>
  <c r="O25" i="9" s="1"/>
  <c r="Q25" i="9" s="1"/>
  <c r="M50" i="9"/>
  <c r="M64" i="9"/>
  <c r="M74" i="9"/>
  <c r="O74" i="9" s="1"/>
  <c r="Q74" i="9" s="1"/>
  <c r="M77" i="9"/>
  <c r="M93" i="9"/>
  <c r="M109" i="9"/>
  <c r="M119" i="9"/>
  <c r="M132" i="9"/>
  <c r="M147" i="9"/>
  <c r="M188" i="9"/>
  <c r="O4" i="13"/>
  <c r="Q4" i="13" s="1"/>
  <c r="O21" i="13"/>
  <c r="Q21" i="13" s="1"/>
  <c r="M37" i="13"/>
  <c r="M39" i="13"/>
  <c r="M69" i="13"/>
  <c r="M81" i="13"/>
  <c r="O81" i="13" s="1"/>
  <c r="Q81" i="13" s="1"/>
  <c r="M92" i="13"/>
  <c r="M108" i="13"/>
  <c r="M127" i="13"/>
  <c r="M140" i="13"/>
  <c r="M114" i="13"/>
  <c r="M41" i="3"/>
  <c r="M17" i="9"/>
  <c r="O17" i="9" s="1"/>
  <c r="Q17" i="9" s="1"/>
  <c r="M62" i="9"/>
  <c r="M67" i="9"/>
  <c r="O67" i="9" s="1"/>
  <c r="Q67" i="9" s="1"/>
  <c r="M85" i="9"/>
  <c r="M129" i="9"/>
  <c r="M174" i="9"/>
  <c r="M21" i="13"/>
  <c r="M35" i="13"/>
  <c r="M64" i="13"/>
  <c r="M74" i="13"/>
  <c r="O74" i="13" s="1"/>
  <c r="Q74" i="13" s="1"/>
  <c r="M77" i="13"/>
  <c r="M124" i="13"/>
  <c r="M150" i="13"/>
  <c r="M177" i="13"/>
  <c r="M183" i="13"/>
  <c r="M52" i="3"/>
  <c r="M134" i="3"/>
  <c r="M5" i="9"/>
  <c r="M63" i="3"/>
  <c r="M93" i="3"/>
  <c r="M174" i="3"/>
  <c r="M190" i="3"/>
  <c r="M38" i="9"/>
  <c r="M133" i="9"/>
  <c r="M142" i="9"/>
  <c r="M148" i="9"/>
  <c r="M169" i="9"/>
  <c r="M53" i="13"/>
  <c r="M59" i="13"/>
  <c r="M119" i="13"/>
  <c r="M188" i="13"/>
  <c r="M131" i="13"/>
  <c r="M21" i="3"/>
  <c r="M73" i="3"/>
  <c r="M28" i="3"/>
  <c r="M67" i="3"/>
  <c r="O67" i="3" s="1"/>
  <c r="Q67" i="3" s="1"/>
  <c r="M85" i="3"/>
  <c r="M105" i="3"/>
  <c r="M116" i="3"/>
  <c r="M146" i="3"/>
  <c r="M165" i="3"/>
  <c r="M9" i="9"/>
  <c r="M75" i="9"/>
  <c r="M117" i="9"/>
  <c r="M180" i="9"/>
  <c r="M184" i="9"/>
  <c r="M193" i="9"/>
  <c r="M2" i="13"/>
  <c r="O2" i="13" s="1"/>
  <c r="Q2" i="13" s="1"/>
  <c r="M13" i="13"/>
  <c r="O13" i="13" s="1"/>
  <c r="Q13" i="13" s="1"/>
  <c r="M19" i="13"/>
  <c r="O19" i="13" s="1"/>
  <c r="Q19" i="13" s="1"/>
  <c r="M85" i="13"/>
  <c r="M132" i="13"/>
  <c r="M147" i="13"/>
  <c r="M192" i="13"/>
  <c r="M150" i="3"/>
  <c r="M53" i="9"/>
  <c r="M129" i="3"/>
  <c r="M18" i="3"/>
  <c r="M3" i="9"/>
  <c r="O3" i="9" s="1"/>
  <c r="Q3" i="9" s="1"/>
  <c r="M20" i="9"/>
  <c r="O20" i="9" s="1"/>
  <c r="Q20" i="9" s="1"/>
  <c r="M57" i="9"/>
  <c r="M65" i="9"/>
  <c r="M96" i="9"/>
  <c r="M106" i="9"/>
  <c r="M122" i="9"/>
  <c r="M126" i="9"/>
  <c r="M139" i="9"/>
  <c r="M159" i="9"/>
  <c r="M165" i="9"/>
  <c r="M157" i="13"/>
  <c r="O13" i="9"/>
  <c r="Q13" i="9" s="1"/>
  <c r="M5" i="3"/>
  <c r="M17" i="3"/>
  <c r="M142" i="3"/>
  <c r="M12" i="3"/>
  <c r="M96" i="3"/>
  <c r="M130" i="3"/>
  <c r="M39" i="3"/>
  <c r="M75" i="3"/>
  <c r="M106" i="3"/>
  <c r="M117" i="3"/>
  <c r="M166" i="3"/>
  <c r="M28" i="9"/>
  <c r="M30" i="9"/>
  <c r="M43" i="9"/>
  <c r="M60" i="9"/>
  <c r="M68" i="9"/>
  <c r="O68" i="9" s="1"/>
  <c r="Q68" i="9" s="1"/>
  <c r="M83" i="9"/>
  <c r="O83" i="9" s="1"/>
  <c r="Q83" i="9" s="1"/>
  <c r="M91" i="9"/>
  <c r="O91" i="9" s="1"/>
  <c r="Q91" i="9" s="1"/>
  <c r="M5" i="13"/>
  <c r="O83" i="13"/>
  <c r="Q83" i="13" s="1"/>
  <c r="M169" i="13"/>
  <c r="M159" i="3"/>
  <c r="M43" i="3"/>
  <c r="O68" i="3"/>
  <c r="Q68" i="3" s="1"/>
  <c r="M131" i="3"/>
  <c r="M176" i="3"/>
  <c r="M184" i="3"/>
  <c r="M192" i="3"/>
  <c r="O10" i="9"/>
  <c r="Q10" i="9" s="1"/>
  <c r="M49" i="9"/>
  <c r="M63" i="9"/>
  <c r="M134" i="9"/>
  <c r="O20" i="13"/>
  <c r="Q20" i="13" s="1"/>
  <c r="M65" i="13"/>
  <c r="M142" i="13"/>
  <c r="M193" i="13"/>
  <c r="M91" i="3"/>
  <c r="M3" i="3"/>
  <c r="M76" i="9"/>
  <c r="O76" i="9" s="1"/>
  <c r="Q76" i="9" s="1"/>
  <c r="M140" i="9"/>
  <c r="M186" i="9"/>
  <c r="M9" i="13"/>
  <c r="O9" i="13" s="1"/>
  <c r="Q9" i="13" s="1"/>
  <c r="M60" i="13"/>
  <c r="M146" i="13"/>
  <c r="M108" i="3"/>
  <c r="M126" i="3"/>
  <c r="M55" i="3"/>
  <c r="O17" i="13"/>
  <c r="Q17" i="13" s="1"/>
  <c r="O81" i="9"/>
  <c r="Q81" i="9" s="1"/>
  <c r="O76" i="13"/>
  <c r="Q76" i="13" s="1"/>
  <c r="O12" i="13"/>
  <c r="Q12" i="13" s="1"/>
  <c r="O2" i="9"/>
  <c r="Q2" i="9" s="1"/>
  <c r="N38" i="13"/>
  <c r="E67" i="13"/>
  <c r="E68" i="13" s="1"/>
  <c r="E70" i="13" s="1"/>
  <c r="E71" i="13" s="1"/>
  <c r="E72" i="13" s="1"/>
  <c r="E73" i="13" s="1"/>
  <c r="E74" i="13" s="1"/>
  <c r="E75" i="13" s="1"/>
  <c r="E76" i="13" s="1"/>
  <c r="E78" i="13" s="1"/>
  <c r="E79" i="13" s="1"/>
  <c r="E80" i="13" s="1"/>
  <c r="E81" i="13" s="1"/>
  <c r="E82" i="13" s="1"/>
  <c r="E83" i="13" s="1"/>
  <c r="E84" i="13" s="1"/>
  <c r="E86" i="13" s="1"/>
  <c r="E87" i="13" s="1"/>
  <c r="E88" i="13" s="1"/>
  <c r="E89" i="13" s="1"/>
  <c r="N160" i="13"/>
  <c r="O160" i="13" s="1"/>
  <c r="Q160" i="13" s="1"/>
  <c r="N26" i="13"/>
  <c r="O26" i="13" s="1"/>
  <c r="Q26" i="13" s="1"/>
  <c r="N34" i="13"/>
  <c r="O34" i="13" s="1"/>
  <c r="Q34" i="13" s="1"/>
  <c r="N135" i="9"/>
  <c r="O135" i="9" s="1"/>
  <c r="N34" i="9"/>
  <c r="O34" i="9" s="1"/>
  <c r="Q34" i="9" s="1"/>
  <c r="N54" i="9"/>
  <c r="O54" i="9" s="1"/>
  <c r="Q54" i="9" s="1"/>
  <c r="N37" i="9"/>
  <c r="O37" i="9" s="1"/>
  <c r="Q37" i="9" s="1"/>
  <c r="N41" i="13"/>
  <c r="O41" i="13" s="1"/>
  <c r="Q41" i="13" s="1"/>
  <c r="G71" i="12"/>
  <c r="K71" i="12" s="1"/>
  <c r="G69" i="9"/>
  <c r="N69" i="9" s="1"/>
  <c r="O69" i="9" s="1"/>
  <c r="Q69" i="9" s="1"/>
  <c r="N40" i="9"/>
  <c r="O40" i="9" s="1"/>
  <c r="Q40" i="9" s="1"/>
  <c r="N42" i="9"/>
  <c r="O42" i="9" s="1"/>
  <c r="Q42" i="9" s="1"/>
  <c r="N90" i="9"/>
  <c r="O90" i="9" s="1"/>
  <c r="Q90" i="9" s="1"/>
  <c r="N29" i="13"/>
  <c r="O29" i="13" s="1"/>
  <c r="Q29" i="13" s="1"/>
  <c r="N31" i="13"/>
  <c r="O31" i="13" s="1"/>
  <c r="Q31" i="13" s="1"/>
  <c r="N28" i="9"/>
  <c r="N30" i="9"/>
  <c r="N36" i="9"/>
  <c r="O36" i="9" s="1"/>
  <c r="Q36" i="9" s="1"/>
  <c r="N38" i="9"/>
  <c r="O38" i="9" s="1"/>
  <c r="Q38" i="9" s="1"/>
  <c r="N160" i="9"/>
  <c r="O160" i="9" s="1"/>
  <c r="Q160" i="9" s="1"/>
  <c r="N42" i="13"/>
  <c r="O42" i="13" s="1"/>
  <c r="Q42" i="13" s="1"/>
  <c r="N32" i="9"/>
  <c r="O32" i="9" s="1"/>
  <c r="Q32" i="9" s="1"/>
  <c r="N43" i="9"/>
  <c r="N40" i="13"/>
  <c r="O40" i="13" s="1"/>
  <c r="Q40" i="13" s="1"/>
  <c r="N43" i="13"/>
  <c r="O43" i="13" s="1"/>
  <c r="Q43" i="13" s="1"/>
  <c r="N41" i="9"/>
  <c r="O41" i="9" s="1"/>
  <c r="Q41" i="9" s="1"/>
  <c r="N35" i="9"/>
  <c r="O35" i="9" s="1"/>
  <c r="Q35" i="9" s="1"/>
  <c r="J46" i="9"/>
  <c r="J48" i="9" s="1"/>
  <c r="J49" i="9" s="1"/>
  <c r="J50" i="9" s="1"/>
  <c r="N45" i="9"/>
  <c r="N91" i="13"/>
  <c r="O91" i="13" s="1"/>
  <c r="Q91" i="13" s="1"/>
  <c r="G92" i="13"/>
  <c r="G93" i="13" s="1"/>
  <c r="N33" i="9"/>
  <c r="O33" i="9" s="1"/>
  <c r="Q33" i="9" s="1"/>
  <c r="N55" i="9"/>
  <c r="O55" i="9" s="1"/>
  <c r="Q55" i="9" s="1"/>
  <c r="N28" i="13"/>
  <c r="O28" i="13" s="1"/>
  <c r="Q28" i="13" s="1"/>
  <c r="N30" i="13"/>
  <c r="O30" i="13" s="1"/>
  <c r="Q30" i="13" s="1"/>
  <c r="O84" i="13"/>
  <c r="Q84" i="13" s="1"/>
  <c r="N90" i="13"/>
  <c r="O90" i="13" s="1"/>
  <c r="Q90" i="13" s="1"/>
  <c r="N45" i="13"/>
  <c r="O45" i="13" s="1"/>
  <c r="Q45" i="13" s="1"/>
  <c r="N36" i="13"/>
  <c r="O36" i="13" s="1"/>
  <c r="Q36" i="13" s="1"/>
  <c r="N37" i="13"/>
  <c r="N39" i="13"/>
  <c r="N46" i="13"/>
  <c r="O46" i="13" s="1"/>
  <c r="Q46" i="13" s="1"/>
  <c r="G161" i="13"/>
  <c r="N161" i="13" s="1"/>
  <c r="O161" i="13" s="1"/>
  <c r="Q161" i="13" s="1"/>
  <c r="N56" i="9"/>
  <c r="O56" i="9" s="1"/>
  <c r="Q56" i="9" s="1"/>
  <c r="G92" i="9"/>
  <c r="G93" i="9" s="1"/>
  <c r="N111" i="9"/>
  <c r="O111" i="9" s="1"/>
  <c r="Q111" i="9" s="1"/>
  <c r="N35" i="13"/>
  <c r="O35" i="13" s="1"/>
  <c r="Q35" i="13" s="1"/>
  <c r="N44" i="9"/>
  <c r="O44" i="9" s="1"/>
  <c r="Q44" i="9" s="1"/>
  <c r="N89" i="9"/>
  <c r="O89" i="9" s="1"/>
  <c r="Q89" i="9" s="1"/>
  <c r="O25" i="13"/>
  <c r="Q25" i="13" s="1"/>
  <c r="N39" i="9"/>
  <c r="N29" i="9"/>
  <c r="O29" i="9" s="1"/>
  <c r="Q29" i="9" s="1"/>
  <c r="O10" i="13"/>
  <c r="Q10" i="13" s="1"/>
  <c r="N33" i="13"/>
  <c r="O33" i="13" s="1"/>
  <c r="Q33" i="13" s="1"/>
  <c r="O21" i="9"/>
  <c r="Q21" i="9" s="1"/>
  <c r="O18" i="13"/>
  <c r="Q18" i="13" s="1"/>
  <c r="O3" i="13"/>
  <c r="Q3" i="13" s="1"/>
  <c r="O11" i="13"/>
  <c r="Q11" i="13" s="1"/>
  <c r="O75" i="13"/>
  <c r="Q75" i="13" s="1"/>
  <c r="O84" i="9"/>
  <c r="Q84" i="9" s="1"/>
  <c r="O82" i="13"/>
  <c r="Q82" i="13" s="1"/>
  <c r="O73" i="13"/>
  <c r="Q73" i="13" s="1"/>
  <c r="O31" i="9"/>
  <c r="Q31" i="9" s="1"/>
  <c r="O4" i="9"/>
  <c r="Q4" i="9" s="1"/>
  <c r="O73" i="9"/>
  <c r="Q73" i="9" s="1"/>
  <c r="O82" i="9"/>
  <c r="Q82" i="9" s="1"/>
  <c r="O18" i="9"/>
  <c r="Q18" i="9" s="1"/>
  <c r="O66" i="13"/>
  <c r="Q66" i="13" s="1"/>
  <c r="O38" i="13"/>
  <c r="Q38" i="13" s="1"/>
  <c r="X15" i="12"/>
  <c r="AF15" i="12" s="1"/>
  <c r="AF14" i="12"/>
  <c r="M195" i="9"/>
  <c r="O77" i="3"/>
  <c r="Q77" i="3" s="1"/>
  <c r="N161" i="3"/>
  <c r="O161" i="3" s="1"/>
  <c r="Q161" i="3" s="1"/>
  <c r="U15" i="12"/>
  <c r="Q78" i="3"/>
  <c r="Q135" i="3"/>
  <c r="G77" i="13"/>
  <c r="N77" i="13" s="1"/>
  <c r="Q78" i="13"/>
  <c r="Q70" i="13"/>
  <c r="G69" i="13"/>
  <c r="N69" i="13" s="1"/>
  <c r="O69" i="13" s="1"/>
  <c r="Q69" i="13" s="1"/>
  <c r="J55" i="13"/>
  <c r="N54" i="13"/>
  <c r="O54" i="13" s="1"/>
  <c r="Q54" i="13" s="1"/>
  <c r="N48" i="13"/>
  <c r="O48" i="13" s="1"/>
  <c r="Q48" i="13" s="1"/>
  <c r="J49" i="13"/>
  <c r="J50" i="13" s="1"/>
  <c r="Q6" i="13"/>
  <c r="G5" i="13"/>
  <c r="N5" i="13" s="1"/>
  <c r="O5" i="13" s="1"/>
  <c r="Q5" i="13" s="1"/>
  <c r="H104" i="13"/>
  <c r="H105" i="13" s="1"/>
  <c r="H106" i="13" s="1"/>
  <c r="H107" i="13" s="1"/>
  <c r="H108" i="13" s="1"/>
  <c r="H109" i="13" s="1"/>
  <c r="H110" i="13" s="1"/>
  <c r="H52" i="13"/>
  <c r="H53" i="13" s="1"/>
  <c r="N162" i="13"/>
  <c r="O162" i="13" s="1"/>
  <c r="Q162" i="13" s="1"/>
  <c r="N44" i="13"/>
  <c r="O44" i="13" s="1"/>
  <c r="Q44" i="13" s="1"/>
  <c r="G85" i="13"/>
  <c r="N85" i="13" s="1"/>
  <c r="G120" i="13"/>
  <c r="N111" i="13"/>
  <c r="O111" i="13" s="1"/>
  <c r="Q111" i="13" s="1"/>
  <c r="J155" i="13"/>
  <c r="N154" i="13"/>
  <c r="O154" i="13" s="1"/>
  <c r="Q154" i="13" s="1"/>
  <c r="G157" i="13"/>
  <c r="G115" i="13"/>
  <c r="N89" i="13"/>
  <c r="O89" i="13" s="1"/>
  <c r="Q89" i="13" s="1"/>
  <c r="N112" i="13"/>
  <c r="O112" i="13" s="1"/>
  <c r="Q112" i="13" s="1"/>
  <c r="G164" i="13"/>
  <c r="N163" i="13"/>
  <c r="O163" i="13" s="1"/>
  <c r="Q163" i="13" s="1"/>
  <c r="H52" i="9"/>
  <c r="H53" i="9" s="1"/>
  <c r="H104" i="9"/>
  <c r="H105" i="9" s="1"/>
  <c r="H106" i="9" s="1"/>
  <c r="H107" i="9" s="1"/>
  <c r="H108" i="9" s="1"/>
  <c r="H109" i="9" s="1"/>
  <c r="H110" i="9" s="1"/>
  <c r="O12" i="9"/>
  <c r="Q12" i="9" s="1"/>
  <c r="G113" i="9"/>
  <c r="N112" i="9"/>
  <c r="O112" i="9" s="1"/>
  <c r="Q112" i="9" s="1"/>
  <c r="Q78" i="9"/>
  <c r="G77" i="9"/>
  <c r="N77" i="9" s="1"/>
  <c r="G158" i="9"/>
  <c r="Q6" i="9"/>
  <c r="G5" i="9"/>
  <c r="N5" i="9" s="1"/>
  <c r="G137" i="9"/>
  <c r="N136" i="9"/>
  <c r="O136" i="9" s="1"/>
  <c r="Q136" i="9" s="1"/>
  <c r="J58" i="9"/>
  <c r="N57" i="9"/>
  <c r="G134" i="9"/>
  <c r="N134" i="9" s="1"/>
  <c r="O134" i="9" s="1"/>
  <c r="Q134" i="9" s="1"/>
  <c r="Q135" i="9"/>
  <c r="J155" i="9"/>
  <c r="N154" i="9"/>
  <c r="O154" i="9" s="1"/>
  <c r="Q154" i="9" s="1"/>
  <c r="O9" i="9"/>
  <c r="Q9" i="9" s="1"/>
  <c r="O39" i="9"/>
  <c r="Q39" i="9" s="1"/>
  <c r="O75" i="9"/>
  <c r="Q75" i="9" s="1"/>
  <c r="N119" i="9"/>
  <c r="O119" i="9" s="1"/>
  <c r="Q119" i="9" s="1"/>
  <c r="J163" i="9"/>
  <c r="N162" i="9"/>
  <c r="O162" i="9" s="1"/>
  <c r="Q162" i="9" s="1"/>
  <c r="N120" i="9"/>
  <c r="O120" i="9" s="1"/>
  <c r="Q120" i="9" s="1"/>
  <c r="G121" i="9"/>
  <c r="N92" i="9"/>
  <c r="O92" i="9" s="1"/>
  <c r="Q92" i="9" s="1"/>
  <c r="N118" i="9"/>
  <c r="O118" i="9" s="1"/>
  <c r="Q118" i="9" s="1"/>
  <c r="Q86" i="9"/>
  <c r="E67" i="9"/>
  <c r="E68" i="9" s="1"/>
  <c r="E70" i="9" s="1"/>
  <c r="E71" i="9" s="1"/>
  <c r="E72" i="9" s="1"/>
  <c r="E73" i="9" s="1"/>
  <c r="E74" i="9" s="1"/>
  <c r="E75" i="9" s="1"/>
  <c r="E76" i="9" s="1"/>
  <c r="E78" i="9" s="1"/>
  <c r="E79" i="9" s="1"/>
  <c r="E80" i="9" s="1"/>
  <c r="E81" i="9" s="1"/>
  <c r="E82" i="9" s="1"/>
  <c r="E83" i="9" s="1"/>
  <c r="E84" i="9" s="1"/>
  <c r="E86" i="9" s="1"/>
  <c r="E87" i="9" s="1"/>
  <c r="E88" i="9" s="1"/>
  <c r="E89" i="9" s="1"/>
  <c r="G161" i="9"/>
  <c r="N161" i="9" s="1"/>
  <c r="O161" i="9" s="1"/>
  <c r="Q161" i="9" s="1"/>
  <c r="G165" i="9"/>
  <c r="N40" i="3"/>
  <c r="O40" i="3" s="1"/>
  <c r="Q40" i="3" s="1"/>
  <c r="G136" i="3"/>
  <c r="G137" i="3" s="1"/>
  <c r="N137" i="3" s="1"/>
  <c r="O137" i="3" s="1"/>
  <c r="Q137" i="3" s="1"/>
  <c r="N162" i="3"/>
  <c r="O162" i="3" s="1"/>
  <c r="Q162" i="3" s="1"/>
  <c r="O73" i="3"/>
  <c r="Q73" i="3" s="1"/>
  <c r="G91" i="3"/>
  <c r="G28" i="3"/>
  <c r="G33" i="3"/>
  <c r="N33" i="3" s="1"/>
  <c r="O33" i="3" s="1"/>
  <c r="Q33" i="3" s="1"/>
  <c r="G38" i="3"/>
  <c r="N38" i="3" s="1"/>
  <c r="O38" i="3" s="1"/>
  <c r="Q38" i="3" s="1"/>
  <c r="G46" i="3"/>
  <c r="G50" i="3"/>
  <c r="G61" i="3"/>
  <c r="G12" i="3"/>
  <c r="N12" i="3" s="1"/>
  <c r="G15" i="3"/>
  <c r="N15" i="3" s="1"/>
  <c r="O15" i="3" s="1"/>
  <c r="Q15" i="3" s="1"/>
  <c r="G18" i="3"/>
  <c r="N18" i="3" s="1"/>
  <c r="O18" i="3" s="1"/>
  <c r="Q18" i="3" s="1"/>
  <c r="G25" i="3"/>
  <c r="N25" i="3" s="1"/>
  <c r="O25" i="3" s="1"/>
  <c r="Q25" i="3" s="1"/>
  <c r="G31" i="3"/>
  <c r="G36" i="3"/>
  <c r="N36" i="3" s="1"/>
  <c r="O36" i="3" s="1"/>
  <c r="Q36" i="3" s="1"/>
  <c r="G43" i="3"/>
  <c r="N43" i="3" s="1"/>
  <c r="G3" i="3"/>
  <c r="N3" i="3" s="1"/>
  <c r="G54" i="3"/>
  <c r="N54" i="3" s="1"/>
  <c r="O54" i="3" s="1"/>
  <c r="Q54" i="3" s="1"/>
  <c r="G58" i="3"/>
  <c r="G62" i="3"/>
  <c r="G65" i="3"/>
  <c r="G111" i="3" s="1"/>
  <c r="G112" i="3" s="1"/>
  <c r="N112" i="3" s="1"/>
  <c r="O112" i="3" s="1"/>
  <c r="Q112" i="3" s="1"/>
  <c r="G6" i="3"/>
  <c r="N6" i="3" s="1"/>
  <c r="O6" i="3" s="1"/>
  <c r="G21" i="3"/>
  <c r="N21" i="3" s="1"/>
  <c r="O21" i="3" s="1"/>
  <c r="Q21" i="3" s="1"/>
  <c r="G41" i="3"/>
  <c r="N41" i="3" s="1"/>
  <c r="O41" i="3" s="1"/>
  <c r="Q41" i="3" s="1"/>
  <c r="G10" i="3"/>
  <c r="N10" i="3" s="1"/>
  <c r="O10" i="3" s="1"/>
  <c r="Q10" i="3" s="1"/>
  <c r="G34" i="3"/>
  <c r="N34" i="3" s="1"/>
  <c r="O34" i="3" s="1"/>
  <c r="Q34" i="3" s="1"/>
  <c r="G47" i="3"/>
  <c r="N47" i="3" s="1"/>
  <c r="O47" i="3" s="1"/>
  <c r="Q47" i="3" s="1"/>
  <c r="G51" i="3"/>
  <c r="G55" i="3"/>
  <c r="G59" i="3"/>
  <c r="G118" i="3"/>
  <c r="G119" i="3" s="1"/>
  <c r="G120" i="3" s="1"/>
  <c r="G121" i="3" s="1"/>
  <c r="J168" i="3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G7" i="3"/>
  <c r="N7" i="3" s="1"/>
  <c r="O7" i="3" s="1"/>
  <c r="Q7" i="3" s="1"/>
  <c r="G13" i="3"/>
  <c r="N13" i="3" s="1"/>
  <c r="O13" i="3" s="1"/>
  <c r="Q13" i="3" s="1"/>
  <c r="G16" i="3"/>
  <c r="N16" i="3" s="1"/>
  <c r="O16" i="3" s="1"/>
  <c r="Q16" i="3" s="1"/>
  <c r="G29" i="3"/>
  <c r="G37" i="3"/>
  <c r="N37" i="3" s="1"/>
  <c r="O37" i="3" s="1"/>
  <c r="Q37" i="3" s="1"/>
  <c r="G39" i="3"/>
  <c r="N39" i="3" s="1"/>
  <c r="O39" i="3" s="1"/>
  <c r="Q39" i="3" s="1"/>
  <c r="G4" i="3"/>
  <c r="N4" i="3" s="1"/>
  <c r="O4" i="3" s="1"/>
  <c r="Q4" i="3" s="1"/>
  <c r="G19" i="3"/>
  <c r="N19" i="3" s="1"/>
  <c r="O19" i="3" s="1"/>
  <c r="Q19" i="3" s="1"/>
  <c r="G26" i="3"/>
  <c r="G44" i="3"/>
  <c r="N44" i="3" s="1"/>
  <c r="O44" i="3" s="1"/>
  <c r="Q44" i="3" s="1"/>
  <c r="G48" i="3"/>
  <c r="G52" i="3"/>
  <c r="G63" i="3"/>
  <c r="G22" i="3"/>
  <c r="N22" i="3" s="1"/>
  <c r="O22" i="3" s="1"/>
  <c r="Q22" i="3" s="1"/>
  <c r="G32" i="3"/>
  <c r="G2" i="3"/>
  <c r="N2" i="3" s="1"/>
  <c r="O2" i="3" s="1"/>
  <c r="Q2" i="3" s="1"/>
  <c r="G8" i="3"/>
  <c r="N8" i="3" s="1"/>
  <c r="O8" i="3" s="1"/>
  <c r="Q8" i="3" s="1"/>
  <c r="G11" i="3"/>
  <c r="N11" i="3" s="1"/>
  <c r="O11" i="3" s="1"/>
  <c r="Q11" i="3" s="1"/>
  <c r="G30" i="3"/>
  <c r="G35" i="3"/>
  <c r="N35" i="3" s="1"/>
  <c r="O35" i="3" s="1"/>
  <c r="Q35" i="3" s="1"/>
  <c r="G45" i="3"/>
  <c r="G49" i="3"/>
  <c r="G56" i="3"/>
  <c r="G60" i="3"/>
  <c r="G17" i="3"/>
  <c r="N17" i="3" s="1"/>
  <c r="G23" i="3"/>
  <c r="N23" i="3" s="1"/>
  <c r="O23" i="3" s="1"/>
  <c r="Q23" i="3" s="1"/>
  <c r="G27" i="3"/>
  <c r="G42" i="3"/>
  <c r="N42" i="3" s="1"/>
  <c r="O42" i="3" s="1"/>
  <c r="Q42" i="3" s="1"/>
  <c r="G9" i="3"/>
  <c r="N9" i="3" s="1"/>
  <c r="O9" i="3" s="1"/>
  <c r="Q9" i="3" s="1"/>
  <c r="G20" i="3"/>
  <c r="N20" i="3" s="1"/>
  <c r="O20" i="3" s="1"/>
  <c r="Q20" i="3" s="1"/>
  <c r="G53" i="3"/>
  <c r="G57" i="3"/>
  <c r="G64" i="3"/>
  <c r="J97" i="3"/>
  <c r="J98" i="3" s="1"/>
  <c r="J99" i="3" s="1"/>
  <c r="J100" i="3" s="1"/>
  <c r="J101" i="3" s="1"/>
  <c r="J102" i="3" s="1"/>
  <c r="J103" i="3" s="1"/>
  <c r="J154" i="3"/>
  <c r="J155" i="3" s="1"/>
  <c r="J156" i="3" s="1"/>
  <c r="J157" i="3" s="1"/>
  <c r="J158" i="3" s="1"/>
  <c r="J159" i="3" s="1"/>
  <c r="G14" i="3"/>
  <c r="N14" i="3" s="1"/>
  <c r="O14" i="3" s="1"/>
  <c r="Q14" i="3" s="1"/>
  <c r="G24" i="3"/>
  <c r="N24" i="3" s="1"/>
  <c r="O24" i="3" s="1"/>
  <c r="Q24" i="3" s="1"/>
  <c r="N160" i="3"/>
  <c r="O160" i="3" s="1"/>
  <c r="Q160" i="3" s="1"/>
  <c r="J30" i="3"/>
  <c r="J32" i="3"/>
  <c r="G75" i="3"/>
  <c r="N75" i="3" s="1"/>
  <c r="O75" i="3" s="1"/>
  <c r="Q75" i="3" s="1"/>
  <c r="J189" i="3"/>
  <c r="J190" i="3" s="1"/>
  <c r="J191" i="3" s="1"/>
  <c r="J192" i="3" s="1"/>
  <c r="J193" i="3" s="1"/>
  <c r="J195" i="3" s="1"/>
  <c r="G70" i="3"/>
  <c r="N70" i="3" s="1"/>
  <c r="O70" i="3" s="1"/>
  <c r="J28" i="3"/>
  <c r="G79" i="3"/>
  <c r="N79" i="3" s="1"/>
  <c r="O79" i="3" s="1"/>
  <c r="Q79" i="3" s="1"/>
  <c r="G86" i="3"/>
  <c r="N86" i="3" s="1"/>
  <c r="O86" i="3" s="1"/>
  <c r="G83" i="3"/>
  <c r="N83" i="3" s="1"/>
  <c r="O83" i="3" s="1"/>
  <c r="Q83" i="3" s="1"/>
  <c r="G87" i="3"/>
  <c r="N87" i="3" s="1"/>
  <c r="O87" i="3" s="1"/>
  <c r="Q87" i="3" s="1"/>
  <c r="J26" i="3"/>
  <c r="N26" i="3" s="1"/>
  <c r="O26" i="3" s="1"/>
  <c r="Q26" i="3" s="1"/>
  <c r="G72" i="3"/>
  <c r="N72" i="3" s="1"/>
  <c r="O72" i="3" s="1"/>
  <c r="Q72" i="3" s="1"/>
  <c r="G88" i="3"/>
  <c r="N88" i="3" s="1"/>
  <c r="O88" i="3" s="1"/>
  <c r="Q88" i="3" s="1"/>
  <c r="J27" i="3"/>
  <c r="J29" i="3"/>
  <c r="G74" i="3"/>
  <c r="N74" i="3" s="1"/>
  <c r="O74" i="3" s="1"/>
  <c r="Q74" i="3" s="1"/>
  <c r="N89" i="3"/>
  <c r="O89" i="3" s="1"/>
  <c r="Q89" i="3" s="1"/>
  <c r="O81" i="3"/>
  <c r="Q81" i="3" s="1"/>
  <c r="J118" i="3"/>
  <c r="J45" i="3"/>
  <c r="J46" i="3" s="1"/>
  <c r="J48" i="3" s="1"/>
  <c r="H52" i="3"/>
  <c r="H53" i="3" s="1"/>
  <c r="H104" i="3"/>
  <c r="H105" i="3" s="1"/>
  <c r="H106" i="3" s="1"/>
  <c r="H107" i="3" s="1"/>
  <c r="H108" i="3" s="1"/>
  <c r="H109" i="3" s="1"/>
  <c r="H110" i="3" s="1"/>
  <c r="O66" i="3"/>
  <c r="Q66" i="3" s="1"/>
  <c r="J55" i="3"/>
  <c r="J56" i="3" s="1"/>
  <c r="N163" i="3"/>
  <c r="O163" i="3" s="1"/>
  <c r="Q163" i="3" s="1"/>
  <c r="G164" i="3"/>
  <c r="O82" i="3"/>
  <c r="Q82" i="3" s="1"/>
  <c r="O84" i="3"/>
  <c r="Q84" i="3" s="1"/>
  <c r="G159" i="3"/>
  <c r="H111" i="3"/>
  <c r="H112" i="3" s="1"/>
  <c r="H113" i="3" s="1"/>
  <c r="H114" i="3" s="1"/>
  <c r="H115" i="3" s="1"/>
  <c r="H116" i="3" s="1"/>
  <c r="H117" i="3" s="1"/>
  <c r="O45" i="9" l="1"/>
  <c r="Q45" i="9" s="1"/>
  <c r="O28" i="9"/>
  <c r="Q28" i="9" s="1"/>
  <c r="O66" i="9"/>
  <c r="Q66" i="9" s="1"/>
  <c r="O68" i="13"/>
  <c r="Q68" i="13" s="1"/>
  <c r="O43" i="3"/>
  <c r="Q43" i="3" s="1"/>
  <c r="O85" i="9"/>
  <c r="Q85" i="9" s="1"/>
  <c r="N119" i="13"/>
  <c r="O119" i="13" s="1"/>
  <c r="Q119" i="13" s="1"/>
  <c r="N118" i="13"/>
  <c r="O118" i="13" s="1"/>
  <c r="Q118" i="13" s="1"/>
  <c r="N31" i="3"/>
  <c r="O31" i="3" s="1"/>
  <c r="Q31" i="3" s="1"/>
  <c r="N114" i="13"/>
  <c r="O114" i="13" s="1"/>
  <c r="Q114" i="13" s="1"/>
  <c r="N113" i="13"/>
  <c r="O113" i="13" s="1"/>
  <c r="Q113" i="13" s="1"/>
  <c r="O134" i="3"/>
  <c r="Q134" i="3" s="1"/>
  <c r="N136" i="13"/>
  <c r="O136" i="13" s="1"/>
  <c r="Q136" i="13" s="1"/>
  <c r="N46" i="9"/>
  <c r="O46" i="9" s="1"/>
  <c r="Q46" i="9" s="1"/>
  <c r="G138" i="13"/>
  <c r="N135" i="13"/>
  <c r="O135" i="13" s="1"/>
  <c r="O5" i="9"/>
  <c r="Q5" i="9" s="1"/>
  <c r="O57" i="9"/>
  <c r="Q57" i="9" s="1"/>
  <c r="O30" i="9"/>
  <c r="Q30" i="9" s="1"/>
  <c r="O12" i="3"/>
  <c r="Q12" i="3" s="1"/>
  <c r="O17" i="3"/>
  <c r="Q17" i="3" s="1"/>
  <c r="O85" i="13"/>
  <c r="Q85" i="13" s="1"/>
  <c r="O77" i="9"/>
  <c r="Q77" i="9" s="1"/>
  <c r="O43" i="9"/>
  <c r="Q43" i="9" s="1"/>
  <c r="O39" i="13"/>
  <c r="Q39" i="13" s="1"/>
  <c r="O3" i="3"/>
  <c r="Q3" i="3" s="1"/>
  <c r="O77" i="13"/>
  <c r="Q77" i="13" s="1"/>
  <c r="O37" i="13"/>
  <c r="Q37" i="13" s="1"/>
  <c r="N136" i="3"/>
  <c r="O136" i="3" s="1"/>
  <c r="Q136" i="3" s="1"/>
  <c r="N92" i="13"/>
  <c r="O92" i="13" s="1"/>
  <c r="Q92" i="13" s="1"/>
  <c r="N46" i="3"/>
  <c r="O46" i="3" s="1"/>
  <c r="Q46" i="3" s="1"/>
  <c r="N48" i="9"/>
  <c r="O48" i="9" s="1"/>
  <c r="Q48" i="9" s="1"/>
  <c r="G138" i="3"/>
  <c r="N138" i="3" s="1"/>
  <c r="O138" i="3" s="1"/>
  <c r="Q138" i="3" s="1"/>
  <c r="N157" i="3"/>
  <c r="O157" i="3" s="1"/>
  <c r="Q157" i="3" s="1"/>
  <c r="N28" i="3"/>
  <c r="O28" i="3" s="1"/>
  <c r="Q28" i="3" s="1"/>
  <c r="N45" i="3"/>
  <c r="O45" i="3" s="1"/>
  <c r="Q45" i="3" s="1"/>
  <c r="N32" i="3"/>
  <c r="O32" i="3" s="1"/>
  <c r="Q32" i="3" s="1"/>
  <c r="N154" i="3"/>
  <c r="O154" i="3" s="1"/>
  <c r="Q154" i="3" s="1"/>
  <c r="G94" i="13"/>
  <c r="N93" i="13"/>
  <c r="O93" i="13" s="1"/>
  <c r="Q93" i="13" s="1"/>
  <c r="N158" i="3"/>
  <c r="O158" i="3" s="1"/>
  <c r="Q158" i="3" s="1"/>
  <c r="N49" i="13"/>
  <c r="O49" i="13" s="1"/>
  <c r="Q49" i="13" s="1"/>
  <c r="N159" i="3"/>
  <c r="O159" i="3" s="1"/>
  <c r="Q159" i="3" s="1"/>
  <c r="N93" i="9"/>
  <c r="O93" i="9" s="1"/>
  <c r="Q93" i="9" s="1"/>
  <c r="G94" i="9"/>
  <c r="N49" i="9"/>
  <c r="O49" i="9" s="1"/>
  <c r="Q49" i="9" s="1"/>
  <c r="J51" i="9"/>
  <c r="N50" i="9"/>
  <c r="O50" i="9" s="1"/>
  <c r="Q50" i="9" s="1"/>
  <c r="G5" i="3"/>
  <c r="N5" i="3" s="1"/>
  <c r="O5" i="3" s="1"/>
  <c r="Q5" i="3" s="1"/>
  <c r="Q6" i="3"/>
  <c r="G85" i="3"/>
  <c r="N85" i="3" s="1"/>
  <c r="O85" i="3" s="1"/>
  <c r="Q85" i="3" s="1"/>
  <c r="Q86" i="3"/>
  <c r="G69" i="3"/>
  <c r="N69" i="3" s="1"/>
  <c r="O69" i="3" s="1"/>
  <c r="Q69" i="3" s="1"/>
  <c r="Q70" i="3"/>
  <c r="N164" i="13"/>
  <c r="O164" i="13" s="1"/>
  <c r="Q164" i="13" s="1"/>
  <c r="G165" i="13"/>
  <c r="J156" i="13"/>
  <c r="N155" i="13"/>
  <c r="O155" i="13" s="1"/>
  <c r="Q155" i="13" s="1"/>
  <c r="G139" i="13"/>
  <c r="N138" i="13"/>
  <c r="O138" i="13" s="1"/>
  <c r="Q138" i="13" s="1"/>
  <c r="J56" i="13"/>
  <c r="N55" i="13"/>
  <c r="O55" i="13" s="1"/>
  <c r="Q55" i="13" s="1"/>
  <c r="G116" i="13"/>
  <c r="N115" i="13"/>
  <c r="O115" i="13" s="1"/>
  <c r="Q115" i="13" s="1"/>
  <c r="N120" i="13"/>
  <c r="O120" i="13" s="1"/>
  <c r="Q120" i="13" s="1"/>
  <c r="G121" i="13"/>
  <c r="G158" i="13"/>
  <c r="J51" i="13"/>
  <c r="N50" i="13"/>
  <c r="O50" i="13" s="1"/>
  <c r="Q50" i="13" s="1"/>
  <c r="G166" i="9"/>
  <c r="G159" i="9"/>
  <c r="N137" i="9"/>
  <c r="O137" i="9" s="1"/>
  <c r="Q137" i="9" s="1"/>
  <c r="G138" i="9"/>
  <c r="G114" i="9"/>
  <c r="N113" i="9"/>
  <c r="O113" i="9" s="1"/>
  <c r="Q113" i="9" s="1"/>
  <c r="G122" i="9"/>
  <c r="N121" i="9"/>
  <c r="O121" i="9" s="1"/>
  <c r="Q121" i="9" s="1"/>
  <c r="J164" i="9"/>
  <c r="N163" i="9"/>
  <c r="O163" i="9" s="1"/>
  <c r="Q163" i="9" s="1"/>
  <c r="J156" i="9"/>
  <c r="N155" i="9"/>
  <c r="O155" i="9" s="1"/>
  <c r="Q155" i="9" s="1"/>
  <c r="J59" i="9"/>
  <c r="N58" i="9"/>
  <c r="O58" i="9" s="1"/>
  <c r="Q58" i="9" s="1"/>
  <c r="G92" i="3"/>
  <c r="N91" i="3"/>
  <c r="O91" i="3" s="1"/>
  <c r="Q91" i="3" s="1"/>
  <c r="N155" i="3"/>
  <c r="O155" i="3" s="1"/>
  <c r="Q155" i="3" s="1"/>
  <c r="N30" i="3"/>
  <c r="O30" i="3" s="1"/>
  <c r="Q30" i="3" s="1"/>
  <c r="N156" i="3"/>
  <c r="O156" i="3" s="1"/>
  <c r="Q156" i="3" s="1"/>
  <c r="N111" i="3"/>
  <c r="O111" i="3" s="1"/>
  <c r="Q111" i="3" s="1"/>
  <c r="G113" i="3"/>
  <c r="G114" i="3" s="1"/>
  <c r="N29" i="3"/>
  <c r="O29" i="3" s="1"/>
  <c r="Q29" i="3" s="1"/>
  <c r="N27" i="3"/>
  <c r="O27" i="3" s="1"/>
  <c r="Q27" i="3" s="1"/>
  <c r="J119" i="3"/>
  <c r="N118" i="3"/>
  <c r="O118" i="3" s="1"/>
  <c r="Q118" i="3" s="1"/>
  <c r="J57" i="3"/>
  <c r="N56" i="3"/>
  <c r="O56" i="3" s="1"/>
  <c r="Q56" i="3" s="1"/>
  <c r="G165" i="3"/>
  <c r="N164" i="3"/>
  <c r="O164" i="3" s="1"/>
  <c r="Q164" i="3" s="1"/>
  <c r="G122" i="3"/>
  <c r="N55" i="3"/>
  <c r="O55" i="3" s="1"/>
  <c r="Q55" i="3" s="1"/>
  <c r="J49" i="3"/>
  <c r="N48" i="3"/>
  <c r="O48" i="3" s="1"/>
  <c r="Q48" i="3" s="1"/>
  <c r="G139" i="3" l="1"/>
  <c r="G134" i="13"/>
  <c r="N134" i="13" s="1"/>
  <c r="O134" i="13" s="1"/>
  <c r="Q134" i="13" s="1"/>
  <c r="Q135" i="13"/>
  <c r="N51" i="9"/>
  <c r="O51" i="9" s="1"/>
  <c r="Q51" i="9" s="1"/>
  <c r="J52" i="9"/>
  <c r="G95" i="9"/>
  <c r="N94" i="9"/>
  <c r="O94" i="9" s="1"/>
  <c r="Q94" i="9" s="1"/>
  <c r="G95" i="13"/>
  <c r="N94" i="13"/>
  <c r="O94" i="13" s="1"/>
  <c r="Q94" i="13" s="1"/>
  <c r="J52" i="13"/>
  <c r="N51" i="13"/>
  <c r="O51" i="13" s="1"/>
  <c r="Q51" i="13" s="1"/>
  <c r="G159" i="13"/>
  <c r="J157" i="13"/>
  <c r="N156" i="13"/>
  <c r="O156" i="13" s="1"/>
  <c r="Q156" i="13" s="1"/>
  <c r="N56" i="13"/>
  <c r="O56" i="13" s="1"/>
  <c r="Q56" i="13" s="1"/>
  <c r="J57" i="13"/>
  <c r="G140" i="13"/>
  <c r="N139" i="13"/>
  <c r="O139" i="13" s="1"/>
  <c r="Q139" i="13" s="1"/>
  <c r="G122" i="13"/>
  <c r="N121" i="13"/>
  <c r="O121" i="13" s="1"/>
  <c r="Q121" i="13" s="1"/>
  <c r="N165" i="13"/>
  <c r="O165" i="13" s="1"/>
  <c r="Q165" i="13" s="1"/>
  <c r="G166" i="13"/>
  <c r="N116" i="13"/>
  <c r="O116" i="13" s="1"/>
  <c r="Q116" i="13" s="1"/>
  <c r="G117" i="13"/>
  <c r="N117" i="13" s="1"/>
  <c r="O117" i="13" s="1"/>
  <c r="Q117" i="13" s="1"/>
  <c r="G139" i="9"/>
  <c r="N138" i="9"/>
  <c r="O138" i="9" s="1"/>
  <c r="Q138" i="9" s="1"/>
  <c r="J60" i="9"/>
  <c r="N59" i="9"/>
  <c r="O59" i="9" s="1"/>
  <c r="Q59" i="9" s="1"/>
  <c r="G167" i="9"/>
  <c r="G123" i="9"/>
  <c r="N122" i="9"/>
  <c r="O122" i="9" s="1"/>
  <c r="Q122" i="9" s="1"/>
  <c r="G115" i="9"/>
  <c r="N114" i="9"/>
  <c r="O114" i="9" s="1"/>
  <c r="Q114" i="9" s="1"/>
  <c r="J157" i="9"/>
  <c r="N156" i="9"/>
  <c r="O156" i="9" s="1"/>
  <c r="Q156" i="9" s="1"/>
  <c r="J165" i="9"/>
  <c r="N164" i="9"/>
  <c r="O164" i="9" s="1"/>
  <c r="Q164" i="9" s="1"/>
  <c r="N113" i="3"/>
  <c r="O113" i="3" s="1"/>
  <c r="Q113" i="3" s="1"/>
  <c r="N92" i="3"/>
  <c r="O92" i="3" s="1"/>
  <c r="Q92" i="3" s="1"/>
  <c r="G93" i="3"/>
  <c r="J120" i="3"/>
  <c r="N119" i="3"/>
  <c r="O119" i="3" s="1"/>
  <c r="Q119" i="3" s="1"/>
  <c r="G123" i="3"/>
  <c r="N114" i="3"/>
  <c r="O114" i="3" s="1"/>
  <c r="Q114" i="3" s="1"/>
  <c r="G115" i="3"/>
  <c r="N49" i="3"/>
  <c r="O49" i="3" s="1"/>
  <c r="Q49" i="3" s="1"/>
  <c r="J50" i="3"/>
  <c r="N139" i="3"/>
  <c r="O139" i="3" s="1"/>
  <c r="Q139" i="3" s="1"/>
  <c r="G140" i="3"/>
  <c r="N165" i="3"/>
  <c r="O165" i="3" s="1"/>
  <c r="Q165" i="3" s="1"/>
  <c r="G166" i="3"/>
  <c r="J58" i="3"/>
  <c r="N57" i="3"/>
  <c r="O57" i="3" s="1"/>
  <c r="Q57" i="3" s="1"/>
  <c r="G96" i="13" l="1"/>
  <c r="N95" i="13"/>
  <c r="O95" i="13" s="1"/>
  <c r="Q95" i="13" s="1"/>
  <c r="N95" i="9"/>
  <c r="O95" i="9" s="1"/>
  <c r="Q95" i="9" s="1"/>
  <c r="G96" i="9"/>
  <c r="J104" i="9"/>
  <c r="J105" i="9" s="1"/>
  <c r="J106" i="9" s="1"/>
  <c r="J107" i="9" s="1"/>
  <c r="J108" i="9" s="1"/>
  <c r="J109" i="9" s="1"/>
  <c r="J110" i="9" s="1"/>
  <c r="J53" i="9"/>
  <c r="N53" i="9" s="1"/>
  <c r="O53" i="9" s="1"/>
  <c r="Q53" i="9" s="1"/>
  <c r="N52" i="9"/>
  <c r="O52" i="9" s="1"/>
  <c r="Q52" i="9" s="1"/>
  <c r="N140" i="13"/>
  <c r="O140" i="13" s="1"/>
  <c r="Q140" i="13" s="1"/>
  <c r="G141" i="13"/>
  <c r="G167" i="13"/>
  <c r="N166" i="13"/>
  <c r="O166" i="13" s="1"/>
  <c r="Q166" i="13" s="1"/>
  <c r="J104" i="13"/>
  <c r="J105" i="13" s="1"/>
  <c r="J106" i="13" s="1"/>
  <c r="J107" i="13" s="1"/>
  <c r="J108" i="13" s="1"/>
  <c r="J109" i="13" s="1"/>
  <c r="J110" i="13" s="1"/>
  <c r="J53" i="13"/>
  <c r="N53" i="13" s="1"/>
  <c r="O53" i="13" s="1"/>
  <c r="Q53" i="13" s="1"/>
  <c r="N52" i="13"/>
  <c r="O52" i="13" s="1"/>
  <c r="Q52" i="13" s="1"/>
  <c r="J158" i="13"/>
  <c r="N157" i="13"/>
  <c r="O157" i="13" s="1"/>
  <c r="Q157" i="13" s="1"/>
  <c r="J58" i="13"/>
  <c r="N57" i="13"/>
  <c r="O57" i="13" s="1"/>
  <c r="Q57" i="13" s="1"/>
  <c r="G123" i="13"/>
  <c r="N122" i="13"/>
  <c r="O122" i="13" s="1"/>
  <c r="Q122" i="13" s="1"/>
  <c r="J61" i="9"/>
  <c r="N60" i="9"/>
  <c r="O60" i="9" s="1"/>
  <c r="Q60" i="9" s="1"/>
  <c r="J158" i="9"/>
  <c r="N157" i="9"/>
  <c r="O157" i="9" s="1"/>
  <c r="Q157" i="9" s="1"/>
  <c r="N115" i="9"/>
  <c r="O115" i="9" s="1"/>
  <c r="Q115" i="9" s="1"/>
  <c r="G116" i="9"/>
  <c r="G124" i="9"/>
  <c r="N124" i="9" s="1"/>
  <c r="O124" i="9" s="1"/>
  <c r="Q124" i="9" s="1"/>
  <c r="N123" i="9"/>
  <c r="O123" i="9" s="1"/>
  <c r="Q123" i="9" s="1"/>
  <c r="G168" i="9"/>
  <c r="J166" i="9"/>
  <c r="N165" i="9"/>
  <c r="O165" i="9" s="1"/>
  <c r="Q165" i="9" s="1"/>
  <c r="G140" i="9"/>
  <c r="N139" i="9"/>
  <c r="O139" i="9" s="1"/>
  <c r="Q139" i="9" s="1"/>
  <c r="N93" i="3"/>
  <c r="O93" i="3" s="1"/>
  <c r="Q93" i="3" s="1"/>
  <c r="G94" i="3"/>
  <c r="J121" i="3"/>
  <c r="N120" i="3"/>
  <c r="O120" i="3" s="1"/>
  <c r="Q120" i="3" s="1"/>
  <c r="G141" i="3"/>
  <c r="N140" i="3"/>
  <c r="O140" i="3" s="1"/>
  <c r="Q140" i="3" s="1"/>
  <c r="J51" i="3"/>
  <c r="N50" i="3"/>
  <c r="O50" i="3" s="1"/>
  <c r="Q50" i="3" s="1"/>
  <c r="G116" i="3"/>
  <c r="N115" i="3"/>
  <c r="O115" i="3" s="1"/>
  <c r="Q115" i="3" s="1"/>
  <c r="G124" i="3"/>
  <c r="G167" i="3"/>
  <c r="N166" i="3"/>
  <c r="O166" i="3" s="1"/>
  <c r="Q166" i="3" s="1"/>
  <c r="J59" i="3"/>
  <c r="N58" i="3"/>
  <c r="O58" i="3" s="1"/>
  <c r="Q58" i="3" s="1"/>
  <c r="G97" i="9" l="1"/>
  <c r="N96" i="9"/>
  <c r="O96" i="9" s="1"/>
  <c r="Q96" i="9" s="1"/>
  <c r="N96" i="13"/>
  <c r="O96" i="13" s="1"/>
  <c r="Q96" i="13" s="1"/>
  <c r="G97" i="13"/>
  <c r="J159" i="13"/>
  <c r="N159" i="13" s="1"/>
  <c r="O159" i="13" s="1"/>
  <c r="Q159" i="13" s="1"/>
  <c r="N158" i="13"/>
  <c r="O158" i="13" s="1"/>
  <c r="Q158" i="13" s="1"/>
  <c r="J59" i="13"/>
  <c r="N58" i="13"/>
  <c r="O58" i="13" s="1"/>
  <c r="Q58" i="13" s="1"/>
  <c r="G168" i="13"/>
  <c r="N167" i="13"/>
  <c r="O167" i="13" s="1"/>
  <c r="Q167" i="13" s="1"/>
  <c r="G143" i="13"/>
  <c r="N141" i="13"/>
  <c r="O141" i="13" s="1"/>
  <c r="Q141" i="13" s="1"/>
  <c r="G124" i="13"/>
  <c r="N124" i="13" s="1"/>
  <c r="O124" i="13" s="1"/>
  <c r="Q124" i="13" s="1"/>
  <c r="N123" i="13"/>
  <c r="O123" i="13" s="1"/>
  <c r="Q123" i="13" s="1"/>
  <c r="N168" i="9"/>
  <c r="O168" i="9" s="1"/>
  <c r="Q168" i="9" s="1"/>
  <c r="G169" i="9"/>
  <c r="N116" i="9"/>
  <c r="O116" i="9" s="1"/>
  <c r="Q116" i="9" s="1"/>
  <c r="G117" i="9"/>
  <c r="N117" i="9" s="1"/>
  <c r="O117" i="9" s="1"/>
  <c r="Q117" i="9" s="1"/>
  <c r="N140" i="9"/>
  <c r="O140" i="9" s="1"/>
  <c r="Q140" i="9" s="1"/>
  <c r="G141" i="9"/>
  <c r="J159" i="9"/>
  <c r="N159" i="9" s="1"/>
  <c r="O159" i="9" s="1"/>
  <c r="Q159" i="9" s="1"/>
  <c r="N158" i="9"/>
  <c r="O158" i="9" s="1"/>
  <c r="Q158" i="9" s="1"/>
  <c r="J167" i="9"/>
  <c r="N167" i="9" s="1"/>
  <c r="O167" i="9" s="1"/>
  <c r="Q167" i="9" s="1"/>
  <c r="N166" i="9"/>
  <c r="O166" i="9" s="1"/>
  <c r="Q166" i="9" s="1"/>
  <c r="J62" i="9"/>
  <c r="N61" i="9"/>
  <c r="O61" i="9" s="1"/>
  <c r="Q61" i="9" s="1"/>
  <c r="N94" i="3"/>
  <c r="O94" i="3" s="1"/>
  <c r="Q94" i="3" s="1"/>
  <c r="G95" i="3"/>
  <c r="J122" i="3"/>
  <c r="N121" i="3"/>
  <c r="O121" i="3" s="1"/>
  <c r="Q121" i="3" s="1"/>
  <c r="N167" i="3"/>
  <c r="O167" i="3" s="1"/>
  <c r="Q167" i="3" s="1"/>
  <c r="G168" i="3"/>
  <c r="G117" i="3"/>
  <c r="N117" i="3" s="1"/>
  <c r="O117" i="3" s="1"/>
  <c r="Q117" i="3" s="1"/>
  <c r="N116" i="3"/>
  <c r="O116" i="3" s="1"/>
  <c r="Q116" i="3" s="1"/>
  <c r="N141" i="3"/>
  <c r="O141" i="3" s="1"/>
  <c r="Q141" i="3" s="1"/>
  <c r="G143" i="3"/>
  <c r="J52" i="3"/>
  <c r="N51" i="3"/>
  <c r="O51" i="3" s="1"/>
  <c r="Q51" i="3" s="1"/>
  <c r="N59" i="3"/>
  <c r="O59" i="3" s="1"/>
  <c r="Q59" i="3" s="1"/>
  <c r="J60" i="3"/>
  <c r="N97" i="13" l="1"/>
  <c r="O97" i="13" s="1"/>
  <c r="Q97" i="13" s="1"/>
  <c r="G98" i="13"/>
  <c r="N97" i="9"/>
  <c r="O97" i="9" s="1"/>
  <c r="Q97" i="9" s="1"/>
  <c r="G98" i="9"/>
  <c r="N168" i="13"/>
  <c r="O168" i="13" s="1"/>
  <c r="Q168" i="13" s="1"/>
  <c r="G169" i="13"/>
  <c r="J60" i="13"/>
  <c r="N59" i="13"/>
  <c r="O59" i="13" s="1"/>
  <c r="Q59" i="13" s="1"/>
  <c r="N143" i="13"/>
  <c r="O143" i="13" s="1"/>
  <c r="G144" i="13"/>
  <c r="G143" i="9"/>
  <c r="N141" i="9"/>
  <c r="O141" i="9" s="1"/>
  <c r="Q141" i="9" s="1"/>
  <c r="N169" i="9"/>
  <c r="O169" i="9" s="1"/>
  <c r="Q169" i="9" s="1"/>
  <c r="G170" i="9"/>
  <c r="J63" i="9"/>
  <c r="N62" i="9"/>
  <c r="O62" i="9" s="1"/>
  <c r="Q62" i="9" s="1"/>
  <c r="G96" i="3"/>
  <c r="N95" i="3"/>
  <c r="O95" i="3" s="1"/>
  <c r="Q95" i="3" s="1"/>
  <c r="J123" i="3"/>
  <c r="N122" i="3"/>
  <c r="O122" i="3" s="1"/>
  <c r="Q122" i="3" s="1"/>
  <c r="J104" i="3"/>
  <c r="J105" i="3" s="1"/>
  <c r="J106" i="3" s="1"/>
  <c r="J107" i="3" s="1"/>
  <c r="J108" i="3" s="1"/>
  <c r="J109" i="3" s="1"/>
  <c r="J110" i="3" s="1"/>
  <c r="J53" i="3"/>
  <c r="N53" i="3" s="1"/>
  <c r="O53" i="3" s="1"/>
  <c r="Q53" i="3" s="1"/>
  <c r="N52" i="3"/>
  <c r="O52" i="3" s="1"/>
  <c r="Q52" i="3" s="1"/>
  <c r="G144" i="3"/>
  <c r="N143" i="3"/>
  <c r="O143" i="3" s="1"/>
  <c r="J61" i="3"/>
  <c r="N60" i="3"/>
  <c r="O60" i="3" s="1"/>
  <c r="Q60" i="3" s="1"/>
  <c r="G169" i="3"/>
  <c r="N168" i="3"/>
  <c r="O168" i="3" s="1"/>
  <c r="Q168" i="3" s="1"/>
  <c r="G99" i="9" l="1"/>
  <c r="N98" i="9"/>
  <c r="O98" i="9" s="1"/>
  <c r="Q98" i="9" s="1"/>
  <c r="N98" i="13"/>
  <c r="O98" i="13" s="1"/>
  <c r="Q98" i="13" s="1"/>
  <c r="G99" i="13"/>
  <c r="G142" i="3"/>
  <c r="N142" i="3" s="1"/>
  <c r="O142" i="3" s="1"/>
  <c r="Q142" i="3" s="1"/>
  <c r="Q143" i="3"/>
  <c r="Q143" i="13"/>
  <c r="G142" i="13"/>
  <c r="N142" i="13" s="1"/>
  <c r="O142" i="13" s="1"/>
  <c r="Q142" i="13" s="1"/>
  <c r="J61" i="13"/>
  <c r="N60" i="13"/>
  <c r="O60" i="13" s="1"/>
  <c r="Q60" i="13" s="1"/>
  <c r="N169" i="13"/>
  <c r="O169" i="13" s="1"/>
  <c r="Q169" i="13" s="1"/>
  <c r="G170" i="13"/>
  <c r="G145" i="13"/>
  <c r="N144" i="13"/>
  <c r="O144" i="13" s="1"/>
  <c r="Q144" i="13" s="1"/>
  <c r="G171" i="9"/>
  <c r="N170" i="9"/>
  <c r="O170" i="9" s="1"/>
  <c r="Q170" i="9" s="1"/>
  <c r="J64" i="9"/>
  <c r="N63" i="9"/>
  <c r="O63" i="9" s="1"/>
  <c r="Q63" i="9" s="1"/>
  <c r="N143" i="9"/>
  <c r="O143" i="9" s="1"/>
  <c r="G144" i="9"/>
  <c r="G97" i="3"/>
  <c r="N96" i="3"/>
  <c r="O96" i="3" s="1"/>
  <c r="Q96" i="3" s="1"/>
  <c r="J124" i="3"/>
  <c r="N123" i="3"/>
  <c r="O123" i="3" s="1"/>
  <c r="Q123" i="3" s="1"/>
  <c r="N144" i="3"/>
  <c r="O144" i="3" s="1"/>
  <c r="Q144" i="3" s="1"/>
  <c r="G145" i="3"/>
  <c r="G170" i="3"/>
  <c r="N169" i="3"/>
  <c r="O169" i="3" s="1"/>
  <c r="Q169" i="3" s="1"/>
  <c r="J62" i="3"/>
  <c r="N61" i="3"/>
  <c r="O61" i="3" s="1"/>
  <c r="Q61" i="3" s="1"/>
  <c r="N99" i="13" l="1"/>
  <c r="O99" i="13" s="1"/>
  <c r="Q99" i="13" s="1"/>
  <c r="G100" i="13"/>
  <c r="N99" i="9"/>
  <c r="O99" i="9" s="1"/>
  <c r="Q99" i="9" s="1"/>
  <c r="G100" i="9"/>
  <c r="G171" i="13"/>
  <c r="N170" i="13"/>
  <c r="O170" i="13" s="1"/>
  <c r="Q170" i="13" s="1"/>
  <c r="N145" i="13"/>
  <c r="O145" i="13" s="1"/>
  <c r="Q145" i="13" s="1"/>
  <c r="G146" i="13"/>
  <c r="J62" i="13"/>
  <c r="N61" i="13"/>
  <c r="O61" i="13" s="1"/>
  <c r="Q61" i="13" s="1"/>
  <c r="Q143" i="9"/>
  <c r="G142" i="9"/>
  <c r="N142" i="9" s="1"/>
  <c r="O142" i="9" s="1"/>
  <c r="Q142" i="9" s="1"/>
  <c r="J65" i="9"/>
  <c r="N65" i="9" s="1"/>
  <c r="O65" i="9" s="1"/>
  <c r="Q65" i="9" s="1"/>
  <c r="N64" i="9"/>
  <c r="O64" i="9" s="1"/>
  <c r="Q64" i="9" s="1"/>
  <c r="G145" i="9"/>
  <c r="N144" i="9"/>
  <c r="O144" i="9" s="1"/>
  <c r="Q144" i="9" s="1"/>
  <c r="G172" i="9"/>
  <c r="N171" i="9"/>
  <c r="O171" i="9" s="1"/>
  <c r="Q171" i="9" s="1"/>
  <c r="G98" i="3"/>
  <c r="N97" i="3"/>
  <c r="O97" i="3" s="1"/>
  <c r="Q97" i="3" s="1"/>
  <c r="J125" i="3"/>
  <c r="J126" i="3" s="1"/>
  <c r="J127" i="3" s="1"/>
  <c r="J128" i="3" s="1"/>
  <c r="J129" i="3" s="1"/>
  <c r="N124" i="3"/>
  <c r="O124" i="3" s="1"/>
  <c r="Q124" i="3" s="1"/>
  <c r="G146" i="3"/>
  <c r="N145" i="3"/>
  <c r="O145" i="3" s="1"/>
  <c r="Q145" i="3" s="1"/>
  <c r="J63" i="3"/>
  <c r="N62" i="3"/>
  <c r="O62" i="3" s="1"/>
  <c r="Q62" i="3" s="1"/>
  <c r="N170" i="3"/>
  <c r="O170" i="3" s="1"/>
  <c r="Q170" i="3" s="1"/>
  <c r="G171" i="3"/>
  <c r="N100" i="9" l="1"/>
  <c r="O100" i="9" s="1"/>
  <c r="Q100" i="9" s="1"/>
  <c r="G101" i="9"/>
  <c r="N100" i="13"/>
  <c r="O100" i="13" s="1"/>
  <c r="Q100" i="13" s="1"/>
  <c r="G101" i="13"/>
  <c r="J63" i="13"/>
  <c r="N62" i="13"/>
  <c r="O62" i="13" s="1"/>
  <c r="Q62" i="13" s="1"/>
  <c r="G147" i="13"/>
  <c r="N146" i="13"/>
  <c r="O146" i="13" s="1"/>
  <c r="Q146" i="13" s="1"/>
  <c r="G172" i="13"/>
  <c r="N171" i="13"/>
  <c r="O171" i="13" s="1"/>
  <c r="Q171" i="13" s="1"/>
  <c r="N145" i="9"/>
  <c r="O145" i="9" s="1"/>
  <c r="Q145" i="9" s="1"/>
  <c r="G146" i="9"/>
  <c r="N172" i="9"/>
  <c r="O172" i="9" s="1"/>
  <c r="Q172" i="9" s="1"/>
  <c r="G173" i="9"/>
  <c r="N98" i="3"/>
  <c r="O98" i="3" s="1"/>
  <c r="Q98" i="3" s="1"/>
  <c r="G99" i="3"/>
  <c r="G172" i="3"/>
  <c r="N171" i="3"/>
  <c r="O171" i="3" s="1"/>
  <c r="Q171" i="3" s="1"/>
  <c r="J64" i="3"/>
  <c r="N63" i="3"/>
  <c r="O63" i="3" s="1"/>
  <c r="Q63" i="3" s="1"/>
  <c r="N146" i="3"/>
  <c r="O146" i="3" s="1"/>
  <c r="Q146" i="3" s="1"/>
  <c r="G147" i="3"/>
  <c r="N101" i="13" l="1"/>
  <c r="O101" i="13" s="1"/>
  <c r="Q101" i="13" s="1"/>
  <c r="G102" i="13"/>
  <c r="G102" i="9"/>
  <c r="N101" i="9"/>
  <c r="O101" i="9" s="1"/>
  <c r="Q101" i="9" s="1"/>
  <c r="J64" i="13"/>
  <c r="N63" i="13"/>
  <c r="O63" i="13" s="1"/>
  <c r="Q63" i="13" s="1"/>
  <c r="N172" i="13"/>
  <c r="O172" i="13" s="1"/>
  <c r="Q172" i="13" s="1"/>
  <c r="G173" i="13"/>
  <c r="G148" i="13"/>
  <c r="N147" i="13"/>
  <c r="O147" i="13" s="1"/>
  <c r="Q147" i="13" s="1"/>
  <c r="N173" i="9"/>
  <c r="O173" i="9" s="1"/>
  <c r="Q173" i="9" s="1"/>
  <c r="G174" i="9"/>
  <c r="G147" i="9"/>
  <c r="N146" i="9"/>
  <c r="O146" i="9" s="1"/>
  <c r="Q146" i="9" s="1"/>
  <c r="G100" i="3"/>
  <c r="N99" i="3"/>
  <c r="O99" i="3" s="1"/>
  <c r="Q99" i="3" s="1"/>
  <c r="J65" i="3"/>
  <c r="N65" i="3" s="1"/>
  <c r="O65" i="3" s="1"/>
  <c r="Q65" i="3" s="1"/>
  <c r="N64" i="3"/>
  <c r="O64" i="3" s="1"/>
  <c r="Q64" i="3" s="1"/>
  <c r="G148" i="3"/>
  <c r="N147" i="3"/>
  <c r="O147" i="3" s="1"/>
  <c r="Q147" i="3" s="1"/>
  <c r="N172" i="3"/>
  <c r="O172" i="3" s="1"/>
  <c r="Q172" i="3" s="1"/>
  <c r="G173" i="3"/>
  <c r="N102" i="9" l="1"/>
  <c r="O102" i="9" s="1"/>
  <c r="Q102" i="9" s="1"/>
  <c r="G103" i="9"/>
  <c r="G103" i="13"/>
  <c r="N102" i="13"/>
  <c r="O102" i="13" s="1"/>
  <c r="Q102" i="13" s="1"/>
  <c r="N148" i="13"/>
  <c r="O148" i="13" s="1"/>
  <c r="Q148" i="13" s="1"/>
  <c r="G149" i="13"/>
  <c r="J65" i="13"/>
  <c r="N65" i="13" s="1"/>
  <c r="O65" i="13" s="1"/>
  <c r="Q65" i="13" s="1"/>
  <c r="N64" i="13"/>
  <c r="O64" i="13" s="1"/>
  <c r="Q64" i="13" s="1"/>
  <c r="N173" i="13"/>
  <c r="O173" i="13" s="1"/>
  <c r="Q173" i="13" s="1"/>
  <c r="G174" i="13"/>
  <c r="G175" i="9"/>
  <c r="N174" i="9"/>
  <c r="O174" i="9" s="1"/>
  <c r="Q174" i="9" s="1"/>
  <c r="G148" i="9"/>
  <c r="N147" i="9"/>
  <c r="O147" i="9" s="1"/>
  <c r="Q147" i="9" s="1"/>
  <c r="N100" i="3"/>
  <c r="O100" i="3" s="1"/>
  <c r="Q100" i="3" s="1"/>
  <c r="G101" i="3"/>
  <c r="N148" i="3"/>
  <c r="O148" i="3" s="1"/>
  <c r="Q148" i="3" s="1"/>
  <c r="G149" i="3"/>
  <c r="G174" i="3"/>
  <c r="N173" i="3"/>
  <c r="O173" i="3" s="1"/>
  <c r="Q173" i="3" s="1"/>
  <c r="N103" i="13" l="1"/>
  <c r="O103" i="13" s="1"/>
  <c r="Q103" i="13" s="1"/>
  <c r="G125" i="13"/>
  <c r="G104" i="13"/>
  <c r="G125" i="9"/>
  <c r="G104" i="9"/>
  <c r="N103" i="9"/>
  <c r="O103" i="9" s="1"/>
  <c r="Q103" i="9" s="1"/>
  <c r="G175" i="13"/>
  <c r="N174" i="13"/>
  <c r="O174" i="13" s="1"/>
  <c r="Q174" i="13" s="1"/>
  <c r="G151" i="13"/>
  <c r="N149" i="13"/>
  <c r="O149" i="13" s="1"/>
  <c r="Q149" i="13" s="1"/>
  <c r="N148" i="9"/>
  <c r="O148" i="9" s="1"/>
  <c r="Q148" i="9" s="1"/>
  <c r="G149" i="9"/>
  <c r="G176" i="9"/>
  <c r="N175" i="9"/>
  <c r="O175" i="9" s="1"/>
  <c r="Q175" i="9" s="1"/>
  <c r="N101" i="3"/>
  <c r="O101" i="3" s="1"/>
  <c r="Q101" i="3" s="1"/>
  <c r="G102" i="3"/>
  <c r="G151" i="3"/>
  <c r="N149" i="3"/>
  <c r="O149" i="3" s="1"/>
  <c r="Q149" i="3" s="1"/>
  <c r="G175" i="3"/>
  <c r="N174" i="3"/>
  <c r="O174" i="3" s="1"/>
  <c r="Q174" i="3" s="1"/>
  <c r="N104" i="9" l="1"/>
  <c r="O104" i="9" s="1"/>
  <c r="Q104" i="9" s="1"/>
  <c r="G105" i="9"/>
  <c r="G126" i="9"/>
  <c r="N125" i="9"/>
  <c r="O125" i="9" s="1"/>
  <c r="Q125" i="9" s="1"/>
  <c r="N104" i="13"/>
  <c r="O104" i="13" s="1"/>
  <c r="Q104" i="13" s="1"/>
  <c r="G105" i="13"/>
  <c r="N125" i="13"/>
  <c r="O125" i="13" s="1"/>
  <c r="Q125" i="13" s="1"/>
  <c r="G126" i="13"/>
  <c r="G176" i="13"/>
  <c r="N175" i="13"/>
  <c r="O175" i="13" s="1"/>
  <c r="Q175" i="13" s="1"/>
  <c r="G152" i="13"/>
  <c r="N151" i="13"/>
  <c r="O151" i="13" s="1"/>
  <c r="G177" i="9"/>
  <c r="N176" i="9"/>
  <c r="O176" i="9" s="1"/>
  <c r="Q176" i="9" s="1"/>
  <c r="G151" i="9"/>
  <c r="N149" i="9"/>
  <c r="O149" i="9" s="1"/>
  <c r="Q149" i="9" s="1"/>
  <c r="N102" i="3"/>
  <c r="O102" i="3" s="1"/>
  <c r="Q102" i="3" s="1"/>
  <c r="G103" i="3"/>
  <c r="N175" i="3"/>
  <c r="O175" i="3" s="1"/>
  <c r="Q175" i="3" s="1"/>
  <c r="G176" i="3"/>
  <c r="N151" i="3"/>
  <c r="O151" i="3" s="1"/>
  <c r="G152" i="3"/>
  <c r="G106" i="13" l="1"/>
  <c r="N105" i="13"/>
  <c r="O105" i="13" s="1"/>
  <c r="Q105" i="13" s="1"/>
  <c r="N126" i="13"/>
  <c r="O126" i="13" s="1"/>
  <c r="Q126" i="13" s="1"/>
  <c r="G127" i="13"/>
  <c r="N126" i="9"/>
  <c r="O126" i="9" s="1"/>
  <c r="Q126" i="9" s="1"/>
  <c r="G127" i="9"/>
  <c r="G106" i="9"/>
  <c r="N105" i="9"/>
  <c r="O105" i="9" s="1"/>
  <c r="Q105" i="9" s="1"/>
  <c r="G150" i="3"/>
  <c r="N150" i="3" s="1"/>
  <c r="O150" i="3" s="1"/>
  <c r="Q150" i="3" s="1"/>
  <c r="Q151" i="3"/>
  <c r="G153" i="13"/>
  <c r="N152" i="13"/>
  <c r="O152" i="13" s="1"/>
  <c r="Q152" i="13" s="1"/>
  <c r="Q151" i="13"/>
  <c r="G150" i="13"/>
  <c r="N150" i="13" s="1"/>
  <c r="O150" i="13" s="1"/>
  <c r="Q150" i="13" s="1"/>
  <c r="G177" i="13"/>
  <c r="N176" i="13"/>
  <c r="O176" i="13" s="1"/>
  <c r="Q176" i="13" s="1"/>
  <c r="G152" i="9"/>
  <c r="N151" i="9"/>
  <c r="O151" i="9" s="1"/>
  <c r="N177" i="9"/>
  <c r="O177" i="9" s="1"/>
  <c r="Q177" i="9" s="1"/>
  <c r="G178" i="9"/>
  <c r="G104" i="3"/>
  <c r="N103" i="3"/>
  <c r="O103" i="3" s="1"/>
  <c r="Q103" i="3" s="1"/>
  <c r="G125" i="3"/>
  <c r="G153" i="3"/>
  <c r="N152" i="3"/>
  <c r="O152" i="3" s="1"/>
  <c r="Q152" i="3" s="1"/>
  <c r="G177" i="3"/>
  <c r="N176" i="3"/>
  <c r="O176" i="3" s="1"/>
  <c r="Q176" i="3" s="1"/>
  <c r="G107" i="9" l="1"/>
  <c r="N106" i="9"/>
  <c r="O106" i="9" s="1"/>
  <c r="Q106" i="9" s="1"/>
  <c r="N127" i="9"/>
  <c r="O127" i="9" s="1"/>
  <c r="Q127" i="9" s="1"/>
  <c r="G128" i="9"/>
  <c r="G128" i="13"/>
  <c r="N127" i="13"/>
  <c r="O127" i="13" s="1"/>
  <c r="Q127" i="13" s="1"/>
  <c r="G107" i="13"/>
  <c r="N106" i="13"/>
  <c r="O106" i="13" s="1"/>
  <c r="Q106" i="13" s="1"/>
  <c r="N177" i="13"/>
  <c r="O177" i="13" s="1"/>
  <c r="Q177" i="13" s="1"/>
  <c r="G178" i="13"/>
  <c r="G189" i="13"/>
  <c r="N153" i="13"/>
  <c r="O153" i="13" s="1"/>
  <c r="Q153" i="13" s="1"/>
  <c r="G179" i="9"/>
  <c r="N178" i="9"/>
  <c r="O178" i="9" s="1"/>
  <c r="Q178" i="9" s="1"/>
  <c r="Q151" i="9"/>
  <c r="G150" i="9"/>
  <c r="N150" i="9" s="1"/>
  <c r="O150" i="9" s="1"/>
  <c r="Q150" i="9" s="1"/>
  <c r="G153" i="9"/>
  <c r="N152" i="9"/>
  <c r="O152" i="9" s="1"/>
  <c r="Q152" i="9" s="1"/>
  <c r="G126" i="3"/>
  <c r="N125" i="3"/>
  <c r="O125" i="3" s="1"/>
  <c r="Q125" i="3" s="1"/>
  <c r="G105" i="3"/>
  <c r="N104" i="3"/>
  <c r="O104" i="3" s="1"/>
  <c r="Q104" i="3" s="1"/>
  <c r="N177" i="3"/>
  <c r="O177" i="3" s="1"/>
  <c r="Q177" i="3" s="1"/>
  <c r="G178" i="3"/>
  <c r="G189" i="3"/>
  <c r="N153" i="3"/>
  <c r="O153" i="3" s="1"/>
  <c r="Q153" i="3" s="1"/>
  <c r="N107" i="13" l="1"/>
  <c r="O107" i="13" s="1"/>
  <c r="Q107" i="13" s="1"/>
  <c r="G108" i="13"/>
  <c r="G129" i="13"/>
  <c r="N128" i="13"/>
  <c r="O128" i="13" s="1"/>
  <c r="Q128" i="13" s="1"/>
  <c r="G129" i="9"/>
  <c r="N128" i="9"/>
  <c r="O128" i="9" s="1"/>
  <c r="Q128" i="9" s="1"/>
  <c r="N107" i="9"/>
  <c r="O107" i="9" s="1"/>
  <c r="Q107" i="9" s="1"/>
  <c r="G108" i="9"/>
  <c r="N189" i="13"/>
  <c r="O189" i="13" s="1"/>
  <c r="Q189" i="13" s="1"/>
  <c r="G190" i="13"/>
  <c r="G179" i="13"/>
  <c r="N178" i="13"/>
  <c r="O178" i="13" s="1"/>
  <c r="Q178" i="13" s="1"/>
  <c r="G189" i="9"/>
  <c r="N153" i="9"/>
  <c r="O153" i="9" s="1"/>
  <c r="Q153" i="9" s="1"/>
  <c r="G180" i="9"/>
  <c r="N179" i="9"/>
  <c r="O179" i="9" s="1"/>
  <c r="Q179" i="9" s="1"/>
  <c r="N105" i="3"/>
  <c r="O105" i="3" s="1"/>
  <c r="Q105" i="3" s="1"/>
  <c r="G106" i="3"/>
  <c r="G127" i="3"/>
  <c r="N126" i="3"/>
  <c r="O126" i="3" s="1"/>
  <c r="Q126" i="3" s="1"/>
  <c r="N189" i="3"/>
  <c r="O189" i="3" s="1"/>
  <c r="Q189" i="3" s="1"/>
  <c r="G190" i="3"/>
  <c r="G179" i="3"/>
  <c r="N178" i="3"/>
  <c r="O178" i="3" s="1"/>
  <c r="Q178" i="3" s="1"/>
  <c r="N108" i="9" l="1"/>
  <c r="O108" i="9" s="1"/>
  <c r="Q108" i="9" s="1"/>
  <c r="G109" i="9"/>
  <c r="N129" i="9"/>
  <c r="O129" i="9" s="1"/>
  <c r="Q129" i="9" s="1"/>
  <c r="G130" i="9"/>
  <c r="G130" i="13"/>
  <c r="N129" i="13"/>
  <c r="O129" i="13" s="1"/>
  <c r="Q129" i="13" s="1"/>
  <c r="N108" i="13"/>
  <c r="O108" i="13" s="1"/>
  <c r="Q108" i="13" s="1"/>
  <c r="G109" i="13"/>
  <c r="G180" i="13"/>
  <c r="N179" i="13"/>
  <c r="O179" i="13" s="1"/>
  <c r="Q179" i="13" s="1"/>
  <c r="N190" i="13"/>
  <c r="O190" i="13" s="1"/>
  <c r="Q190" i="13" s="1"/>
  <c r="G191" i="13"/>
  <c r="G181" i="9"/>
  <c r="N180" i="9"/>
  <c r="O180" i="9" s="1"/>
  <c r="Q180" i="9" s="1"/>
  <c r="N189" i="9"/>
  <c r="O189" i="9" s="1"/>
  <c r="Q189" i="9" s="1"/>
  <c r="G190" i="9"/>
  <c r="G128" i="3"/>
  <c r="N127" i="3"/>
  <c r="O127" i="3" s="1"/>
  <c r="Q127" i="3" s="1"/>
  <c r="G107" i="3"/>
  <c r="N106" i="3"/>
  <c r="O106" i="3" s="1"/>
  <c r="Q106" i="3" s="1"/>
  <c r="N179" i="3"/>
  <c r="O179" i="3" s="1"/>
  <c r="Q179" i="3" s="1"/>
  <c r="G180" i="3"/>
  <c r="N190" i="3"/>
  <c r="O190" i="3" s="1"/>
  <c r="Q190" i="3" s="1"/>
  <c r="G191" i="3"/>
  <c r="N130" i="9" l="1"/>
  <c r="O130" i="9" s="1"/>
  <c r="Q130" i="9" s="1"/>
  <c r="G131" i="9"/>
  <c r="G110" i="9"/>
  <c r="N110" i="9" s="1"/>
  <c r="O110" i="9" s="1"/>
  <c r="Q110" i="9" s="1"/>
  <c r="N109" i="9"/>
  <c r="O109" i="9" s="1"/>
  <c r="Q109" i="9" s="1"/>
  <c r="N109" i="13"/>
  <c r="O109" i="13" s="1"/>
  <c r="Q109" i="13" s="1"/>
  <c r="G110" i="13"/>
  <c r="N110" i="13" s="1"/>
  <c r="O110" i="13" s="1"/>
  <c r="Q110" i="13" s="1"/>
  <c r="G131" i="13"/>
  <c r="N130" i="13"/>
  <c r="O130" i="13" s="1"/>
  <c r="Q130" i="13" s="1"/>
  <c r="G192" i="13"/>
  <c r="N191" i="13"/>
  <c r="O191" i="13" s="1"/>
  <c r="Q191" i="13" s="1"/>
  <c r="G181" i="13"/>
  <c r="N180" i="13"/>
  <c r="O180" i="13" s="1"/>
  <c r="Q180" i="13" s="1"/>
  <c r="N190" i="9"/>
  <c r="O190" i="9" s="1"/>
  <c r="Q190" i="9" s="1"/>
  <c r="G191" i="9"/>
  <c r="N181" i="9"/>
  <c r="O181" i="9" s="1"/>
  <c r="Q181" i="9" s="1"/>
  <c r="G182" i="9"/>
  <c r="G108" i="3"/>
  <c r="N107" i="3"/>
  <c r="O107" i="3" s="1"/>
  <c r="Q107" i="3" s="1"/>
  <c r="G129" i="3"/>
  <c r="N128" i="3"/>
  <c r="O128" i="3" s="1"/>
  <c r="Q128" i="3" s="1"/>
  <c r="N180" i="3"/>
  <c r="O180" i="3" s="1"/>
  <c r="Q180" i="3" s="1"/>
  <c r="G181" i="3"/>
  <c r="G192" i="3"/>
  <c r="N191" i="3"/>
  <c r="O191" i="3" s="1"/>
  <c r="Q191" i="3" s="1"/>
  <c r="N131" i="13" l="1"/>
  <c r="O131" i="13" s="1"/>
  <c r="Q131" i="13" s="1"/>
  <c r="G132" i="13"/>
  <c r="G132" i="9"/>
  <c r="N131" i="9"/>
  <c r="O131" i="9" s="1"/>
  <c r="Q131" i="9" s="1"/>
  <c r="N181" i="13"/>
  <c r="O181" i="13" s="1"/>
  <c r="Q181" i="13" s="1"/>
  <c r="G182" i="13"/>
  <c r="G193" i="13"/>
  <c r="N192" i="13"/>
  <c r="O192" i="13" s="1"/>
  <c r="Q192" i="13" s="1"/>
  <c r="G183" i="9"/>
  <c r="N182" i="9"/>
  <c r="O182" i="9" s="1"/>
  <c r="Q182" i="9" s="1"/>
  <c r="G192" i="9"/>
  <c r="N191" i="9"/>
  <c r="O191" i="9" s="1"/>
  <c r="Q191" i="9" s="1"/>
  <c r="G130" i="3"/>
  <c r="N129" i="3"/>
  <c r="O129" i="3" s="1"/>
  <c r="Q129" i="3" s="1"/>
  <c r="N108" i="3"/>
  <c r="O108" i="3" s="1"/>
  <c r="Q108" i="3" s="1"/>
  <c r="G109" i="3"/>
  <c r="N192" i="3"/>
  <c r="O192" i="3" s="1"/>
  <c r="Q192" i="3" s="1"/>
  <c r="G193" i="3"/>
  <c r="G182" i="3"/>
  <c r="N181" i="3"/>
  <c r="O181" i="3" s="1"/>
  <c r="Q181" i="3" s="1"/>
  <c r="G133" i="9" l="1"/>
  <c r="N133" i="9" s="1"/>
  <c r="O133" i="9" s="1"/>
  <c r="Q133" i="9" s="1"/>
  <c r="N132" i="9"/>
  <c r="O132" i="9" s="1"/>
  <c r="Q132" i="9" s="1"/>
  <c r="N132" i="13"/>
  <c r="O132" i="13" s="1"/>
  <c r="Q132" i="13" s="1"/>
  <c r="G133" i="13"/>
  <c r="N133" i="13" s="1"/>
  <c r="O133" i="13" s="1"/>
  <c r="Q133" i="13" s="1"/>
  <c r="N195" i="13"/>
  <c r="O195" i="13" s="1"/>
  <c r="Q195" i="13" s="1"/>
  <c r="N193" i="13"/>
  <c r="O193" i="13" s="1"/>
  <c r="Q193" i="13" s="1"/>
  <c r="G183" i="13"/>
  <c r="N182" i="13"/>
  <c r="O182" i="13" s="1"/>
  <c r="Q182" i="13" s="1"/>
  <c r="G193" i="9"/>
  <c r="N192" i="9"/>
  <c r="O192" i="9" s="1"/>
  <c r="Q192" i="9" s="1"/>
  <c r="G184" i="9"/>
  <c r="N183" i="9"/>
  <c r="O183" i="9" s="1"/>
  <c r="Q183" i="9" s="1"/>
  <c r="N109" i="3"/>
  <c r="O109" i="3" s="1"/>
  <c r="Q109" i="3" s="1"/>
  <c r="G110" i="3"/>
  <c r="N110" i="3" s="1"/>
  <c r="O110" i="3" s="1"/>
  <c r="Q110" i="3" s="1"/>
  <c r="N193" i="3"/>
  <c r="O193" i="3" s="1"/>
  <c r="Q193" i="3" s="1"/>
  <c r="G195" i="3"/>
  <c r="N195" i="3" s="1"/>
  <c r="O195" i="3" s="1"/>
  <c r="Q195" i="3" s="1"/>
  <c r="G131" i="3"/>
  <c r="N130" i="3"/>
  <c r="O130" i="3" s="1"/>
  <c r="Q130" i="3" s="1"/>
  <c r="N182" i="3"/>
  <c r="O182" i="3" s="1"/>
  <c r="Q182" i="3" s="1"/>
  <c r="G183" i="3"/>
  <c r="G184" i="13" l="1"/>
  <c r="N183" i="13"/>
  <c r="O183" i="13" s="1"/>
  <c r="Q183" i="13" s="1"/>
  <c r="G185" i="9"/>
  <c r="N184" i="9"/>
  <c r="O184" i="9" s="1"/>
  <c r="Q184" i="9" s="1"/>
  <c r="N195" i="9"/>
  <c r="O195" i="9" s="1"/>
  <c r="Q195" i="9" s="1"/>
  <c r="N193" i="9"/>
  <c r="O193" i="9" s="1"/>
  <c r="Q193" i="9" s="1"/>
  <c r="G132" i="3"/>
  <c r="N131" i="3"/>
  <c r="O131" i="3" s="1"/>
  <c r="Q131" i="3" s="1"/>
  <c r="G184" i="3"/>
  <c r="N183" i="3"/>
  <c r="O183" i="3" s="1"/>
  <c r="Q183" i="3" s="1"/>
  <c r="G185" i="13" l="1"/>
  <c r="N184" i="13"/>
  <c r="O184" i="13" s="1"/>
  <c r="Q184" i="13" s="1"/>
  <c r="N185" i="9"/>
  <c r="O185" i="9" s="1"/>
  <c r="Q185" i="9" s="1"/>
  <c r="G186" i="9"/>
  <c r="N132" i="3"/>
  <c r="O132" i="3" s="1"/>
  <c r="Q132" i="3" s="1"/>
  <c r="G133" i="3"/>
  <c r="N133" i="3" s="1"/>
  <c r="O133" i="3" s="1"/>
  <c r="Q133" i="3" s="1"/>
  <c r="G185" i="3"/>
  <c r="N184" i="3"/>
  <c r="O184" i="3" s="1"/>
  <c r="Q184" i="3" s="1"/>
  <c r="N185" i="13" l="1"/>
  <c r="O185" i="13" s="1"/>
  <c r="Q185" i="13" s="1"/>
  <c r="G186" i="13"/>
  <c r="N186" i="9"/>
  <c r="O186" i="9" s="1"/>
  <c r="Q186" i="9" s="1"/>
  <c r="G187" i="9"/>
  <c r="N185" i="3"/>
  <c r="O185" i="3" s="1"/>
  <c r="Q185" i="3" s="1"/>
  <c r="G186" i="3"/>
  <c r="N186" i="13" l="1"/>
  <c r="O186" i="13" s="1"/>
  <c r="Q186" i="13" s="1"/>
  <c r="G187" i="13"/>
  <c r="G188" i="9"/>
  <c r="N188" i="9" s="1"/>
  <c r="O188" i="9" s="1"/>
  <c r="Q188" i="9" s="1"/>
  <c r="N187" i="9"/>
  <c r="O187" i="9" s="1"/>
  <c r="Q187" i="9" s="1"/>
  <c r="G187" i="3"/>
  <c r="N186" i="3"/>
  <c r="O186" i="3" s="1"/>
  <c r="Q186" i="3" s="1"/>
  <c r="G188" i="13" l="1"/>
  <c r="N188" i="13" s="1"/>
  <c r="O188" i="13" s="1"/>
  <c r="Q188" i="13" s="1"/>
  <c r="N187" i="13"/>
  <c r="O187" i="13" s="1"/>
  <c r="Q187" i="13" s="1"/>
  <c r="N187" i="3"/>
  <c r="O187" i="3" s="1"/>
  <c r="Q187" i="3" s="1"/>
  <c r="G188" i="3"/>
  <c r="N188" i="3" s="1"/>
  <c r="O188" i="3" s="1"/>
  <c r="Q188" i="3" s="1"/>
</calcChain>
</file>

<file path=xl/sharedStrings.xml><?xml version="1.0" encoding="utf-8"?>
<sst xmlns="http://schemas.openxmlformats.org/spreadsheetml/2006/main" count="1325" uniqueCount="618">
  <si>
    <t>T3</t>
    <phoneticPr fontId="1" type="noConversion"/>
  </si>
  <si>
    <t>T4</t>
    <phoneticPr fontId="1" type="noConversion"/>
  </si>
  <si>
    <t>等阶</t>
    <phoneticPr fontId="1" type="noConversion"/>
  </si>
  <si>
    <t>名字</t>
    <phoneticPr fontId="1" type="noConversion"/>
  </si>
  <si>
    <t>土布</t>
    <phoneticPr fontId="1" type="noConversion"/>
  </si>
  <si>
    <t>T2</t>
    <phoneticPr fontId="1" type="noConversion"/>
  </si>
  <si>
    <t>桦木板条</t>
    <phoneticPr fontId="1" type="noConversion"/>
  </si>
  <si>
    <t>铜条</t>
    <phoneticPr fontId="1" type="noConversion"/>
  </si>
  <si>
    <t>铜矿</t>
    <phoneticPr fontId="1" type="noConversion"/>
  </si>
  <si>
    <t>桦木</t>
    <phoneticPr fontId="1" type="noConversion"/>
  </si>
  <si>
    <t>粗皮</t>
    <phoneticPr fontId="1" type="noConversion"/>
  </si>
  <si>
    <t>硬质皮革</t>
    <phoneticPr fontId="1" type="noConversion"/>
  </si>
  <si>
    <t>棉花</t>
    <phoneticPr fontId="1" type="noConversion"/>
  </si>
  <si>
    <t>黑城最低拿到价格</t>
    <phoneticPr fontId="1" type="noConversion"/>
  </si>
  <si>
    <t>锡矿</t>
    <phoneticPr fontId="1" type="noConversion"/>
  </si>
  <si>
    <t>青铜条</t>
    <phoneticPr fontId="1" type="noConversion"/>
  </si>
  <si>
    <t>栗木</t>
    <phoneticPr fontId="1" type="noConversion"/>
  </si>
  <si>
    <t>栗木板条</t>
    <phoneticPr fontId="1" type="noConversion"/>
  </si>
  <si>
    <t>亚麻</t>
    <phoneticPr fontId="1" type="noConversion"/>
  </si>
  <si>
    <t>粗布</t>
    <phoneticPr fontId="1" type="noConversion"/>
  </si>
  <si>
    <t>薄兽皮</t>
    <phoneticPr fontId="1" type="noConversion"/>
  </si>
  <si>
    <t>厚皮革</t>
    <phoneticPr fontId="1" type="noConversion"/>
  </si>
  <si>
    <t>黑城拍卖行拿价</t>
    <phoneticPr fontId="1" type="noConversion"/>
  </si>
  <si>
    <t>低阶制作拿价</t>
    <phoneticPr fontId="1" type="noConversion"/>
  </si>
  <si>
    <t>工匠</t>
    <phoneticPr fontId="1" type="noConversion"/>
  </si>
  <si>
    <t>法师魔塔</t>
    <phoneticPr fontId="1" type="noConversion"/>
  </si>
  <si>
    <t>猎人小屋</t>
    <phoneticPr fontId="1" type="noConversion"/>
  </si>
  <si>
    <t>战士锻造</t>
    <phoneticPr fontId="1" type="noConversion"/>
  </si>
  <si>
    <t>最低费率</t>
    <phoneticPr fontId="1" type="noConversion"/>
  </si>
  <si>
    <t>vanDrenen(正下方)</t>
    <phoneticPr fontId="1" type="noConversion"/>
  </si>
  <si>
    <t>Bogul(正上方)</t>
    <phoneticPr fontId="1" type="noConversion"/>
  </si>
  <si>
    <t>Zeldr1ss(右上方)</t>
    <phoneticPr fontId="1" type="noConversion"/>
  </si>
  <si>
    <t>厨师</t>
    <phoneticPr fontId="1" type="noConversion"/>
  </si>
  <si>
    <t>冶炼匠</t>
    <phoneticPr fontId="1" type="noConversion"/>
  </si>
  <si>
    <t>纺织匠</t>
    <phoneticPr fontId="1" type="noConversion"/>
  </si>
  <si>
    <t>皮匠</t>
    <phoneticPr fontId="1" type="noConversion"/>
  </si>
  <si>
    <t>木匠</t>
    <phoneticPr fontId="1" type="noConversion"/>
  </si>
  <si>
    <t>资源加工返还率</t>
    <phoneticPr fontId="1" type="noConversion"/>
  </si>
  <si>
    <t>战士</t>
    <phoneticPr fontId="1" type="noConversion"/>
  </si>
  <si>
    <t>板甲鞋</t>
    <phoneticPr fontId="1" type="noConversion"/>
  </si>
  <si>
    <t>英勇之靴</t>
    <phoneticPr fontId="1" type="noConversion"/>
  </si>
  <si>
    <t>恶魔之靴</t>
    <phoneticPr fontId="1" type="noConversion"/>
  </si>
  <si>
    <t>审判长之靴</t>
    <phoneticPr fontId="1" type="noConversion"/>
  </si>
  <si>
    <t>皇家长靴</t>
    <phoneticPr fontId="1" type="noConversion"/>
  </si>
  <si>
    <t>士兵长靴</t>
    <phoneticPr fontId="1" type="noConversion"/>
  </si>
  <si>
    <t>骑士长靴</t>
    <phoneticPr fontId="1" type="noConversion"/>
  </si>
  <si>
    <t>守卫长靴</t>
    <phoneticPr fontId="1" type="noConversion"/>
  </si>
  <si>
    <t>守墓人之靴</t>
    <phoneticPr fontId="1" type="noConversion"/>
  </si>
  <si>
    <t>板甲衣</t>
    <phoneticPr fontId="1" type="noConversion"/>
  </si>
  <si>
    <t>英勇盔甲</t>
    <phoneticPr fontId="1" type="noConversion"/>
  </si>
  <si>
    <t>恶魔盔甲</t>
    <phoneticPr fontId="1" type="noConversion"/>
  </si>
  <si>
    <t>审判盔甲</t>
    <phoneticPr fontId="1" type="noConversion"/>
  </si>
  <si>
    <t>皇家盔甲</t>
    <phoneticPr fontId="1" type="noConversion"/>
  </si>
  <si>
    <t>士兵盔甲</t>
    <phoneticPr fontId="1" type="noConversion"/>
  </si>
  <si>
    <t>骑士盔甲</t>
    <phoneticPr fontId="1" type="noConversion"/>
  </si>
  <si>
    <t>守卫盔甲</t>
    <phoneticPr fontId="1" type="noConversion"/>
  </si>
  <si>
    <t>守墓人盔甲</t>
    <phoneticPr fontId="1" type="noConversion"/>
  </si>
  <si>
    <t>英勇头盔</t>
    <phoneticPr fontId="1" type="noConversion"/>
  </si>
  <si>
    <t>恶魔头盔</t>
    <phoneticPr fontId="1" type="noConversion"/>
  </si>
  <si>
    <t>审判头盔</t>
    <phoneticPr fontId="1" type="noConversion"/>
  </si>
  <si>
    <t>皇家头盔</t>
    <phoneticPr fontId="1" type="noConversion"/>
  </si>
  <si>
    <t>士兵头盔</t>
    <phoneticPr fontId="1" type="noConversion"/>
  </si>
  <si>
    <t>骑士头盔</t>
    <phoneticPr fontId="1" type="noConversion"/>
  </si>
  <si>
    <t>守卫头盔</t>
    <phoneticPr fontId="1" type="noConversion"/>
  </si>
  <si>
    <t>守墓人头盔</t>
    <phoneticPr fontId="1" type="noConversion"/>
  </si>
  <si>
    <t>板甲头盔</t>
    <phoneticPr fontId="1" type="noConversion"/>
  </si>
  <si>
    <t>剑</t>
    <phoneticPr fontId="1" type="noConversion"/>
  </si>
  <si>
    <t>阔剑</t>
    <phoneticPr fontId="1" type="noConversion"/>
  </si>
  <si>
    <t>阔刃大剑</t>
    <phoneticPr fontId="1" type="noConversion"/>
  </si>
  <si>
    <t>拥王阔刃大剑</t>
    <phoneticPr fontId="1" type="noConversion"/>
  </si>
  <si>
    <t>双剑</t>
    <phoneticPr fontId="1" type="noConversion"/>
  </si>
  <si>
    <t>王者之剑</t>
    <phoneticPr fontId="1" type="noConversion"/>
  </si>
  <si>
    <t>断水剑</t>
    <phoneticPr fontId="1" type="noConversion"/>
  </si>
  <si>
    <t>双刀</t>
    <phoneticPr fontId="1" type="noConversion"/>
  </si>
  <si>
    <t>斧</t>
    <phoneticPr fontId="1" type="noConversion"/>
  </si>
  <si>
    <t>战斧</t>
    <phoneticPr fontId="1" type="noConversion"/>
  </si>
  <si>
    <t>巨斧</t>
    <phoneticPr fontId="1" type="noConversion"/>
  </si>
  <si>
    <t>裂域斧</t>
    <phoneticPr fontId="1" type="noConversion"/>
  </si>
  <si>
    <t>战戟</t>
    <phoneticPr fontId="1" type="noConversion"/>
  </si>
  <si>
    <t>腐蚀召唤神斧</t>
    <phoneticPr fontId="1" type="noConversion"/>
  </si>
  <si>
    <t>赤炎镰刀</t>
    <phoneticPr fontId="1" type="noConversion"/>
  </si>
  <si>
    <t>熊爪神斧</t>
    <phoneticPr fontId="1" type="noConversion"/>
  </si>
  <si>
    <t>锤杖</t>
    <phoneticPr fontId="1" type="noConversion"/>
  </si>
  <si>
    <t>梦魇锤杖</t>
    <phoneticPr fontId="1" type="noConversion"/>
  </si>
  <si>
    <t>重型锤杖</t>
    <phoneticPr fontId="1" type="noConversion"/>
  </si>
  <si>
    <t>卡姆兰锤杖</t>
    <phoneticPr fontId="1" type="noConversion"/>
  </si>
  <si>
    <t>晨星</t>
    <phoneticPr fontId="1" type="noConversion"/>
  </si>
  <si>
    <t>基石锤杖</t>
    <phoneticPr fontId="1" type="noConversion"/>
  </si>
  <si>
    <t>守誓双锤</t>
    <phoneticPr fontId="1" type="noConversion"/>
  </si>
  <si>
    <t>锤子</t>
    <phoneticPr fontId="1" type="noConversion"/>
  </si>
  <si>
    <t>巨锤</t>
    <phoneticPr fontId="1" type="noConversion"/>
  </si>
  <si>
    <t>正义之手大锤</t>
    <phoneticPr fontId="1" type="noConversion"/>
  </si>
  <si>
    <t>撼墓之锤</t>
    <phoneticPr fontId="1" type="noConversion"/>
  </si>
  <si>
    <t>长锤</t>
    <phoneticPr fontId="1" type="noConversion"/>
  </si>
  <si>
    <t>锻造之锤</t>
    <phoneticPr fontId="1" type="noConversion"/>
  </si>
  <si>
    <t>守林木桩</t>
    <phoneticPr fontId="1" type="noConversion"/>
  </si>
  <si>
    <t>十字弓</t>
    <phoneticPr fontId="1" type="noConversion"/>
  </si>
  <si>
    <t>塑能炮</t>
    <phoneticPr fontId="1" type="noConversion"/>
  </si>
  <si>
    <t>重型十字弓</t>
    <phoneticPr fontId="1" type="noConversion"/>
  </si>
  <si>
    <t>围城弓</t>
    <phoneticPr fontId="1" type="noConversion"/>
  </si>
  <si>
    <t>轻便十字弓</t>
    <phoneticPr fontId="1" type="noConversion"/>
  </si>
  <si>
    <t>愁怨连弩</t>
    <phoneticPr fontId="1" type="noConversion"/>
  </si>
  <si>
    <t>霹雳连弩</t>
    <phoneticPr fontId="1" type="noConversion"/>
  </si>
  <si>
    <t>盾牌</t>
    <phoneticPr fontId="1" type="noConversion"/>
  </si>
  <si>
    <t>星域神盾</t>
    <phoneticPr fontId="1" type="noConversion"/>
  </si>
  <si>
    <t>怯懦盾牌</t>
    <phoneticPr fontId="1" type="noConversion"/>
  </si>
  <si>
    <t>石棺之盾</t>
    <phoneticPr fontId="1" type="noConversion"/>
  </si>
  <si>
    <t>破面之盾</t>
    <phoneticPr fontId="1" type="noConversion"/>
  </si>
  <si>
    <t>猎人</t>
    <phoneticPr fontId="1" type="noConversion"/>
  </si>
  <si>
    <t>皮甲鞋</t>
    <phoneticPr fontId="1" type="noConversion"/>
  </si>
  <si>
    <t>坚韧之鞋</t>
    <phoneticPr fontId="1" type="noConversion"/>
  </si>
  <si>
    <t>喧嚣鞋子</t>
    <phoneticPr fontId="1" type="noConversion"/>
  </si>
  <si>
    <t>尾行鞋子</t>
    <phoneticPr fontId="1" type="noConversion"/>
  </si>
  <si>
    <t>皇家鞋子</t>
    <phoneticPr fontId="1" type="noConversion"/>
  </si>
  <si>
    <t>雇佣兵鞋子</t>
    <phoneticPr fontId="1" type="noConversion"/>
  </si>
  <si>
    <t>猎人鞋子</t>
    <phoneticPr fontId="1" type="noConversion"/>
  </si>
  <si>
    <t>刺客鞋子</t>
    <phoneticPr fontId="1" type="noConversion"/>
  </si>
  <si>
    <t>幽灵鞋子</t>
    <phoneticPr fontId="1" type="noConversion"/>
  </si>
  <si>
    <t>皮甲衣</t>
    <phoneticPr fontId="1" type="noConversion"/>
  </si>
  <si>
    <t>坚韧外套</t>
    <phoneticPr fontId="1" type="noConversion"/>
  </si>
  <si>
    <t>喧嚣外套</t>
    <phoneticPr fontId="1" type="noConversion"/>
  </si>
  <si>
    <t>尾行外套</t>
    <phoneticPr fontId="1" type="noConversion"/>
  </si>
  <si>
    <t>皇家外套</t>
    <phoneticPr fontId="1" type="noConversion"/>
  </si>
  <si>
    <t>雇佣兵外套</t>
    <phoneticPr fontId="1" type="noConversion"/>
  </si>
  <si>
    <t>猎人外套</t>
    <phoneticPr fontId="1" type="noConversion"/>
  </si>
  <si>
    <t>刺客外套</t>
    <phoneticPr fontId="1" type="noConversion"/>
  </si>
  <si>
    <t>幽灵外套</t>
    <phoneticPr fontId="1" type="noConversion"/>
  </si>
  <si>
    <t>皮甲头</t>
    <phoneticPr fontId="1" type="noConversion"/>
  </si>
  <si>
    <t>坚韧兜帽</t>
    <phoneticPr fontId="1" type="noConversion"/>
  </si>
  <si>
    <t>喧嚣兜帽</t>
    <phoneticPr fontId="1" type="noConversion"/>
  </si>
  <si>
    <t>尾行兜帽</t>
    <phoneticPr fontId="1" type="noConversion"/>
  </si>
  <si>
    <t>皇家兜帽</t>
    <phoneticPr fontId="1" type="noConversion"/>
  </si>
  <si>
    <t>雇佣兵兜帽</t>
    <phoneticPr fontId="1" type="noConversion"/>
  </si>
  <si>
    <t>猎人兜帽</t>
    <phoneticPr fontId="1" type="noConversion"/>
  </si>
  <si>
    <t>刺客兜帽</t>
    <phoneticPr fontId="1" type="noConversion"/>
  </si>
  <si>
    <t>幽灵兜帽</t>
    <phoneticPr fontId="1" type="noConversion"/>
  </si>
  <si>
    <t>弓箭</t>
    <phoneticPr fontId="1" type="noConversion"/>
  </si>
  <si>
    <t>破雾之弓</t>
    <phoneticPr fontId="1" type="noConversion"/>
  </si>
  <si>
    <t>哀啸之弓</t>
    <phoneticPr fontId="1" type="noConversion"/>
  </si>
  <si>
    <t>巴顿弓</t>
    <phoneticPr fontId="1" type="noConversion"/>
  </si>
  <si>
    <t>战弓</t>
    <phoneticPr fontId="1" type="noConversion"/>
  </si>
  <si>
    <t>长弓</t>
    <phoneticPr fontId="1" type="noConversion"/>
  </si>
  <si>
    <t>低语之弓</t>
    <phoneticPr fontId="1" type="noConversion"/>
  </si>
  <si>
    <t>长矛</t>
    <phoneticPr fontId="1" type="noConversion"/>
  </si>
  <si>
    <t>鹭鸶长矛</t>
    <phoneticPr fontId="1" type="noConversion"/>
  </si>
  <si>
    <t>破晓尖枪</t>
    <phoneticPr fontId="1" type="noConversion"/>
  </si>
  <si>
    <t>长枪</t>
    <phoneticPr fontId="1" type="noConversion"/>
  </si>
  <si>
    <t>长刀</t>
    <phoneticPr fontId="1" type="noConversion"/>
  </si>
  <si>
    <t>索魂尖枪</t>
    <phoneticPr fontId="1" type="noConversion"/>
  </si>
  <si>
    <t>三叉戟</t>
    <phoneticPr fontId="1" type="noConversion"/>
  </si>
  <si>
    <t>铁头棒</t>
    <phoneticPr fontId="1" type="noConversion"/>
  </si>
  <si>
    <t>觅圣铁头棒</t>
    <phoneticPr fontId="1" type="noConversion"/>
  </si>
  <si>
    <t>铁棍</t>
    <phoneticPr fontId="1" type="noConversion"/>
  </si>
  <si>
    <t>双刃棍</t>
    <phoneticPr fontId="1" type="noConversion"/>
  </si>
  <si>
    <t>黑僧棍</t>
    <phoneticPr fontId="1" type="noConversion"/>
  </si>
  <si>
    <t>灵魂之镰</t>
    <phoneticPr fontId="1" type="noConversion"/>
  </si>
  <si>
    <t>平衡铁棍</t>
    <phoneticPr fontId="1" type="noConversion"/>
  </si>
  <si>
    <t>火把</t>
    <phoneticPr fontId="1" type="noConversion"/>
  </si>
  <si>
    <t>唤雾号角</t>
    <phoneticPr fontId="1" type="noConversion"/>
  </si>
  <si>
    <t>邪杖</t>
    <phoneticPr fontId="1" type="noConversion"/>
  </si>
  <si>
    <t>茔烛</t>
    <phoneticPr fontId="1" type="noConversion"/>
  </si>
  <si>
    <t>神圣权杖</t>
    <phoneticPr fontId="1" type="noConversion"/>
  </si>
  <si>
    <t>法师</t>
    <phoneticPr fontId="1" type="noConversion"/>
  </si>
  <si>
    <t>布甲鞋</t>
    <phoneticPr fontId="1" type="noConversion"/>
  </si>
  <si>
    <t>纯洁便鞋</t>
    <phoneticPr fontId="1" type="noConversion"/>
  </si>
  <si>
    <t>恶灵便鞋</t>
    <phoneticPr fontId="1" type="noConversion"/>
  </si>
  <si>
    <t>德鲁伊便鞋</t>
    <phoneticPr fontId="1" type="noConversion"/>
  </si>
  <si>
    <t>邪教徒便鞋</t>
    <phoneticPr fontId="1" type="noConversion"/>
  </si>
  <si>
    <t>皇家便鞋</t>
    <phoneticPr fontId="1" type="noConversion"/>
  </si>
  <si>
    <t>学士便鞋</t>
    <phoneticPr fontId="1" type="noConversion"/>
  </si>
  <si>
    <t>牧师便鞋</t>
    <phoneticPr fontId="1" type="noConversion"/>
  </si>
  <si>
    <t>法师便鞋</t>
    <phoneticPr fontId="1" type="noConversion"/>
  </si>
  <si>
    <t>布甲衣</t>
    <phoneticPr fontId="1" type="noConversion"/>
  </si>
  <si>
    <t>纯洁长袍</t>
    <phoneticPr fontId="1" type="noConversion"/>
  </si>
  <si>
    <t>恶灵长袍</t>
    <phoneticPr fontId="1" type="noConversion"/>
  </si>
  <si>
    <t>德鲁伊长袍</t>
    <phoneticPr fontId="1" type="noConversion"/>
  </si>
  <si>
    <t>邪教徒长袍</t>
    <phoneticPr fontId="1" type="noConversion"/>
  </si>
  <si>
    <t>皇家长袍</t>
    <phoneticPr fontId="1" type="noConversion"/>
  </si>
  <si>
    <t>学士长袍</t>
    <phoneticPr fontId="1" type="noConversion"/>
  </si>
  <si>
    <t>牧师长袍</t>
    <phoneticPr fontId="1" type="noConversion"/>
  </si>
  <si>
    <t>法师长袍</t>
    <phoneticPr fontId="1" type="noConversion"/>
  </si>
  <si>
    <t>布甲头</t>
    <phoneticPr fontId="1" type="noConversion"/>
  </si>
  <si>
    <t>纯洁风帽</t>
    <phoneticPr fontId="1" type="noConversion"/>
  </si>
  <si>
    <t>恶灵风帽</t>
    <phoneticPr fontId="1" type="noConversion"/>
  </si>
  <si>
    <t>德鲁伊风帽</t>
    <phoneticPr fontId="1" type="noConversion"/>
  </si>
  <si>
    <t>邪教徒风帽</t>
    <phoneticPr fontId="1" type="noConversion"/>
  </si>
  <si>
    <t>皇家风帽</t>
    <phoneticPr fontId="1" type="noConversion"/>
  </si>
  <si>
    <t>学士风帽</t>
    <phoneticPr fontId="1" type="noConversion"/>
  </si>
  <si>
    <t>牧师风帽</t>
    <phoneticPr fontId="1" type="noConversion"/>
  </si>
  <si>
    <t>法师风帽</t>
    <phoneticPr fontId="1" type="noConversion"/>
  </si>
  <si>
    <t>火焰法杖</t>
    <phoneticPr fontId="1" type="noConversion"/>
  </si>
  <si>
    <t>野火法杖</t>
    <phoneticPr fontId="1" type="noConversion"/>
  </si>
  <si>
    <t>杰出火焰法杖</t>
    <phoneticPr fontId="1" type="noConversion"/>
  </si>
  <si>
    <t>炎狱法杖</t>
    <phoneticPr fontId="1" type="noConversion"/>
  </si>
  <si>
    <t>赤炎法杖</t>
    <phoneticPr fontId="1" type="noConversion"/>
  </si>
  <si>
    <t>炙天法杖</t>
    <phoneticPr fontId="1" type="noConversion"/>
  </si>
  <si>
    <t>暮歌之戒</t>
    <phoneticPr fontId="1" type="noConversion"/>
  </si>
  <si>
    <t>神圣法杖</t>
    <phoneticPr fontId="1" type="noConversion"/>
  </si>
  <si>
    <t>堕神法杖</t>
    <phoneticPr fontId="1" type="noConversion"/>
  </si>
  <si>
    <t>注魂法杖</t>
    <phoneticPr fontId="1" type="noConversion"/>
  </si>
  <si>
    <t>杰出神圣法杖</t>
    <phoneticPr fontId="1" type="noConversion"/>
  </si>
  <si>
    <t>堕落法杖</t>
    <phoneticPr fontId="1" type="noConversion"/>
  </si>
  <si>
    <t>救赎法杖</t>
    <phoneticPr fontId="1" type="noConversion"/>
  </si>
  <si>
    <t>崇高法杖</t>
    <phoneticPr fontId="1" type="noConversion"/>
  </si>
  <si>
    <t>奥术法杖</t>
    <phoneticPr fontId="1" type="noConversion"/>
  </si>
  <si>
    <t>巫师法杖</t>
    <phoneticPr fontId="1" type="noConversion"/>
  </si>
  <si>
    <t>杰出奥术法杖</t>
    <phoneticPr fontId="1" type="noConversion"/>
  </si>
  <si>
    <t>秘术法杖</t>
    <phoneticPr fontId="1" type="noConversion"/>
  </si>
  <si>
    <t>玄秘法杖</t>
    <phoneticPr fontId="1" type="noConversion"/>
  </si>
  <si>
    <t>虚无轨迹</t>
    <phoneticPr fontId="1" type="noConversion"/>
  </si>
  <si>
    <t>夜祷之戒</t>
    <phoneticPr fontId="1" type="noConversion"/>
  </si>
  <si>
    <t>天霜法杖</t>
    <phoneticPr fontId="1" type="noConversion"/>
  </si>
  <si>
    <t>冰嚎法杖</t>
    <phoneticPr fontId="1" type="noConversion"/>
  </si>
  <si>
    <t>霜雪法杖</t>
    <phoneticPr fontId="1" type="noConversion"/>
  </si>
  <si>
    <t>杰出天霜法杖</t>
    <phoneticPr fontId="1" type="noConversion"/>
  </si>
  <si>
    <t>冰封法杖</t>
    <phoneticPr fontId="1" type="noConversion"/>
  </si>
  <si>
    <t>冰针法杖</t>
    <phoneticPr fontId="1" type="noConversion"/>
  </si>
  <si>
    <t>永霜冰棱</t>
    <phoneticPr fontId="1" type="noConversion"/>
  </si>
  <si>
    <t>诅咒法杖</t>
    <phoneticPr fontId="1" type="noConversion"/>
  </si>
  <si>
    <t>召影法杖</t>
    <phoneticPr fontId="1" type="noConversion"/>
  </si>
  <si>
    <t>生咒法杖</t>
    <phoneticPr fontId="1" type="noConversion"/>
  </si>
  <si>
    <t>杰出诅咒法杖</t>
    <phoneticPr fontId="1" type="noConversion"/>
  </si>
  <si>
    <t>天谴法杖</t>
    <phoneticPr fontId="1" type="noConversion"/>
  </si>
  <si>
    <t>恶魔法杖</t>
    <phoneticPr fontId="1" type="noConversion"/>
  </si>
  <si>
    <t>诅咒头颅</t>
    <phoneticPr fontId="1" type="noConversion"/>
  </si>
  <si>
    <t>书卷</t>
    <phoneticPr fontId="1" type="noConversion"/>
  </si>
  <si>
    <t>咒书</t>
    <phoneticPr fontId="1" type="noConversion"/>
  </si>
  <si>
    <t>秘密之眼</t>
    <phoneticPr fontId="1" type="noConversion"/>
  </si>
  <si>
    <t>怨灵之链</t>
    <phoneticPr fontId="1" type="noConversion"/>
  </si>
  <si>
    <t>萨满祭环</t>
    <phoneticPr fontId="1" type="noConversion"/>
  </si>
  <si>
    <t>苍空香炉</t>
    <phoneticPr fontId="1" type="noConversion"/>
  </si>
  <si>
    <t>背包</t>
    <phoneticPr fontId="1" type="noConversion"/>
  </si>
  <si>
    <t>洞察背包</t>
    <phoneticPr fontId="1" type="noConversion"/>
  </si>
  <si>
    <t>披风</t>
    <phoneticPr fontId="1" type="noConversion"/>
  </si>
  <si>
    <t>资料1个数</t>
    <phoneticPr fontId="1" type="noConversion"/>
  </si>
  <si>
    <t>资料1名字</t>
    <phoneticPr fontId="1" type="noConversion"/>
  </si>
  <si>
    <t>资料2名字</t>
    <phoneticPr fontId="1" type="noConversion"/>
  </si>
  <si>
    <t>资料2个数</t>
    <phoneticPr fontId="1" type="noConversion"/>
  </si>
  <si>
    <t>资料1单价</t>
    <phoneticPr fontId="1" type="noConversion"/>
  </si>
  <si>
    <t>资料2单价</t>
    <phoneticPr fontId="1" type="noConversion"/>
  </si>
  <si>
    <t>战士</t>
    <phoneticPr fontId="1" type="noConversion"/>
  </si>
  <si>
    <t>古代锤子头部</t>
    <phoneticPr fontId="1" type="noConversion"/>
  </si>
  <si>
    <t>失落十字弓装置</t>
    <phoneticPr fontId="1" type="noConversion"/>
  </si>
  <si>
    <t>符文石头</t>
    <phoneticPr fontId="1" type="noConversion"/>
  </si>
  <si>
    <t>嗜血之刃</t>
    <phoneticPr fontId="1" type="noConversion"/>
  </si>
  <si>
    <t>莫甘娜战戟头部</t>
    <phoneticPr fontId="1" type="noConversion"/>
  </si>
  <si>
    <t>古代链戒</t>
    <phoneticPr fontId="1" type="noConversion"/>
  </si>
  <si>
    <t>古代衬垫</t>
    <phoneticPr fontId="1" type="noConversion"/>
  </si>
  <si>
    <t>古代绑带</t>
    <phoneticPr fontId="1" type="noConversion"/>
  </si>
  <si>
    <t>古代盾牌核心</t>
    <phoneticPr fontId="1" type="noConversion"/>
  </si>
  <si>
    <t>法师</t>
    <phoneticPr fontId="1" type="noConversion"/>
  </si>
  <si>
    <t>失落奥术水晶</t>
    <phoneticPr fontId="1" type="noConversion"/>
  </si>
  <si>
    <t>失落诅咒水晶</t>
    <phoneticPr fontId="1" type="noConversion"/>
  </si>
  <si>
    <t>野火宝珠</t>
    <phoneticPr fontId="1" type="noConversion"/>
  </si>
  <si>
    <t>寒霜宝珠</t>
    <phoneticPr fontId="1" type="noConversion"/>
  </si>
  <si>
    <t>附身卷轴</t>
    <phoneticPr fontId="1" type="noConversion"/>
  </si>
  <si>
    <t>德鲁伊羽毛</t>
    <phoneticPr fontId="1" type="noConversion"/>
  </si>
  <si>
    <t>德鲁伊永存鸟喙</t>
    <phoneticPr fontId="1" type="noConversion"/>
  </si>
  <si>
    <t>德鲁伊绑带</t>
    <phoneticPr fontId="1" type="noConversion"/>
  </si>
  <si>
    <t>惑人水晶</t>
    <phoneticPr fontId="1" type="noConversion"/>
  </si>
  <si>
    <t>猎人</t>
    <phoneticPr fontId="1" type="noConversion"/>
  </si>
  <si>
    <t>野人长矛尖端</t>
    <phoneticPr fontId="1" type="noConversion"/>
  </si>
  <si>
    <t>至柔则刚</t>
    <phoneticPr fontId="1" type="noConversion"/>
  </si>
  <si>
    <t>骇人之箭</t>
    <phoneticPr fontId="1" type="noConversion"/>
  </si>
  <si>
    <t>加固莫甘娜枪头</t>
    <phoneticPr fontId="1" type="noConversion"/>
  </si>
  <si>
    <t>染织皮革褶皱</t>
    <phoneticPr fontId="1" type="noConversion"/>
  </si>
  <si>
    <t>染织面罩</t>
    <phoneticPr fontId="1" type="noConversion"/>
  </si>
  <si>
    <t>染织鞋底</t>
    <phoneticPr fontId="1" type="noConversion"/>
  </si>
  <si>
    <t>符文号角</t>
    <phoneticPr fontId="1" type="noConversion"/>
  </si>
  <si>
    <t>德鲁伊铭文</t>
    <phoneticPr fontId="1" type="noConversion"/>
  </si>
  <si>
    <t>精炼之魂</t>
    <phoneticPr fontId="1" type="noConversion"/>
  </si>
  <si>
    <t>恶魔之刃</t>
    <phoneticPr fontId="1" type="noConversion"/>
  </si>
  <si>
    <t>地狱弩箭</t>
    <phoneticPr fontId="1" type="noConversion"/>
  </si>
  <si>
    <t>地狱锤子头部</t>
    <phoneticPr fontId="1" type="noConversion"/>
  </si>
  <si>
    <t>地狱镰刀头部</t>
    <phoneticPr fontId="1" type="noConversion"/>
  </si>
  <si>
    <t>赤炎锤杖头部</t>
    <phoneticPr fontId="1" type="noConversion"/>
  </si>
  <si>
    <t>赤炎盾牌核心</t>
    <phoneticPr fontId="1" type="noConversion"/>
  </si>
  <si>
    <t>恶魔板甲</t>
    <phoneticPr fontId="1" type="noConversion"/>
  </si>
  <si>
    <t>恶魔碎片</t>
    <phoneticPr fontId="1" type="noConversion"/>
  </si>
  <si>
    <t>恶魔内芯</t>
    <phoneticPr fontId="1" type="noConversion"/>
  </si>
  <si>
    <t>秘术宝珠</t>
    <phoneticPr fontId="1" type="noConversion"/>
  </si>
  <si>
    <t>炎上宝珠</t>
    <phoneticPr fontId="1" type="noConversion"/>
  </si>
  <si>
    <t>赤炎卷轴</t>
    <phoneticPr fontId="1" type="noConversion"/>
  </si>
  <si>
    <t>不融宝珠</t>
    <phoneticPr fontId="1" type="noConversion"/>
  </si>
  <si>
    <t>诅咒颚骨</t>
    <phoneticPr fontId="1" type="noConversion"/>
  </si>
  <si>
    <t>恶魔颚骨</t>
    <phoneticPr fontId="1" type="noConversion"/>
  </si>
  <si>
    <t>赤炎布料褶皱</t>
    <phoneticPr fontId="1" type="noConversion"/>
  </si>
  <si>
    <t>赤炎布料面罩</t>
    <phoneticPr fontId="1" type="noConversion"/>
  </si>
  <si>
    <t>赤炎布料绑带</t>
    <phoneticPr fontId="1" type="noConversion"/>
  </si>
  <si>
    <t>恶魔箭镞</t>
    <phoneticPr fontId="1" type="noConversion"/>
  </si>
  <si>
    <t>赤炎叉枪尖端</t>
    <phoneticPr fontId="1" type="noConversion"/>
  </si>
  <si>
    <t>黑色皮革</t>
    <phoneticPr fontId="1" type="noConversion"/>
  </si>
  <si>
    <t>瘟病标志</t>
    <phoneticPr fontId="1" type="noConversion"/>
  </si>
  <si>
    <t>地狱双镰头部</t>
    <phoneticPr fontId="1" type="noConversion"/>
  </si>
  <si>
    <t>地狱法杖头</t>
    <phoneticPr fontId="1" type="noConversion"/>
  </si>
  <si>
    <t>恶魔皮革</t>
    <phoneticPr fontId="1" type="noConversion"/>
  </si>
  <si>
    <t>魔皮衬垫</t>
    <phoneticPr fontId="1" type="noConversion"/>
  </si>
  <si>
    <t>魔皮绑带</t>
    <phoneticPr fontId="1" type="noConversion"/>
  </si>
  <si>
    <t>古遗物</t>
    <phoneticPr fontId="1" type="noConversion"/>
  </si>
  <si>
    <t>诅咒碎刃</t>
    <phoneticPr fontId="1" type="noConversion"/>
  </si>
  <si>
    <t>野人斧刃</t>
    <phoneticPr fontId="1" type="noConversion"/>
  </si>
  <si>
    <t>铭文原木</t>
    <phoneticPr fontId="1" type="noConversion"/>
  </si>
  <si>
    <t>惑人弩箭</t>
    <phoneticPr fontId="1" type="noConversion"/>
  </si>
  <si>
    <t>染织锤杖头部</t>
    <phoneticPr fontId="1" type="noConversion"/>
  </si>
  <si>
    <t>嗜血尖刺</t>
    <phoneticPr fontId="1" type="noConversion"/>
  </si>
  <si>
    <t>刻痕头颅衬垫</t>
    <phoneticPr fontId="1" type="noConversion"/>
  </si>
  <si>
    <t>不腐兽毛</t>
    <phoneticPr fontId="1" type="noConversion"/>
  </si>
  <si>
    <t>铭文绑带</t>
    <phoneticPr fontId="1" type="noConversion"/>
  </si>
  <si>
    <t>诅咒冰冻水晶</t>
    <phoneticPr fontId="1" type="noConversion"/>
  </si>
  <si>
    <t>骇人卷轴</t>
    <phoneticPr fontId="1" type="noConversion"/>
  </si>
  <si>
    <t>嗜血药水</t>
    <phoneticPr fontId="1" type="noConversion"/>
  </si>
  <si>
    <t>附身药水</t>
    <phoneticPr fontId="1" type="noConversion"/>
  </si>
  <si>
    <t>渎神卷轴</t>
    <phoneticPr fontId="1" type="noConversion"/>
  </si>
  <si>
    <t>铭文石头</t>
    <phoneticPr fontId="1" type="noConversion"/>
  </si>
  <si>
    <t>惑人衬垫</t>
    <phoneticPr fontId="1" type="noConversion"/>
  </si>
  <si>
    <t>惑人护身符</t>
    <phoneticPr fontId="1" type="noConversion"/>
  </si>
  <si>
    <t>惑人绑带</t>
    <phoneticPr fontId="1" type="noConversion"/>
  </si>
  <si>
    <t>刻痕骨头</t>
    <phoneticPr fontId="1" type="noConversion"/>
  </si>
  <si>
    <t>不蚀原石</t>
    <phoneticPr fontId="1" type="noConversion"/>
  </si>
  <si>
    <t>骇人碎刃</t>
    <phoneticPr fontId="1" type="noConversion"/>
  </si>
  <si>
    <t>诅咒倒钩</t>
    <phoneticPr fontId="1" type="noConversion"/>
  </si>
  <si>
    <t>不腐原木</t>
    <phoneticPr fontId="1" type="noConversion"/>
  </si>
  <si>
    <t>骇人蜡烛</t>
    <phoneticPr fontId="1" type="noConversion"/>
  </si>
  <si>
    <t>骇人面罩</t>
    <phoneticPr fontId="1" type="noConversion"/>
  </si>
  <si>
    <t>骇人皮革</t>
    <phoneticPr fontId="1" type="noConversion"/>
  </si>
  <si>
    <t>骇人绑带</t>
    <phoneticPr fontId="1" type="noConversion"/>
  </si>
  <si>
    <t>阿瓦隆碎片</t>
    <phoneticPr fontId="1" type="noConversion"/>
  </si>
  <si>
    <t>尊贵板甲</t>
    <phoneticPr fontId="1" type="noConversion"/>
  </si>
  <si>
    <t>尊贵面甲</t>
    <phoneticPr fontId="1" type="noConversion"/>
  </si>
  <si>
    <t>尊贵胫甲</t>
    <phoneticPr fontId="1" type="noConversion"/>
  </si>
  <si>
    <t>阿瓦隆战斗回忆</t>
    <phoneticPr fontId="1" type="noConversion"/>
  </si>
  <si>
    <t>古王遗物</t>
    <phoneticPr fontId="1" type="noConversion"/>
  </si>
  <si>
    <t>巨金之手</t>
    <phoneticPr fontId="1" type="noConversion"/>
  </si>
  <si>
    <t>破碎誓言</t>
    <phoneticPr fontId="1" type="noConversion"/>
  </si>
  <si>
    <t>阿瓦隆吟咏旋轮</t>
    <phoneticPr fontId="1" type="noConversion"/>
  </si>
  <si>
    <t>阿瓦隆碎裂传世宝物</t>
    <phoneticPr fontId="1" type="noConversion"/>
  </si>
  <si>
    <t>圣洁腰带</t>
    <phoneticPr fontId="1" type="noConversion"/>
  </si>
  <si>
    <t>圣洁面具</t>
    <phoneticPr fontId="1" type="noConversion"/>
  </si>
  <si>
    <t>圣洁绑带</t>
    <phoneticPr fontId="1" type="noConversion"/>
  </si>
  <si>
    <t>碎裂迷雾宝珠</t>
    <phoneticPr fontId="1" type="noConversion"/>
  </si>
  <si>
    <t>闪耀和谐之戒</t>
    <phoneticPr fontId="1" type="noConversion"/>
  </si>
  <si>
    <t>冰晶细碎</t>
    <phoneticPr fontId="1" type="noConversion"/>
  </si>
  <si>
    <t>安眠和谐之戒</t>
    <phoneticPr fontId="1" type="noConversion"/>
  </si>
  <si>
    <t>救世古老珍宝</t>
    <phoneticPr fontId="1" type="noConversion"/>
  </si>
  <si>
    <t>断裂苍空信物</t>
    <phoneticPr fontId="1" type="noConversion"/>
  </si>
  <si>
    <t>预言饰带</t>
    <phoneticPr fontId="1" type="noConversion"/>
  </si>
  <si>
    <t>预言衬垫</t>
    <phoneticPr fontId="1" type="noConversion"/>
  </si>
  <si>
    <t>预言扣件</t>
    <phoneticPr fontId="1" type="noConversion"/>
  </si>
  <si>
    <t>血溅古物</t>
    <phoneticPr fontId="1" type="noConversion"/>
  </si>
  <si>
    <t>破败先祖护手</t>
    <phoneticPr fontId="1" type="noConversion"/>
  </si>
  <si>
    <t>历时不朽扶杖</t>
    <phoneticPr fontId="1" type="noConversion"/>
  </si>
  <si>
    <t>无瑕弓身</t>
    <phoneticPr fontId="1" type="noConversion"/>
  </si>
  <si>
    <t>无根永生幼苗</t>
    <phoneticPr fontId="1" type="noConversion"/>
  </si>
  <si>
    <t>阿瓦隆零落回忆碎片</t>
    <phoneticPr fontId="1" type="noConversion"/>
  </si>
  <si>
    <t>材料总价</t>
    <phoneticPr fontId="1" type="noConversion"/>
  </si>
  <si>
    <t>材料返还后总价</t>
    <phoneticPr fontId="1" type="noConversion"/>
  </si>
  <si>
    <t>大件单价</t>
    <phoneticPr fontId="1" type="noConversion"/>
  </si>
  <si>
    <t>大件名字</t>
    <phoneticPr fontId="1" type="noConversion"/>
  </si>
  <si>
    <t>大件个数</t>
    <phoneticPr fontId="1" type="noConversion"/>
  </si>
  <si>
    <t>物品价值</t>
    <phoneticPr fontId="1" type="noConversion"/>
  </si>
  <si>
    <t>竞技场徽章</t>
    <phoneticPr fontId="1" type="noConversion"/>
  </si>
  <si>
    <t>皇家徽章</t>
    <phoneticPr fontId="1" type="noConversion"/>
  </si>
  <si>
    <t>洞察之书</t>
    <phoneticPr fontId="1" type="noConversion"/>
  </si>
  <si>
    <t>藤木之心</t>
    <phoneticPr fontId="1" type="noConversion"/>
  </si>
  <si>
    <t>铁矿T4</t>
    <phoneticPr fontId="1" type="noConversion"/>
  </si>
  <si>
    <t>钢条T4</t>
    <phoneticPr fontId="1" type="noConversion"/>
  </si>
  <si>
    <t>松木T4</t>
    <phoneticPr fontId="1" type="noConversion"/>
  </si>
  <si>
    <t>松木板条T4</t>
    <phoneticPr fontId="1" type="noConversion"/>
  </si>
  <si>
    <t>麻T4</t>
    <phoneticPr fontId="1" type="noConversion"/>
  </si>
  <si>
    <t>细布T4</t>
    <phoneticPr fontId="1" type="noConversion"/>
  </si>
  <si>
    <t>中等兽皮T4</t>
    <phoneticPr fontId="1" type="noConversion"/>
  </si>
  <si>
    <t>粗制皮革T4</t>
    <phoneticPr fontId="1" type="noConversion"/>
  </si>
  <si>
    <t>T5</t>
    <phoneticPr fontId="1" type="noConversion"/>
  </si>
  <si>
    <t>精布T5</t>
    <phoneticPr fontId="1" type="noConversion"/>
  </si>
  <si>
    <t>金露花T5</t>
    <phoneticPr fontId="1" type="noConversion"/>
  </si>
  <si>
    <t>重型兽皮T5</t>
    <phoneticPr fontId="1" type="noConversion"/>
  </si>
  <si>
    <t>揉制皮革T5</t>
    <phoneticPr fontId="1" type="noConversion"/>
  </si>
  <si>
    <t>钛钢条T5</t>
    <phoneticPr fontId="1" type="noConversion"/>
  </si>
  <si>
    <t>钛矿T5</t>
    <phoneticPr fontId="1" type="noConversion"/>
  </si>
  <si>
    <t>杉木T5</t>
    <phoneticPr fontId="1" type="noConversion"/>
  </si>
  <si>
    <t>杉木板条T5</t>
    <phoneticPr fontId="1" type="noConversion"/>
  </si>
  <si>
    <t>T4</t>
    <phoneticPr fontId="1" type="noConversion"/>
  </si>
  <si>
    <t>黑城卖价</t>
    <phoneticPr fontId="1" type="noConversion"/>
  </si>
  <si>
    <t>T5</t>
    <phoneticPr fontId="1" type="noConversion"/>
  </si>
  <si>
    <t>T6</t>
    <phoneticPr fontId="1" type="noConversion"/>
  </si>
  <si>
    <t>自然法杖</t>
    <phoneticPr fontId="1" type="noConversion"/>
  </si>
  <si>
    <t>铁须法杖</t>
    <phoneticPr fontId="1" type="noConversion"/>
  </si>
  <si>
    <t>德鲁伊法杖</t>
    <phoneticPr fontId="1" type="noConversion"/>
  </si>
  <si>
    <t>杰出自然法杖</t>
    <phoneticPr fontId="1" type="noConversion"/>
  </si>
  <si>
    <t>瘟病法杖</t>
    <phoneticPr fontId="1" type="noConversion"/>
  </si>
  <si>
    <t>灾荒法杖</t>
    <phoneticPr fontId="1" type="noConversion"/>
  </si>
  <si>
    <t>狂野法杖</t>
    <phoneticPr fontId="1" type="noConversion"/>
  </si>
  <si>
    <t>匕首</t>
    <phoneticPr fontId="1" type="noConversion"/>
  </si>
  <si>
    <t>双匕首</t>
    <phoneticPr fontId="1" type="noConversion"/>
  </si>
  <si>
    <t>钩爪</t>
    <phoneticPr fontId="1" type="noConversion"/>
  </si>
  <si>
    <t>血刃</t>
    <phoneticPr fontId="1" type="noConversion"/>
  </si>
  <si>
    <t>黒掌拳套</t>
    <phoneticPr fontId="1" type="noConversion"/>
  </si>
  <si>
    <t>冥使匕首</t>
    <phoneticPr fontId="1" type="noConversion"/>
  </si>
  <si>
    <t>遏怒拳刃</t>
    <phoneticPr fontId="1" type="noConversion"/>
  </si>
  <si>
    <t>草药</t>
    <phoneticPr fontId="1" type="noConversion"/>
  </si>
  <si>
    <t>T2</t>
  </si>
  <si>
    <t>奥秘蘑菇孢子</t>
    <phoneticPr fontId="1" type="noConversion"/>
  </si>
  <si>
    <t>接骨草</t>
    <phoneticPr fontId="1" type="noConversion"/>
  </si>
  <si>
    <t>圆齿牛蒡种子</t>
    <phoneticPr fontId="1" type="noConversion"/>
  </si>
  <si>
    <t>龙川续断</t>
    <phoneticPr fontId="1" type="noConversion"/>
  </si>
  <si>
    <t>龙川续断种子</t>
    <phoneticPr fontId="1" type="noConversion"/>
  </si>
  <si>
    <t>迷幻毛地黄</t>
    <phoneticPr fontId="1" type="noConversion"/>
  </si>
  <si>
    <t>火吻毛蕊花种子</t>
    <phoneticPr fontId="1" type="noConversion"/>
  </si>
  <si>
    <t>食尸鬼锯草</t>
    <phoneticPr fontId="1" type="noConversion"/>
  </si>
  <si>
    <t>农场</t>
    <phoneticPr fontId="1" type="noConversion"/>
  </si>
  <si>
    <t>胡萝卜种子</t>
    <phoneticPr fontId="1" type="noConversion"/>
  </si>
  <si>
    <t>豌豆种子</t>
    <phoneticPr fontId="1" type="noConversion"/>
  </si>
  <si>
    <t>小麦种子</t>
    <phoneticPr fontId="1" type="noConversion"/>
  </si>
  <si>
    <t>芜菁种子</t>
    <phoneticPr fontId="1" type="noConversion"/>
  </si>
  <si>
    <t>白菜种子</t>
    <phoneticPr fontId="1" type="noConversion"/>
  </si>
  <si>
    <t>土豆种子</t>
    <phoneticPr fontId="1" type="noConversion"/>
  </si>
  <si>
    <t>玉米种子</t>
    <phoneticPr fontId="1" type="noConversion"/>
  </si>
  <si>
    <t>南瓜种子</t>
    <phoneticPr fontId="1" type="noConversion"/>
  </si>
  <si>
    <t>T3</t>
  </si>
  <si>
    <t>T4</t>
  </si>
  <si>
    <t>T5</t>
  </si>
  <si>
    <t>T6</t>
  </si>
  <si>
    <t>T7</t>
  </si>
  <si>
    <t>T8</t>
  </si>
  <si>
    <t>T1</t>
    <phoneticPr fontId="1" type="noConversion"/>
  </si>
  <si>
    <t>白城卖价</t>
    <phoneticPr fontId="1" type="noConversion"/>
  </si>
  <si>
    <t>迷幻毛地黄种子</t>
    <phoneticPr fontId="1" type="noConversion"/>
  </si>
  <si>
    <t>接骨草种子</t>
    <phoneticPr fontId="1" type="noConversion"/>
  </si>
  <si>
    <t>食尸鬼锯草种子</t>
    <phoneticPr fontId="1" type="noConversion"/>
  </si>
  <si>
    <t>奥秘蘑菇</t>
    <phoneticPr fontId="1" type="noConversion"/>
  </si>
  <si>
    <t>圆齿牛蒡</t>
    <phoneticPr fontId="1" type="noConversion"/>
  </si>
  <si>
    <t>火吻毛蕊花</t>
    <phoneticPr fontId="1" type="noConversion"/>
  </si>
  <si>
    <t>胡萝卜</t>
    <phoneticPr fontId="1" type="noConversion"/>
  </si>
  <si>
    <t>豌豆</t>
    <phoneticPr fontId="1" type="noConversion"/>
  </si>
  <si>
    <t>芜菁</t>
    <phoneticPr fontId="1" type="noConversion"/>
  </si>
  <si>
    <t>白菜</t>
    <phoneticPr fontId="1" type="noConversion"/>
  </si>
  <si>
    <t>土豆</t>
    <phoneticPr fontId="1" type="noConversion"/>
  </si>
  <si>
    <t>玉米</t>
    <phoneticPr fontId="1" type="noConversion"/>
  </si>
  <si>
    <t>南瓜</t>
    <phoneticPr fontId="1" type="noConversion"/>
  </si>
  <si>
    <t>麦穗</t>
    <phoneticPr fontId="1" type="noConversion"/>
  </si>
  <si>
    <t>蓝城卖价</t>
    <phoneticPr fontId="1" type="noConversion"/>
  </si>
  <si>
    <t>紫城卖价</t>
    <phoneticPr fontId="1" type="noConversion"/>
  </si>
  <si>
    <t>黄城卖价</t>
    <phoneticPr fontId="1" type="noConversion"/>
  </si>
  <si>
    <t>绿城卖价</t>
    <phoneticPr fontId="1" type="noConversion"/>
  </si>
  <si>
    <t>动物</t>
    <phoneticPr fontId="1" type="noConversion"/>
  </si>
  <si>
    <t>小鸡</t>
    <phoneticPr fontId="1" type="noConversion"/>
  </si>
  <si>
    <t>小羊</t>
    <phoneticPr fontId="1" type="noConversion"/>
  </si>
  <si>
    <t>小鹅</t>
    <phoneticPr fontId="1" type="noConversion"/>
  </si>
  <si>
    <t>小绵羊</t>
    <phoneticPr fontId="1" type="noConversion"/>
  </si>
  <si>
    <t>猪崽</t>
    <phoneticPr fontId="1" type="noConversion"/>
  </si>
  <si>
    <t>牛犊</t>
    <phoneticPr fontId="1" type="noConversion"/>
  </si>
  <si>
    <t>学徒级马驹</t>
    <phoneticPr fontId="1" type="noConversion"/>
  </si>
  <si>
    <t>学徒级牛犊</t>
    <phoneticPr fontId="1" type="noConversion"/>
  </si>
  <si>
    <t>恐狼幼崽</t>
    <phoneticPr fontId="1" type="noConversion"/>
  </si>
  <si>
    <t>山羊</t>
    <phoneticPr fontId="1" type="noConversion"/>
  </si>
  <si>
    <t>马驹</t>
    <phoneticPr fontId="1" type="noConversion"/>
  </si>
  <si>
    <t>成年马</t>
    <phoneticPr fontId="1" type="noConversion"/>
  </si>
  <si>
    <t>成年牛</t>
    <phoneticPr fontId="1" type="noConversion"/>
  </si>
  <si>
    <t>小鹿</t>
    <phoneticPr fontId="1" type="noConversion"/>
  </si>
  <si>
    <t>家养巨鹿</t>
    <phoneticPr fontId="1" type="noConversion"/>
  </si>
  <si>
    <t>毒药</t>
    <phoneticPr fontId="1" type="noConversion"/>
  </si>
  <si>
    <t>能量药水</t>
    <phoneticPr fontId="1" type="noConversion"/>
  </si>
  <si>
    <t>治疗药水</t>
    <phoneticPr fontId="1" type="noConversion"/>
  </si>
  <si>
    <t>巨化药水</t>
    <phoneticPr fontId="1" type="noConversion"/>
  </si>
  <si>
    <t>黏性药水</t>
    <phoneticPr fontId="1" type="noConversion"/>
  </si>
  <si>
    <t>抗性药水</t>
    <phoneticPr fontId="1" type="noConversion"/>
  </si>
  <si>
    <t>高级能量药水</t>
    <phoneticPr fontId="1" type="noConversion"/>
  </si>
  <si>
    <t>高级治疗药水</t>
    <phoneticPr fontId="1" type="noConversion"/>
  </si>
  <si>
    <t>土豆烈酒</t>
    <phoneticPr fontId="1" type="noConversion"/>
  </si>
  <si>
    <t>高级巨化药水</t>
    <phoneticPr fontId="1" type="noConversion"/>
  </si>
  <si>
    <t>高级黏性药水</t>
    <phoneticPr fontId="1" type="noConversion"/>
  </si>
  <si>
    <t>高级抗性药水</t>
    <phoneticPr fontId="1" type="noConversion"/>
  </si>
  <si>
    <t>玉米烈酒</t>
    <phoneticPr fontId="1" type="noConversion"/>
  </si>
  <si>
    <t>隐形药水</t>
    <phoneticPr fontId="1" type="noConversion"/>
  </si>
  <si>
    <t>高级毒药</t>
    <phoneticPr fontId="1" type="noConversion"/>
  </si>
  <si>
    <t>南瓜月光私酒</t>
    <phoneticPr fontId="1" type="noConversion"/>
  </si>
  <si>
    <t>T7</t>
    <phoneticPr fontId="1" type="noConversion"/>
  </si>
  <si>
    <t>T8</t>
    <phoneticPr fontId="1" type="noConversion"/>
  </si>
  <si>
    <t>炼金</t>
    <phoneticPr fontId="1" type="noConversion"/>
  </si>
  <si>
    <t>主厨</t>
    <phoneticPr fontId="1" type="noConversion"/>
  </si>
  <si>
    <t>材料1</t>
    <phoneticPr fontId="1" type="noConversion"/>
  </si>
  <si>
    <t>材料2</t>
    <phoneticPr fontId="1" type="noConversion"/>
  </si>
  <si>
    <t>材料3</t>
    <phoneticPr fontId="1" type="noConversion"/>
  </si>
  <si>
    <t>材料4</t>
    <phoneticPr fontId="1" type="noConversion"/>
  </si>
  <si>
    <t>材料5</t>
    <phoneticPr fontId="1" type="noConversion"/>
  </si>
  <si>
    <t>材1卖价</t>
    <phoneticPr fontId="1" type="noConversion"/>
  </si>
  <si>
    <t>材2卖价</t>
    <phoneticPr fontId="1" type="noConversion"/>
  </si>
  <si>
    <t>材3卖价</t>
    <phoneticPr fontId="1" type="noConversion"/>
  </si>
  <si>
    <t>材4卖价</t>
    <phoneticPr fontId="1" type="noConversion"/>
  </si>
  <si>
    <t>材5卖价</t>
    <phoneticPr fontId="1" type="noConversion"/>
  </si>
  <si>
    <t>华布T6</t>
    <phoneticPr fontId="1" type="noConversion"/>
  </si>
  <si>
    <t>红叶棉T6</t>
    <phoneticPr fontId="1" type="noConversion"/>
  </si>
  <si>
    <t>结实兽皮T6</t>
    <phoneticPr fontId="1" type="noConversion"/>
  </si>
  <si>
    <t>加硬皮革T6</t>
    <phoneticPr fontId="1" type="noConversion"/>
  </si>
  <si>
    <t>符钢条T6</t>
    <phoneticPr fontId="1" type="noConversion"/>
  </si>
  <si>
    <t>符矿T6</t>
    <phoneticPr fontId="1" type="noConversion"/>
  </si>
  <si>
    <t>白城最低拿到价格</t>
    <phoneticPr fontId="1" type="noConversion"/>
  </si>
  <si>
    <t>资源1</t>
    <phoneticPr fontId="1" type="noConversion"/>
  </si>
  <si>
    <t>资源1数</t>
    <phoneticPr fontId="1" type="noConversion"/>
  </si>
  <si>
    <t>资源1价格</t>
    <phoneticPr fontId="1" type="noConversion"/>
  </si>
  <si>
    <t>直接卖价</t>
    <phoneticPr fontId="1" type="noConversion"/>
  </si>
  <si>
    <t>造价</t>
    <phoneticPr fontId="1" type="noConversion"/>
  </si>
  <si>
    <t>总造价</t>
    <phoneticPr fontId="1" type="noConversion"/>
  </si>
  <si>
    <t>骑乘马</t>
    <phoneticPr fontId="1" type="noConversion"/>
  </si>
  <si>
    <t>成品名称</t>
    <phoneticPr fontId="1" type="noConversion"/>
  </si>
  <si>
    <t>役牛</t>
    <phoneticPr fontId="1" type="noConversion"/>
  </si>
  <si>
    <t>普通坐骑消耗大，容易卖出，少5银币挂单卖</t>
    <phoneticPr fontId="1" type="noConversion"/>
  </si>
  <si>
    <t>商店加工费</t>
    <phoneticPr fontId="1" type="noConversion"/>
  </si>
  <si>
    <t>总价</t>
    <phoneticPr fontId="1" type="noConversion"/>
  </si>
  <si>
    <t>数量</t>
    <phoneticPr fontId="1" type="noConversion"/>
  </si>
  <si>
    <t>制作费</t>
    <phoneticPr fontId="1" type="noConversion"/>
  </si>
  <si>
    <t>收菜、种最高级菜、冲种植等级</t>
    <phoneticPr fontId="1" type="noConversion"/>
  </si>
  <si>
    <t>收动物、种最高级动物、成年动物做成坐骑 挂单卖</t>
    <phoneticPr fontId="1" type="noConversion"/>
  </si>
  <si>
    <t>根据药园、菜园、兽栏 产出 炼金、做饭，挂卖单</t>
    <phoneticPr fontId="1" type="noConversion"/>
  </si>
  <si>
    <t>农场主</t>
    <phoneticPr fontId="1" type="noConversion"/>
  </si>
  <si>
    <t>制造商</t>
    <phoneticPr fontId="1" type="noConversion"/>
  </si>
  <si>
    <t>各个公会岛收材料、收日志</t>
    <phoneticPr fontId="1" type="noConversion"/>
  </si>
  <si>
    <t>买石头抽奖</t>
    <phoneticPr fontId="1" type="noConversion"/>
  </si>
  <si>
    <t>检查无限收的大件卖单、买单</t>
    <phoneticPr fontId="1" type="noConversion"/>
  </si>
  <si>
    <t>根据手中的大件去拍卖行补满材料、做装备</t>
    <phoneticPr fontId="1" type="noConversion"/>
  </si>
  <si>
    <t>黑市直接挂单卖，不用等了</t>
    <phoneticPr fontId="1" type="noConversion"/>
  </si>
  <si>
    <t>把满日志交还给工人干活</t>
    <phoneticPr fontId="1" type="noConversion"/>
  </si>
  <si>
    <t>全职业战士</t>
    <phoneticPr fontId="1" type="noConversion"/>
  </si>
  <si>
    <t>采集佬+地图侦查员</t>
    <phoneticPr fontId="1" type="noConversion"/>
  </si>
  <si>
    <t>每个步骤都要积累知识，构建知识体系</t>
    <phoneticPr fontId="1" type="noConversion"/>
  </si>
  <si>
    <t>抽石头一定一次抽1w个，根据前后背包估价计算盈亏，按概率赚钱</t>
    <phoneticPr fontId="1" type="noConversion"/>
  </si>
  <si>
    <t>无限收皇家徽章、洞察之书</t>
    <phoneticPr fontId="1" type="noConversion"/>
  </si>
  <si>
    <t>tmp城卖价</t>
    <phoneticPr fontId="1" type="noConversion"/>
  </si>
  <si>
    <t>炼金店</t>
    <phoneticPr fontId="1" type="noConversion"/>
  </si>
  <si>
    <t>山羊奶</t>
    <phoneticPr fontId="1" type="noConversion"/>
  </si>
  <si>
    <t>鸡蛋</t>
    <phoneticPr fontId="1" type="noConversion"/>
  </si>
  <si>
    <t>T5</t>
    <phoneticPr fontId="1" type="noConversion"/>
  </si>
  <si>
    <t>鹅蛋</t>
    <phoneticPr fontId="1" type="noConversion"/>
  </si>
  <si>
    <t>T6</t>
    <phoneticPr fontId="1" type="noConversion"/>
  </si>
  <si>
    <t>绵羊奶</t>
    <phoneticPr fontId="1" type="noConversion"/>
  </si>
  <si>
    <t>垃圾马、隐身衣、隐身药</t>
    <phoneticPr fontId="1" type="noConversion"/>
  </si>
  <si>
    <t>探索各种装备的细节、看视频学习</t>
    <phoneticPr fontId="1" type="noConversion"/>
  </si>
  <si>
    <t>买完石头</t>
    <phoneticPr fontId="1" type="noConversion"/>
  </si>
  <si>
    <t>抽完石头</t>
    <phoneticPr fontId="1" type="noConversion"/>
  </si>
  <si>
    <t>背包制造商</t>
    <phoneticPr fontId="1" type="noConversion"/>
  </si>
  <si>
    <t>T4布 皮 低价无限收，配合书商，无限做T4背包在黑市购入订单等着，用高边卖低边</t>
    <phoneticPr fontId="1" type="noConversion"/>
  </si>
  <si>
    <t>铁匠</t>
    <phoneticPr fontId="1" type="noConversion"/>
  </si>
  <si>
    <t>制箭匠</t>
    <phoneticPr fontId="1" type="noConversion"/>
  </si>
  <si>
    <t>附魔匠</t>
    <phoneticPr fontId="1" type="noConversion"/>
  </si>
  <si>
    <t>HunterIsland</t>
    <phoneticPr fontId="1" type="noConversion"/>
  </si>
  <si>
    <t>布</t>
    <phoneticPr fontId="1" type="noConversion"/>
  </si>
  <si>
    <t>铁</t>
    <phoneticPr fontId="1" type="noConversion"/>
  </si>
  <si>
    <t>皮</t>
    <phoneticPr fontId="1" type="noConversion"/>
  </si>
  <si>
    <t>木</t>
    <phoneticPr fontId="1" type="noConversion"/>
  </si>
  <si>
    <t>HunterIsland02</t>
    <phoneticPr fontId="1" type="noConversion"/>
  </si>
  <si>
    <t>KnightIsland01</t>
    <phoneticPr fontId="1" type="noConversion"/>
  </si>
  <si>
    <t>KnightIsland02</t>
    <phoneticPr fontId="1" type="noConversion"/>
  </si>
  <si>
    <t>KnightIsland03</t>
    <phoneticPr fontId="1" type="noConversion"/>
  </si>
  <si>
    <t>WarriorIsland01</t>
    <phoneticPr fontId="1" type="noConversion"/>
  </si>
  <si>
    <t>WarriorIsland02</t>
    <phoneticPr fontId="1" type="noConversion"/>
  </si>
  <si>
    <t>WarriorIsland03</t>
    <phoneticPr fontId="1" type="noConversion"/>
  </si>
  <si>
    <t>WizardIsland02</t>
    <phoneticPr fontId="1" type="noConversion"/>
  </si>
  <si>
    <t>WizardIsland03</t>
    <phoneticPr fontId="1" type="noConversion"/>
  </si>
  <si>
    <t>403k</t>
    <phoneticPr fontId="1" type="noConversion"/>
  </si>
  <si>
    <t>抽石头前</t>
    <phoneticPr fontId="1" type="noConversion"/>
  </si>
  <si>
    <t>抽石头后</t>
    <phoneticPr fontId="1" type="noConversion"/>
  </si>
  <si>
    <t>396k</t>
    <phoneticPr fontId="1" type="noConversion"/>
  </si>
  <si>
    <t>CarpetIsland01</t>
    <phoneticPr fontId="1" type="noConversion"/>
  </si>
  <si>
    <t>CarpetIsland02</t>
    <phoneticPr fontId="1" type="noConversion"/>
  </si>
  <si>
    <t>CarpetIsland03</t>
    <phoneticPr fontId="1" type="noConversion"/>
  </si>
  <si>
    <t>我的</t>
    <phoneticPr fontId="1" type="noConversion"/>
  </si>
  <si>
    <t>师傅的</t>
    <phoneticPr fontId="1" type="noConversion"/>
  </si>
  <si>
    <t>加工费</t>
    <phoneticPr fontId="1" type="noConversion"/>
  </si>
  <si>
    <t>根据黑市如有需求自己附魔后再卖</t>
    <phoneticPr fontId="1" type="noConversion"/>
  </si>
  <si>
    <t>根据黑市如有需求自己附魔后再卖，再次探底成本</t>
    <phoneticPr fontId="1" type="noConversion"/>
  </si>
  <si>
    <t>1级附魔成本</t>
    <phoneticPr fontId="1" type="noConversion"/>
  </si>
  <si>
    <t>2级附魔成本</t>
    <phoneticPr fontId="1" type="noConversion"/>
  </si>
  <si>
    <t>3级附魔成本</t>
    <phoneticPr fontId="1" type="noConversion"/>
  </si>
  <si>
    <t>材料</t>
    <phoneticPr fontId="1" type="noConversion"/>
  </si>
  <si>
    <t>总成本</t>
    <phoneticPr fontId="1" type="noConversion"/>
  </si>
  <si>
    <t>符石</t>
    <phoneticPr fontId="1" type="noConversion"/>
  </si>
  <si>
    <t>符石T5</t>
    <phoneticPr fontId="1" type="noConversion"/>
  </si>
  <si>
    <t>精炼之魂T5</t>
    <phoneticPr fontId="1" type="noConversion"/>
  </si>
  <si>
    <t>古遗物T5</t>
    <phoneticPr fontId="1" type="noConversion"/>
  </si>
  <si>
    <t>符石T4</t>
    <phoneticPr fontId="1" type="noConversion"/>
  </si>
  <si>
    <t>精炼之魂T4</t>
    <phoneticPr fontId="1" type="noConversion"/>
  </si>
  <si>
    <t>古遗物T4</t>
    <phoneticPr fontId="1" type="noConversion"/>
  </si>
  <si>
    <t>价格</t>
    <phoneticPr fontId="1" type="noConversion"/>
  </si>
  <si>
    <t>芜菁沙拉</t>
    <phoneticPr fontId="1" type="noConversion"/>
  </si>
  <si>
    <t>T4</t>
    <phoneticPr fontId="1" type="noConversion"/>
  </si>
  <si>
    <t>山羊肉沙拉</t>
    <phoneticPr fontId="1" type="noConversion"/>
  </si>
  <si>
    <t>炖山羊肉</t>
    <phoneticPr fontId="1" type="noConversion"/>
  </si>
  <si>
    <t>山羊肉</t>
    <phoneticPr fontId="1" type="noConversion"/>
  </si>
  <si>
    <t>山羊黄油</t>
    <phoneticPr fontId="1" type="noConversion"/>
  </si>
  <si>
    <t>面包</t>
    <phoneticPr fontId="1" type="noConversion"/>
  </si>
  <si>
    <t>鹅肉鸡蛋饼</t>
    <phoneticPr fontId="1" type="noConversion"/>
  </si>
  <si>
    <t>鹅肉派</t>
    <phoneticPr fontId="1" type="noConversion"/>
  </si>
  <si>
    <t>烤鹅肉</t>
    <phoneticPr fontId="1" type="noConversion"/>
  </si>
  <si>
    <t>白菜汤</t>
    <phoneticPr fontId="1" type="noConversion"/>
  </si>
  <si>
    <t>鹅肉</t>
    <phoneticPr fontId="1" type="noConversion"/>
  </si>
  <si>
    <t>猪肉鸡蛋饼</t>
    <phoneticPr fontId="1" type="noConversion"/>
  </si>
  <si>
    <t>猪肉派</t>
    <phoneticPr fontId="1" type="noConversion"/>
  </si>
  <si>
    <t>烤猪肉</t>
    <phoneticPr fontId="1" type="noConversion"/>
  </si>
  <si>
    <t>猪肉</t>
    <phoneticPr fontId="1" type="noConversion"/>
  </si>
  <si>
    <t>T7</t>
    <phoneticPr fontId="1" type="noConversion"/>
  </si>
  <si>
    <t>土豆沙拉</t>
    <phoneticPr fontId="1" type="noConversion"/>
  </si>
  <si>
    <t>绵羊肉三明治</t>
    <phoneticPr fontId="1" type="noConversion"/>
  </si>
  <si>
    <t>炖绵羊肉</t>
    <phoneticPr fontId="1" type="noConversion"/>
  </si>
  <si>
    <t>绵羊肉</t>
    <phoneticPr fontId="1" type="noConversion"/>
  </si>
  <si>
    <t>绵羊黄油</t>
    <phoneticPr fontId="1" type="noConversion"/>
  </si>
  <si>
    <t>T8</t>
    <phoneticPr fontId="1" type="noConversion"/>
  </si>
  <si>
    <t>牛肉三明治</t>
    <phoneticPr fontId="1" type="noConversion"/>
  </si>
  <si>
    <t>炖牛肉</t>
    <phoneticPr fontId="1" type="noConversion"/>
  </si>
  <si>
    <t>牛肉</t>
    <phoneticPr fontId="1" type="noConversion"/>
  </si>
  <si>
    <t>牛奶黄油</t>
    <phoneticPr fontId="1" type="noConversion"/>
  </si>
  <si>
    <t>做背包前</t>
    <phoneticPr fontId="1" type="noConversion"/>
  </si>
  <si>
    <t>11.7m</t>
    <phoneticPr fontId="1" type="noConversion"/>
  </si>
  <si>
    <t>背包后</t>
    <phoneticPr fontId="1" type="noConversion"/>
  </si>
  <si>
    <t>10.1m</t>
    <phoneticPr fontId="1" type="noConversion"/>
  </si>
  <si>
    <t>卖出后</t>
    <phoneticPr fontId="1" type="noConversion"/>
  </si>
  <si>
    <t>12.06m</t>
    <phoneticPr fontId="1" type="noConversion"/>
  </si>
  <si>
    <t>https://www.albion-online-data.com/</t>
  </si>
  <si>
    <t>T7 Hello world.</t>
  </si>
</sst>
</file>

<file path=xl/styles.xml><?xml version="1.0" encoding="utf-8"?>
<styleSheet xmlns="http://schemas.openxmlformats.org/spreadsheetml/2006/main">
  <numFmts count="1">
    <numFmt numFmtId="176" formatCode="#,##0;[Red]#,##0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1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C6EFCE"/>
        <bgColor/>
      </patternFill>
    </fill>
    <fill>
      <patternFill patternType="solid">
        <fgColor rgb="FFFFC7CE"/>
        <bgColor/>
      </patternFill>
    </fill>
    <fill>
      <patternFill patternType="solid">
        <fgColor rgb="FFFFEB9C"/>
        <bgColor/>
      </patternFill>
    </fill>
    <fill>
      <patternFill patternType="solid">
        <fgColor rgb="FFA5A5A5"/>
        <bgColor/>
      </patternFill>
    </fill>
    <fill>
      <patternFill patternType="solid">
        <fgColor theme="7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applyAlignment="false" applyBorder="false" applyFill="false" applyFont="false" applyNumberFormat="false" applyProtection="false" borderId="0" fillId="0" fontId="0" numFmtId="0">
      <alignment vertical="center"/>
    </xf>
    <xf applyAlignment="false" applyBorder="false" applyFill="false" applyFont="false" applyNumberFormat="false" applyProtection="false" borderId="0" fillId="5" fontId="4" numFmtId="0">
      <alignment vertical="center"/>
    </xf>
    <xf applyAlignment="false" applyBorder="false" applyFill="false" applyFont="false" applyNumberFormat="false" applyProtection="false" borderId="0" fillId="6" fontId="5" numFmtId="0">
      <alignment vertical="center"/>
    </xf>
    <xf applyAlignment="false" applyBorder="false" applyFill="false" applyFont="false" applyNumberFormat="false" applyProtection="false" borderId="0" fillId="7" fontId="6" numFmtId="0">
      <alignment vertical="center"/>
    </xf>
    <xf applyAlignment="false" applyBorder="false" applyFill="false" applyFont="false" applyNumberFormat="false" applyProtection="false" borderId="2" fillId="8" fontId="7" numFmtId="0">
      <alignment vertical="center"/>
    </xf>
    <xf applyAlignment="false" applyBorder="false" applyFill="false" applyFont="false" applyNumberFormat="false" applyProtection="false" borderId="0" fillId="0" fontId="9" numFmtId="0">
      <alignment vertical="center"/>
    </xf>
  </cellStyleXfs>
  <cellXfs count="4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false" applyNumberFormat="false" applyProtection="false" borderId="0" fillId="0" fontId="0" numFmtId="0" xfId="0">
      <alignment horizontal="center" vertical="center"/>
    </xf>
    <xf applyAlignment="false" applyBorder="true" applyFill="true" applyFont="false" applyNumberFormat="false" applyProtection="false" borderId="1" fillId="2" fontId="0" numFmtId="0" xfId="0">
      <alignment vertical="center"/>
    </xf>
    <xf applyAlignment="false" applyBorder="true" applyFill="true" applyFont="false" applyNumberFormat="false" applyProtection="false" borderId="1" fillId="3" fontId="0" numFmtId="0" xfId="0">
      <alignment vertical="center"/>
    </xf>
    <xf applyAlignment="false" applyBorder="true" applyFill="true" applyFont="true" applyNumberFormat="false" applyProtection="false" borderId="1" fillId="2" fontId="2" numFmtId="0" xfId="0">
      <alignment vertical="center"/>
    </xf>
    <xf applyAlignment="false" applyBorder="true" applyFill="true" applyFont="true" applyNumberFormat="false" applyProtection="false" borderId="1" fillId="3" fontId="2" numFmtId="0" xfId="0">
      <alignment vertical="center"/>
    </xf>
    <xf applyAlignment="false" applyBorder="false" applyFill="false" applyFont="true" applyNumberFormat="false" applyProtection="false" borderId="0" fillId="0" fontId="2" numFmtId="0" xfId="0">
      <alignment vertical="center"/>
    </xf>
    <xf applyAlignment="false" applyBorder="false" applyFill="false" applyFont="false" applyNumberFormat="true" applyProtection="false" borderId="0" fillId="0" fontId="0" numFmtId="176" xfId="0">
      <alignment vertical="center"/>
    </xf>
    <xf applyAlignment="false" applyBorder="false" applyFill="false" applyFont="true" applyNumberFormat="true" applyProtection="false" borderId="0" fillId="0" fontId="3" numFmtId="176" xfId="0">
      <alignment vertical="center"/>
    </xf>
    <xf applyAlignment="false" applyBorder="false" applyFill="true" applyFont="false" applyNumberFormat="false" applyProtection="false" borderId="0" fillId="4" fontId="0" numFmtId="0" xfId="0">
      <alignment vertical="center"/>
    </xf>
    <xf applyAlignment="false" applyBorder="false" applyFill="true" applyFont="false" applyNumberFormat="true" applyProtection="false" borderId="0" fillId="4" fontId="0" numFmtId="176" xfId="0">
      <alignment vertical="center"/>
    </xf>
    <xf applyAlignment="false" applyBorder="false" applyFill="true" applyFont="true" applyNumberFormat="true" applyProtection="false" borderId="0" fillId="4" fontId="3" numFmtId="176" xfId="0">
      <alignment vertical="center"/>
    </xf>
    <xf applyAlignment="false" applyBorder="false" applyFill="true" applyFont="false" applyNumberFormat="false" applyProtection="false" borderId="0" fillId="3" fontId="0" numFmtId="0" xfId="0">
      <alignment vertical="center"/>
    </xf>
    <xf applyAlignment="false" applyBorder="false" applyFill="true" applyFont="false" applyNumberFormat="true" applyProtection="false" borderId="0" fillId="3" fontId="0" numFmtId="176" xfId="0">
      <alignment vertical="center"/>
    </xf>
    <xf applyAlignment="false" applyBorder="false" applyFill="true" applyFont="true" applyNumberFormat="true" applyProtection="false" borderId="0" fillId="3" fontId="3" numFmtId="176" xfId="0">
      <alignment vertical="center"/>
    </xf>
    <xf applyAlignment="false" applyBorder="false" applyFill="true" applyFont="false" applyNumberFormat="false" applyProtection="false" borderId="0" fillId="0" fontId="0" numFmtId="0" xfId="0">
      <alignment vertical="center"/>
    </xf>
    <xf applyAlignment="false" applyBorder="false" applyFill="true" applyFont="false" applyNumberFormat="true" applyProtection="false" borderId="0" fillId="0" fontId="0" numFmtId="176" xfId="0">
      <alignment vertical="center"/>
    </xf>
    <xf applyAlignment="false" applyBorder="false" applyFill="true" applyFont="true" applyNumberFormat="true" applyProtection="false" borderId="0" fillId="0" fontId="3" numFmtId="176" xfId="0">
      <alignment vertical="center"/>
    </xf>
    <xf applyAlignment="false" applyBorder="false" applyFill="true" applyFont="false" applyNumberFormat="false" applyProtection="false" borderId="0" fillId="2" fontId="0" numFmtId="0" xfId="0">
      <alignment vertical="center"/>
    </xf>
    <xf applyAlignment="false" applyBorder="false" applyFill="true" applyFont="false" applyNumberFormat="true" applyProtection="false" borderId="0" fillId="2" fontId="0" numFmtId="176" xfId="0">
      <alignment vertical="center"/>
    </xf>
    <xf applyAlignment="false" applyBorder="false" applyFill="true" applyFont="true" applyNumberFormat="true" applyProtection="false" borderId="0" fillId="2" fontId="3" numFmtId="176" xfId="0">
      <alignment vertical="center"/>
    </xf>
    <xf applyAlignment="tru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0" fillId="5" fontId="4" numFmtId="0" xfId="1">
      <alignment vertical="center"/>
    </xf>
    <xf applyAlignment="false" applyBorder="false" applyFill="false" applyFont="false" applyNumberFormat="true" applyProtection="false" borderId="0" fillId="5" fontId="4" numFmtId="176" xfId="1">
      <alignment vertical="center"/>
    </xf>
    <xf applyAlignment="false" applyBorder="false" applyFill="false" applyFont="false" applyNumberFormat="false" applyProtection="false" borderId="0" fillId="6" fontId="5" numFmtId="0" xfId="2">
      <alignment vertical="center"/>
    </xf>
    <xf applyAlignment="false" applyBorder="false" applyFill="false" applyFont="false" applyNumberFormat="true" applyProtection="false" borderId="0" fillId="6" fontId="5" numFmtId="176" xfId="2">
      <alignment vertical="center"/>
    </xf>
    <xf applyAlignment="false" applyBorder="false" applyFill="false" applyFont="false" applyNumberFormat="false" applyProtection="false" borderId="0" fillId="7" fontId="6" numFmtId="0" xfId="3">
      <alignment vertical="center"/>
    </xf>
    <xf applyAlignment="false" applyBorder="false" applyFill="false" applyFont="false" applyNumberFormat="true" applyProtection="false" borderId="0" fillId="7" fontId="6" numFmtId="176" xfId="3">
      <alignment vertical="center"/>
    </xf>
    <xf applyAlignment="false" applyBorder="false" applyFill="false" applyFont="false" applyNumberFormat="false" applyProtection="false" borderId="2" fillId="8" fontId="7" numFmtId="0" xfId="4">
      <alignment vertical="center"/>
    </xf>
    <xf applyAlignment="false" applyBorder="false" applyFill="false" applyFont="false" applyNumberFormat="true" applyProtection="false" borderId="2" fillId="8" fontId="7" numFmtId="176" xfId="4">
      <alignment vertical="center"/>
    </xf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true" applyNumberFormat="false" applyProtection="false" borderId="0" fillId="0" fontId="3" numFmtId="0" xfId="0">
      <alignment vertical="center"/>
    </xf>
    <xf applyAlignment="false" applyBorder="true" applyFill="true" applyFont="false" applyNumberFormat="false" applyProtection="false" borderId="1" fillId="9" fontId="0" numFmtId="0" xfId="0">
      <alignment vertical="center"/>
    </xf>
    <xf applyAlignment="false" applyBorder="true" applyFill="true" applyFont="true" applyNumberFormat="false" applyProtection="false" borderId="1" fillId="9" fontId="2" numFmtId="0" xfId="0">
      <alignment vertical="center"/>
    </xf>
    <xf applyAlignment="false" applyBorder="true" applyFill="true" applyFont="false" applyNumberFormat="false" applyProtection="false" borderId="3" fillId="9" fontId="0" numFmtId="0" xfId="0">
      <alignment vertical="center"/>
    </xf>
    <xf applyAlignment="false" applyBorder="false" applyFill="true" applyFont="false" applyNumberFormat="false" applyProtection="false" borderId="0" fillId="9" fontId="0" numFmtId="0" xfId="0">
      <alignment vertical="center"/>
    </xf>
    <xf applyAlignment="false" applyBorder="false" applyFill="false" applyFont="false" applyNumberFormat="false" applyProtection="false" borderId="0" fillId="0" fontId="9" numFmtId="0" xfId="5">
      <alignment vertical="center"/>
    </xf>
    <xf applyAlignment="false" applyBorder="false" applyFill="false" applyFont="false" applyNumberFormat="true" applyProtection="false" borderId="0" fillId="0" fontId="0" numFmtId="20" xfId="0">
      <alignment vertical="center"/>
    </xf>
    <xf applyAlignment="false" applyBorder="false" applyFill="false" applyFont="false" applyNumberFormat="true" applyProtection="false" borderId="0" fillId="0" fontId="0" numFmtId="14" xfId="0">
      <alignment vertical="center"/>
    </xf>
    <xf applyAlignment="true" applyBorder="false" applyFill="false" applyFont="true" applyNumberFormat="false" applyProtection="false" borderId="0" fillId="5" fontId="8" numFmtId="0" xfId="1">
      <alignment horizontal="center" vertical="center"/>
    </xf>
    <xf applyAlignment="true" applyBorder="false" applyFill="false" applyFont="false" applyNumberFormat="false" applyProtection="false" borderId="0" fillId="5" fontId="4" numFmtId="0" xfId="1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false" applyFill="false" applyFont="false" applyNumberFormat="false" applyProtection="false" borderId="0" fillId="0" fontId="0" numFmtId="0" xfId="0">
      <alignment horizontal="center" vertical="center"/>
    </xf>
  </cellXfs>
  <cellStyles count="6">
    <cellStyle builtinId="27" name="差" xfId="2"/>
    <cellStyle builtinId="0" name="常规" xfId="0"/>
    <cellStyle builtinId="8" name="超链接" xfId="5"/>
    <cellStyle builtinId="26" name="好" xfId="1"/>
    <cellStyle builtinId="23" name="检查单元格" xfId="4"/>
    <cellStyle builtinId="28" name="适中" xfId="3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worksheets/sheet8.xml" Type="http://schemas.openxmlformats.org/officeDocument/2006/relationships/worksheet"></Relationship><Relationship Id="rId13" Target="styles.xml" Type="http://schemas.openxmlformats.org/officeDocument/2006/relationships/styles"></Relationship><Relationship Id="rId3" Target="worksheets/sheet3.xml" Type="http://schemas.openxmlformats.org/officeDocument/2006/relationships/worksheet"></Relationship><Relationship Id="rId7" Target="worksheets/sheet7.xml" Type="http://schemas.openxmlformats.org/officeDocument/2006/relationships/worksheet"></Relationship><Relationship Id="rId12" Target="theme/theme1.xml" Type="http://schemas.openxmlformats.org/officeDocument/2006/relationships/theme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worksheets/sheet6.xml" Type="http://schemas.openxmlformats.org/officeDocument/2006/relationships/worksheet"></Relationship><Relationship Id="rId11" Target="worksheets/sheet11.xml" Type="http://schemas.openxmlformats.org/officeDocument/2006/relationships/worksheet"></Relationship><Relationship Id="rId5" Target="worksheets/sheet5.xml" Type="http://schemas.openxmlformats.org/officeDocument/2006/relationships/worksheet"></Relationship><Relationship Id="rId15" Target="calcChain.xml" Type="http://schemas.openxmlformats.org/officeDocument/2006/relationships/calcChain"></Relationship><Relationship Id="rId10" Target="worksheets/sheet10.xml" Type="http://schemas.openxmlformats.org/officeDocument/2006/relationships/worksheet"></Relationship><Relationship Id="rId4" Target="worksheets/sheet4.xml" Type="http://schemas.openxmlformats.org/officeDocument/2006/relationships/worksheet"></Relationship><Relationship Id="rId9" Target="worksheets/sheet9.xml" Type="http://schemas.openxmlformats.org/officeDocument/2006/relationships/worksheet"></Relationship><Relationship Id="rId14" Target="sharedStrings.xml" Type="http://schemas.openxmlformats.org/officeDocument/2006/relationships/sharedStrings"></Relationship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我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师傅!$C$4:$C$37</c:f>
              <c:numCache>
                <c:formatCode>General</c:formatCode>
                <c:ptCount val="34"/>
                <c:pt idx="0">
                  <c:v>4.68</c:v>
                </c:pt>
                <c:pt idx="1">
                  <c:v>5.83</c:v>
                </c:pt>
                <c:pt idx="2">
                  <c:v>6.98</c:v>
                </c:pt>
                <c:pt idx="3">
                  <c:v>8.1300000000000008</c:v>
                </c:pt>
                <c:pt idx="4">
                  <c:v>9.2799999999999994</c:v>
                </c:pt>
                <c:pt idx="5">
                  <c:v>10.43</c:v>
                </c:pt>
                <c:pt idx="6">
                  <c:v>11.58</c:v>
                </c:pt>
                <c:pt idx="7">
                  <c:v>12.73</c:v>
                </c:pt>
                <c:pt idx="8">
                  <c:v>13.88</c:v>
                </c:pt>
                <c:pt idx="9">
                  <c:v>15.03</c:v>
                </c:pt>
                <c:pt idx="10">
                  <c:v>16.18</c:v>
                </c:pt>
                <c:pt idx="11">
                  <c:v>17.329999999999998</c:v>
                </c:pt>
                <c:pt idx="12">
                  <c:v>18.48</c:v>
                </c:pt>
                <c:pt idx="13">
                  <c:v>19.63</c:v>
                </c:pt>
                <c:pt idx="14">
                  <c:v>20.78</c:v>
                </c:pt>
                <c:pt idx="15">
                  <c:v>21.93</c:v>
                </c:pt>
                <c:pt idx="16">
                  <c:v>23.08</c:v>
                </c:pt>
                <c:pt idx="17">
                  <c:v>24.23</c:v>
                </c:pt>
                <c:pt idx="18">
                  <c:v>25.38</c:v>
                </c:pt>
                <c:pt idx="19">
                  <c:v>26.53</c:v>
                </c:pt>
                <c:pt idx="20">
                  <c:v>27.68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3-4E19-AA09-76C752A0950B}"/>
            </c:ext>
          </c:extLst>
        </c:ser>
        <c:ser>
          <c:idx val="1"/>
          <c:order val="1"/>
          <c:tx>
            <c:v>师傅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师傅!$D$4:$D$37</c:f>
              <c:numCache>
                <c:formatCode>General</c:formatCode>
                <c:ptCount val="34"/>
                <c:pt idx="0">
                  <c:v>19.100000000000001</c:v>
                </c:pt>
                <c:pt idx="1">
                  <c:v>19.7</c:v>
                </c:pt>
                <c:pt idx="2">
                  <c:v>20.3</c:v>
                </c:pt>
                <c:pt idx="3">
                  <c:v>20.9</c:v>
                </c:pt>
                <c:pt idx="4">
                  <c:v>21.5</c:v>
                </c:pt>
                <c:pt idx="5">
                  <c:v>22.1</c:v>
                </c:pt>
                <c:pt idx="6">
                  <c:v>22.7</c:v>
                </c:pt>
                <c:pt idx="7">
                  <c:v>23.3</c:v>
                </c:pt>
                <c:pt idx="8">
                  <c:v>23.9</c:v>
                </c:pt>
                <c:pt idx="9">
                  <c:v>24.5</c:v>
                </c:pt>
                <c:pt idx="10">
                  <c:v>25.1</c:v>
                </c:pt>
                <c:pt idx="11">
                  <c:v>25.7</c:v>
                </c:pt>
                <c:pt idx="12">
                  <c:v>26.3</c:v>
                </c:pt>
                <c:pt idx="13">
                  <c:v>26.9</c:v>
                </c:pt>
                <c:pt idx="14">
                  <c:v>27.5</c:v>
                </c:pt>
                <c:pt idx="15">
                  <c:v>28.1</c:v>
                </c:pt>
                <c:pt idx="16">
                  <c:v>28.7</c:v>
                </c:pt>
                <c:pt idx="17">
                  <c:v>29.3</c:v>
                </c:pt>
                <c:pt idx="18">
                  <c:v>29.9</c:v>
                </c:pt>
                <c:pt idx="19">
                  <c:v>30.5</c:v>
                </c:pt>
                <c:pt idx="20">
                  <c:v>31.1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3-4E19-AA09-76C752A0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47064"/>
        <c:axId val="548048376"/>
      </c:lineChart>
      <c:catAx>
        <c:axId val="54804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48376"/>
        <c:crosses val="autoZero"/>
        <c:auto val="1"/>
        <c:lblAlgn val="ctr"/>
        <c:lblOffset val="100"/>
        <c:noMultiLvlLbl val="0"/>
      </c:catAx>
      <c:valAx>
        <c:axId val="5480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4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</xdr:row>
      <xdr:rowOff>90487</xdr:rowOff>
    </xdr:from>
    <xdr:to>
      <xdr:col>16</xdr:col>
      <xdr:colOff>38100</xdr:colOff>
      <xdr:row>17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7DBB79-9AD4-413D-B22E-85C5F889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4:M82"/>
  <sheetViews>
    <sheetView topLeftCell="A13" workbookViewId="0">
      <selection activeCell="E40" sqref="E40"/>
    </sheetView>
  </sheetViews>
  <sheetFormatPr defaultRowHeight="14.25"/>
  <cols>
    <col collapsed="false" customWidth="true" hidden="false" max="1" min="1" style="0" width="19.125"/>
    <col collapsed="false" customWidth="true" hidden="false" max="2" min="2" style="0" width="46"/>
    <col collapsed="false" customWidth="true" hidden="false" max="3" min="3" style="22" width="34.25"/>
    <col collapsed="false" customWidth="true" hidden="false" max="4" min="4" style="0" width="15.25"/>
  </cols>
  <sheetData>
    <row r="1"/>
    <row r="2"/>
    <row r="3"/>
    <row r="4" spans="1:6">
      <c r="A4" s="41" t="s">
        <v>514</v>
      </c>
      <c r="B4" t="s">
        <v>511</v>
      </c>
      <c r="C4" s="39" t="s">
        <v>524</v>
      </c>
    </row>
    <row r="5" spans="1:6">
      <c r="A5" s="41"/>
      <c r="B5" t="s">
        <v>512</v>
      </c>
      <c r="C5" s="39"/>
    </row>
    <row r="6" spans="1:6">
      <c r="A6" s="41"/>
      <c r="B6" t="s">
        <v>513</v>
      </c>
      <c r="C6" s="39"/>
    </row>
    <row r="7" spans="1:6">
      <c r="C7" s="39"/>
    </row>
    <row r="8" spans="1:6">
      <c r="C8" s="39"/>
    </row>
    <row r="9" spans="1:6">
      <c r="C9" s="39"/>
    </row>
    <row r="10" spans="1:6">
      <c r="C10" s="39"/>
    </row>
    <row r="11" spans="1:6">
      <c r="A11" s="41" t="s">
        <v>515</v>
      </c>
      <c r="B11" t="s">
        <v>516</v>
      </c>
      <c r="C11" s="39"/>
      <c r="E11" t="s">
        <v>537</v>
      </c>
      <c r="F11" t="s">
        <v>538</v>
      </c>
    </row>
    <row r="12" spans="1:6">
      <c r="A12" s="41"/>
      <c r="B12" s="22" t="s">
        <v>518</v>
      </c>
      <c r="C12" s="39"/>
      <c r="E12">
        <v>3.97</v>
      </c>
      <c r="F12">
        <v>4.08</v>
      </c>
    </row>
    <row r="13" spans="1:6">
      <c r="A13" s="41"/>
      <c r="B13" t="s">
        <v>517</v>
      </c>
      <c r="C13" s="39"/>
    </row>
    <row r="14" spans="1:6">
      <c r="A14" s="41"/>
      <c r="B14" t="s">
        <v>519</v>
      </c>
      <c r="C14" s="39"/>
    </row>
    <row r="15" spans="1:6">
      <c r="A15" s="41"/>
      <c r="B15" s="22" t="s">
        <v>568</v>
      </c>
      <c r="C15" s="39"/>
    </row>
    <row r="16" spans="1:6">
      <c r="A16" s="41"/>
      <c r="B16" t="s">
        <v>520</v>
      </c>
      <c r="C16" s="39"/>
    </row>
    <row r="17" spans="1:7">
      <c r="B17" t="s">
        <v>521</v>
      </c>
      <c r="C17" s="39"/>
    </row>
    <row r="18" spans="1:7">
      <c r="C18" s="39"/>
    </row>
    <row r="19" spans="1:7">
      <c r="C19" s="39"/>
    </row>
    <row r="20" spans="1:7">
      <c r="C20" s="39"/>
      <c r="E20" t="s">
        <v>610</v>
      </c>
      <c r="F20" t="s">
        <v>611</v>
      </c>
    </row>
    <row r="21" spans="1:7">
      <c r="C21" s="39"/>
      <c r="E21" t="s">
        <v>612</v>
      </c>
      <c r="F21" t="s">
        <v>613</v>
      </c>
    </row>
    <row r="22" spans="1:7">
      <c r="A22" s="41" t="s">
        <v>523</v>
      </c>
      <c r="B22" t="s">
        <v>535</v>
      </c>
      <c r="C22" s="39"/>
      <c r="E22" t="s">
        <v>614</v>
      </c>
      <c r="F22" t="s">
        <v>615</v>
      </c>
    </row>
    <row r="23" spans="1:7">
      <c r="A23" s="41"/>
      <c r="C23" s="39"/>
    </row>
    <row r="24" spans="1:7">
      <c r="A24" s="41"/>
      <c r="C24" s="39"/>
    </row>
    <row r="25" spans="1:7">
      <c r="A25" s="41"/>
      <c r="C25" s="39"/>
    </row>
    <row r="26" spans="1:7">
      <c r="A26" s="41"/>
      <c r="C26" s="39"/>
    </row>
    <row r="27" spans="1:7">
      <c r="C27" s="39"/>
    </row>
    <row r="28" spans="1:7">
      <c r="C28" s="39"/>
    </row>
    <row r="29" spans="1:7">
      <c r="C29" s="39"/>
    </row>
    <row r="30" spans="1:7">
      <c r="C30" s="39"/>
      <c r="E30">
        <v>900</v>
      </c>
      <c r="F30">
        <v>3</v>
      </c>
      <c r="G30">
        <f>E30*F30</f>
      </c>
    </row>
    <row r="31" spans="1:7">
      <c r="C31" s="39"/>
    </row>
    <row r="32" spans="1:7">
      <c r="A32" s="41" t="s">
        <v>522</v>
      </c>
      <c r="B32" s="30" t="s">
        <v>536</v>
      </c>
      <c r="C32" s="39"/>
    </row>
    <row r="33" spans="1:11">
      <c r="A33" s="41"/>
      <c r="B33" s="30"/>
      <c r="C33" s="39"/>
    </row>
    <row r="34" spans="1:11">
      <c r="A34" s="41"/>
      <c r="B34" s="30"/>
      <c r="C34" s="39"/>
    </row>
    <row r="35" spans="1:11">
      <c r="A35" s="41"/>
      <c r="B35" s="30"/>
      <c r="C35" s="39"/>
    </row>
    <row r="36"/>
    <row r="37"/>
    <row r="38"/>
    <row r="39"/>
    <row r="40" spans="1:11">
      <c r="A40" s="40" t="s">
        <v>539</v>
      </c>
      <c r="B40" s="22" t="s">
        <v>569</v>
      </c>
    </row>
    <row r="41" spans="1:11">
      <c r="A41" s="40"/>
      <c r="B41" s="22" t="s">
        <v>540</v>
      </c>
    </row>
    <row r="42"/>
    <row r="43"/>
    <row r="44" spans="1:11">
      <c r="E44">
        <v>3</v>
      </c>
      <c r="F44">
        <v>2</v>
      </c>
      <c r="G44">
        <v>4</v>
      </c>
      <c r="H44">
        <v>4</v>
      </c>
    </row>
    <row r="45"/>
    <row r="46" spans="1:11">
      <c r="F46" t="s">
        <v>545</v>
      </c>
      <c r="G46" t="s">
        <v>546</v>
      </c>
      <c r="H46" t="s">
        <v>547</v>
      </c>
      <c r="I46" t="s">
        <v>548</v>
      </c>
    </row>
    <row r="47" spans="1:11">
      <c r="D47" t="s">
        <v>544</v>
      </c>
      <c r="E47" t="s">
        <v>543</v>
      </c>
      <c r="F47">
        <v>6</v>
      </c>
      <c r="G47">
        <v>0</v>
      </c>
      <c r="I47">
        <v>2</v>
      </c>
      <c r="K47" s="37">
        <v>0.9375</v>
      </c>
    </row>
    <row r="48" spans="1:11">
      <c r="D48" t="s">
        <v>549</v>
      </c>
      <c r="E48" t="s">
        <v>541</v>
      </c>
      <c r="K48" s="37">
        <v>0.9375</v>
      </c>
    </row>
    <row r="49" spans="4:11">
      <c r="D49" s="36" t="s">
        <v>550</v>
      </c>
      <c r="E49" t="s">
        <v>543</v>
      </c>
      <c r="K49" s="37">
        <v>0.9375</v>
      </c>
    </row>
    <row r="50" spans="4:11">
      <c r="D50" t="s">
        <v>551</v>
      </c>
      <c r="E50" t="s">
        <v>542</v>
      </c>
      <c r="K50" s="37">
        <v>0.9375</v>
      </c>
    </row>
    <row r="51" spans="4:11">
      <c r="D51" t="s">
        <v>552</v>
      </c>
      <c r="E51" t="s">
        <v>543</v>
      </c>
      <c r="K51" s="37">
        <v>0.9375</v>
      </c>
    </row>
    <row r="52" spans="4:11">
      <c r="D52" t="s">
        <v>553</v>
      </c>
      <c r="E52" t="s">
        <v>541</v>
      </c>
      <c r="K52" s="37">
        <v>0.9375</v>
      </c>
    </row>
    <row r="53" spans="4:11">
      <c r="D53" s="30" t="s">
        <v>554</v>
      </c>
      <c r="E53" t="s">
        <v>541</v>
      </c>
      <c r="K53" s="37">
        <v>0.9375</v>
      </c>
    </row>
    <row r="54" spans="4:11">
      <c r="D54" s="30" t="s">
        <v>555</v>
      </c>
      <c r="E54" t="s">
        <v>542</v>
      </c>
      <c r="K54" s="37">
        <v>0.9375</v>
      </c>
    </row>
    <row r="55" spans="4:11">
      <c r="D55" t="s">
        <v>556</v>
      </c>
      <c r="E55" t="s">
        <v>36</v>
      </c>
      <c r="F55">
        <v>1</v>
      </c>
      <c r="G55">
        <v>5</v>
      </c>
      <c r="H55">
        <v>1</v>
      </c>
      <c r="I55">
        <v>6</v>
      </c>
      <c r="K55" s="37">
        <v>0.9375</v>
      </c>
    </row>
    <row r="56" spans="4:11">
      <c r="D56" s="30" t="s">
        <v>557</v>
      </c>
      <c r="E56" t="s">
        <v>543</v>
      </c>
      <c r="K56" s="37">
        <v>0.9375</v>
      </c>
    </row>
    <row r="57" spans="4:11">
      <c r="D57" s="30" t="s">
        <v>562</v>
      </c>
      <c r="E57" t="s">
        <v>36</v>
      </c>
      <c r="K57" s="37">
        <v>0.58819444444444446</v>
      </c>
    </row>
    <row r="58" spans="4:11">
      <c r="D58" s="30" t="s">
        <v>563</v>
      </c>
      <c r="E58" s="30" t="s">
        <v>36</v>
      </c>
      <c r="K58" s="37">
        <v>0.62986111111111098</v>
      </c>
    </row>
    <row r="59" spans="4:11">
      <c r="D59" s="30" t="s">
        <v>564</v>
      </c>
      <c r="E59" s="30" t="s">
        <v>36</v>
      </c>
      <c r="K59" s="37">
        <v>0.67152777777777795</v>
      </c>
    </row>
    <row r="60"/>
    <row r="61"/>
    <row r="62"/>
    <row r="63"/>
    <row r="64"/>
    <row r="65"/>
    <row r="66" spans="4:13">
      <c r="D66" t="s">
        <v>559</v>
      </c>
      <c r="E66" t="s">
        <v>558</v>
      </c>
    </row>
    <row r="67" spans="4:13">
      <c r="D67" t="s">
        <v>560</v>
      </c>
      <c r="E67" t="s">
        <v>561</v>
      </c>
    </row>
    <row r="68"/>
    <row r="69"/>
    <row r="70"/>
    <row r="71" spans="4:13">
      <c r="E71">
        <v>13</v>
      </c>
      <c r="F71">
        <v>14</v>
      </c>
      <c r="G71">
        <v>17</v>
      </c>
      <c r="H71">
        <v>11</v>
      </c>
      <c r="I71">
        <v>12</v>
      </c>
      <c r="J71">
        <v>13</v>
      </c>
      <c r="K71">
        <v>12</v>
      </c>
      <c r="L71">
        <v>12</v>
      </c>
      <c r="M71">
        <v>14</v>
      </c>
    </row>
    <row r="72" spans="4:13">
      <c r="E72">
        <v>14</v>
      </c>
      <c r="F72">
        <v>14</v>
      </c>
      <c r="G72">
        <v>18</v>
      </c>
      <c r="H72">
        <v>13</v>
      </c>
      <c r="I72">
        <v>13</v>
      </c>
      <c r="J72">
        <v>14</v>
      </c>
      <c r="K72">
        <v>13</v>
      </c>
      <c r="L72">
        <v>13</v>
      </c>
      <c r="M72">
        <v>15</v>
      </c>
    </row>
    <row r="73"/>
    <row r="74"/>
    <row r="75"/>
    <row r="76"/>
    <row r="77"/>
    <row r="78"/>
    <row r="79"/>
    <row r="80" spans="4:13">
      <c r="D80">
        <v>2</v>
      </c>
      <c r="E80">
        <v>900</v>
      </c>
      <c r="F80">
        <v>3</v>
      </c>
      <c r="G80">
        <f>E80*F80</f>
      </c>
      <c r="H80">
        <f>999+999+385</f>
      </c>
      <c r="I80">
        <f>G80-H80</f>
      </c>
    </row>
    <row r="81" spans="4:9">
      <c r="D81">
        <v>3</v>
      </c>
      <c r="E81">
        <v>900</v>
      </c>
      <c r="F81">
        <v>3</v>
      </c>
      <c r="G81" s="30">
        <f t="shared" ref="G81:G82" si="0">E81*F81</f>
      </c>
      <c r="H81">
        <f>999+999+205</f>
      </c>
      <c r="I81" s="30">
        <f t="shared" ref="I81:I82" si="1">G81-H81</f>
      </c>
    </row>
    <row r="82" spans="4:9">
      <c r="D82">
        <v>4</v>
      </c>
      <c r="E82">
        <v>900</v>
      </c>
      <c r="F82">
        <v>3</v>
      </c>
      <c r="G82" s="30">
        <f t="shared" si="0"/>
      </c>
      <c r="H82">
        <f>999+999+441</f>
      </c>
      <c r="I82" s="30">
        <f t="shared" si="1"/>
      </c>
    </row>
  </sheetData>
  <mergeCells count="6">
    <mergeCell ref="C4:C35"/>
    <mergeCell ref="A40:A41"/>
    <mergeCell ref="A4:A6"/>
    <mergeCell ref="A11:A16"/>
    <mergeCell ref="A22:A26"/>
    <mergeCell ref="A32:A35"/>
  </mergeCells>
  <phoneticPr fontId="1" type="noConversion"/>
  <pageMargins bottom="0.75" footer="0.3" header="0.3" left="0.7" right="0.7" top="0.75"/>
</worksheet>
</file>

<file path=xl/worksheets/sheet10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L129"/>
  <sheetViews>
    <sheetView tabSelected="true" workbookViewId="0">
      <selection activeCell="L3" sqref="L3"/>
    </sheetView>
  </sheetViews>
  <sheetFormatPr defaultRowHeight="14.25"/>
  <cols>
    <col collapsed="false" hidden="false" max="1" min="1" style="30" width="9"/>
    <col collapsed="false" customWidth="true" hidden="false" max="2" min="2" style="30" width="10"/>
    <col collapsed="false" hidden="false" max="3" min="3" style="30" width="9"/>
    <col collapsed="false" customWidth="true" hidden="false" max="4" min="4" style="30" width="17.25"/>
    <col collapsed="false" hidden="false" max="16" min="5" style="30" width="9"/>
    <col collapsed="false" customWidth="true" hidden="false" max="17" min="17" style="30" width="11.125"/>
    <col collapsed="false" hidden="false" max="16384" min="18" style="30" width="9"/>
  </cols>
  <sheetData>
    <row r="1" spans="1:12">
      <c r="A1" s="42" t="s">
        <v>1</v>
      </c>
      <c r="E1" s="30" t="s">
        <v>1</v>
      </c>
      <c r="F1" s="30" t="s">
        <v>372</v>
      </c>
      <c r="G1" s="30" t="s">
        <v>384</v>
      </c>
      <c r="H1" s="30" t="str">
        <v>T7 Hello world.</v>
      </c>
    </row>
    <row r="2" spans="1:12">
      <c r="A2" s="42"/>
      <c r="B2" s="42" t="s">
        <v>575</v>
      </c>
      <c r="C2" s="42" t="s">
        <v>38</v>
      </c>
      <c r="D2" s="30" t="s">
        <v>241</v>
      </c>
      <c r="E2" s="30">
        <v>111</v>
      </c>
      <c r="H2" s="30">
        <v>666</v>
      </c>
      <c r="L2" s="30">
        <f>E2+H2</f>
      </c>
    </row>
    <row r="3" spans="1:12">
      <c r="A3" s="42"/>
      <c r="B3" s="42"/>
      <c r="C3" s="42"/>
      <c r="D3" s="30" t="s">
        <v>242</v>
      </c>
      <c r="E3" s="30">
        <v>207</v>
      </c>
    </row>
    <row r="4" spans="1:12">
      <c r="A4" s="42"/>
      <c r="B4" s="42"/>
      <c r="C4" s="42"/>
      <c r="D4" s="30" t="s">
        <v>243</v>
      </c>
      <c r="E4" s="30">
        <v>214</v>
      </c>
    </row>
    <row r="5" spans="1:12">
      <c r="A5" s="42"/>
      <c r="B5" s="42"/>
      <c r="C5" s="42"/>
      <c r="D5" s="30" t="s">
        <v>244</v>
      </c>
      <c r="E5" s="30">
        <v>994</v>
      </c>
    </row>
    <row r="6" spans="1:12">
      <c r="A6" s="42"/>
      <c r="B6" s="42"/>
      <c r="C6" s="42"/>
      <c r="D6" s="30" t="s">
        <v>245</v>
      </c>
      <c r="E6" s="30">
        <v>979</v>
      </c>
    </row>
    <row r="7" spans="1:12">
      <c r="A7" s="42"/>
      <c r="B7" s="42"/>
      <c r="C7" s="42"/>
      <c r="D7" s="30" t="s">
        <v>246</v>
      </c>
      <c r="E7" s="30">
        <v>1883</v>
      </c>
    </row>
    <row r="8" spans="1:12">
      <c r="A8" s="42"/>
      <c r="B8" s="42"/>
      <c r="C8" s="42"/>
      <c r="D8" s="30" t="s">
        <v>247</v>
      </c>
      <c r="E8" s="30">
        <v>4876</v>
      </c>
    </row>
    <row r="9" spans="1:12">
      <c r="A9" s="42"/>
      <c r="B9" s="42"/>
      <c r="C9" s="42"/>
      <c r="D9" s="30" t="s">
        <v>248</v>
      </c>
      <c r="E9" s="30">
        <v>522</v>
      </c>
    </row>
    <row r="10" spans="1:12">
      <c r="A10" s="42"/>
      <c r="B10" s="42"/>
      <c r="C10" s="42"/>
      <c r="D10" s="30" t="s">
        <v>249</v>
      </c>
      <c r="E10" s="30">
        <v>970</v>
      </c>
    </row>
    <row r="11" spans="1:12">
      <c r="A11" s="42"/>
      <c r="B11" s="42"/>
      <c r="C11" s="42" t="s">
        <v>162</v>
      </c>
      <c r="D11" s="30" t="s">
        <v>251</v>
      </c>
      <c r="E11" s="30">
        <v>955</v>
      </c>
    </row>
    <row r="12" spans="1:12">
      <c r="A12" s="42"/>
      <c r="B12" s="42"/>
      <c r="C12" s="42"/>
      <c r="D12" s="30" t="s">
        <v>252</v>
      </c>
      <c r="E12" s="30">
        <v>230</v>
      </c>
    </row>
    <row r="13" spans="1:12">
      <c r="A13" s="42"/>
      <c r="B13" s="42"/>
      <c r="C13" s="42"/>
      <c r="D13" s="30" t="s">
        <v>253</v>
      </c>
      <c r="E13" s="30">
        <v>666</v>
      </c>
    </row>
    <row r="14" spans="1:12">
      <c r="A14" s="42"/>
      <c r="B14" s="42"/>
      <c r="C14" s="42"/>
      <c r="D14" s="30" t="s">
        <v>254</v>
      </c>
      <c r="E14" s="30">
        <v>779</v>
      </c>
    </row>
    <row r="15" spans="1:12">
      <c r="A15" s="42"/>
      <c r="B15" s="42"/>
      <c r="C15" s="42"/>
      <c r="D15" s="30" t="s">
        <v>255</v>
      </c>
      <c r="E15" s="30">
        <v>204</v>
      </c>
    </row>
    <row r="16" spans="1:12">
      <c r="A16" s="42"/>
      <c r="B16" s="42"/>
      <c r="C16" s="42"/>
      <c r="D16" s="30" t="s">
        <v>256</v>
      </c>
      <c r="E16" s="30">
        <v>3986</v>
      </c>
    </row>
    <row r="17" spans="1:5">
      <c r="A17" s="42"/>
      <c r="B17" s="42"/>
      <c r="C17" s="42"/>
      <c r="D17" s="30" t="s">
        <v>257</v>
      </c>
      <c r="E17" s="30">
        <v>526</v>
      </c>
    </row>
    <row r="18" spans="1:5">
      <c r="A18" s="42"/>
      <c r="B18" s="42"/>
      <c r="C18" s="42"/>
      <c r="D18" s="30" t="s">
        <v>258</v>
      </c>
      <c r="E18" s="30">
        <v>331</v>
      </c>
    </row>
    <row r="19" spans="1:5">
      <c r="A19" s="42"/>
      <c r="B19" s="42"/>
      <c r="C19" s="42"/>
      <c r="D19" s="30" t="s">
        <v>259</v>
      </c>
      <c r="E19" s="30">
        <v>609</v>
      </c>
    </row>
    <row r="20" spans="1:5">
      <c r="A20" s="42"/>
      <c r="B20" s="42"/>
      <c r="C20" s="42" t="s">
        <v>108</v>
      </c>
      <c r="D20" s="30" t="s">
        <v>261</v>
      </c>
      <c r="E20" s="30">
        <v>1097</v>
      </c>
    </row>
    <row r="21" spans="1:5">
      <c r="A21" s="42"/>
      <c r="B21" s="42"/>
      <c r="C21" s="42"/>
      <c r="D21" s="30" t="s">
        <v>262</v>
      </c>
      <c r="E21" s="30">
        <v>1789</v>
      </c>
    </row>
    <row r="22" spans="1:5">
      <c r="A22" s="42"/>
      <c r="B22" s="42"/>
      <c r="C22" s="42"/>
      <c r="D22" s="30" t="s">
        <v>263</v>
      </c>
      <c r="E22" s="30">
        <v>193</v>
      </c>
    </row>
    <row r="23" spans="1:5">
      <c r="A23" s="42"/>
      <c r="B23" s="42"/>
      <c r="C23" s="42"/>
      <c r="D23" s="30" t="s">
        <v>264</v>
      </c>
      <c r="E23" s="30">
        <v>308</v>
      </c>
    </row>
    <row r="24" spans="1:5">
      <c r="A24" s="42"/>
      <c r="B24" s="42"/>
      <c r="C24" s="42"/>
      <c r="D24" s="30" t="s">
        <v>265</v>
      </c>
      <c r="E24" s="30">
        <v>822</v>
      </c>
    </row>
    <row r="25" spans="1:5">
      <c r="A25" s="42"/>
      <c r="B25" s="42"/>
      <c r="C25" s="42"/>
      <c r="D25" s="30" t="s">
        <v>266</v>
      </c>
      <c r="E25" s="30">
        <v>1370</v>
      </c>
    </row>
    <row r="26" spans="1:5">
      <c r="A26" s="42"/>
      <c r="B26" s="42"/>
      <c r="C26" s="42"/>
      <c r="D26" s="30" t="s">
        <v>267</v>
      </c>
      <c r="E26" s="30">
        <v>542</v>
      </c>
    </row>
    <row r="27" spans="1:5">
      <c r="A27" s="42"/>
      <c r="B27" s="42"/>
      <c r="C27" s="42"/>
      <c r="D27" s="30" t="s">
        <v>268</v>
      </c>
      <c r="E27" s="30">
        <v>2490</v>
      </c>
    </row>
    <row r="28" spans="1:5">
      <c r="A28" s="42"/>
      <c r="B28" s="42"/>
      <c r="C28" s="42"/>
      <c r="D28" s="30" t="s">
        <v>269</v>
      </c>
      <c r="E28" s="30">
        <v>753</v>
      </c>
    </row>
    <row r="29" spans="1:5">
      <c r="A29" s="42"/>
      <c r="B29" s="42" t="s">
        <v>270</v>
      </c>
      <c r="C29" s="42" t="s">
        <v>38</v>
      </c>
      <c r="D29" s="30" t="s">
        <v>271</v>
      </c>
      <c r="E29" s="30">
        <v>1499</v>
      </c>
    </row>
    <row r="30" spans="1:5">
      <c r="A30" s="42"/>
      <c r="B30" s="42"/>
      <c r="C30" s="42"/>
      <c r="D30" s="30" t="s">
        <v>272</v>
      </c>
      <c r="E30" s="30">
        <v>19999</v>
      </c>
    </row>
    <row r="31" spans="1:5">
      <c r="A31" s="42"/>
      <c r="B31" s="42"/>
      <c r="C31" s="42"/>
      <c r="D31" s="30" t="s">
        <v>273</v>
      </c>
      <c r="E31" s="30">
        <v>1482</v>
      </c>
    </row>
    <row r="32" spans="1:5">
      <c r="A32" s="42"/>
      <c r="B32" s="42"/>
      <c r="C32" s="42"/>
      <c r="D32" s="30" t="s">
        <v>274</v>
      </c>
      <c r="E32" s="30">
        <v>2493</v>
      </c>
    </row>
    <row r="33" spans="1:5">
      <c r="A33" s="42"/>
      <c r="B33" s="42"/>
      <c r="C33" s="42"/>
      <c r="D33" s="30" t="s">
        <v>275</v>
      </c>
      <c r="E33" s="30">
        <v>7999</v>
      </c>
    </row>
    <row r="34" spans="1:5">
      <c r="A34" s="42"/>
      <c r="B34" s="42"/>
      <c r="C34" s="42"/>
      <c r="D34" s="30" t="s">
        <v>276</v>
      </c>
      <c r="E34" s="30">
        <v>1487</v>
      </c>
    </row>
    <row r="35" spans="1:5">
      <c r="A35" s="42"/>
      <c r="B35" s="42"/>
      <c r="C35" s="42"/>
      <c r="D35" s="30" t="s">
        <v>277</v>
      </c>
      <c r="E35" s="30">
        <v>2996</v>
      </c>
    </row>
    <row r="36" spans="1:5">
      <c r="A36" s="42"/>
      <c r="B36" s="42"/>
      <c r="C36" s="42"/>
      <c r="D36" s="30" t="s">
        <v>278</v>
      </c>
      <c r="E36" s="30">
        <v>3384</v>
      </c>
    </row>
    <row r="37" spans="1:5">
      <c r="A37" s="42"/>
      <c r="B37" s="42"/>
      <c r="C37" s="42"/>
      <c r="D37" s="30" t="s">
        <v>279</v>
      </c>
      <c r="E37" s="30">
        <v>7968</v>
      </c>
    </row>
    <row r="38" spans="1:5">
      <c r="A38" s="42"/>
      <c r="B38" s="42"/>
      <c r="C38" s="42" t="s">
        <v>162</v>
      </c>
      <c r="D38" s="30" t="s">
        <v>280</v>
      </c>
      <c r="E38" s="30">
        <v>1597</v>
      </c>
    </row>
    <row r="39" spans="1:5">
      <c r="A39" s="42"/>
      <c r="B39" s="42"/>
      <c r="C39" s="42"/>
      <c r="D39" s="30" t="s">
        <v>281</v>
      </c>
      <c r="E39" s="30">
        <v>1993</v>
      </c>
    </row>
    <row r="40" spans="1:5">
      <c r="A40" s="42"/>
      <c r="B40" s="42"/>
      <c r="C40" s="42"/>
      <c r="D40" s="30" t="s">
        <v>282</v>
      </c>
      <c r="E40" s="30">
        <v>1890</v>
      </c>
    </row>
    <row r="41" spans="1:5">
      <c r="A41" s="42"/>
      <c r="B41" s="42"/>
      <c r="C41" s="42"/>
      <c r="D41" s="30" t="s">
        <v>283</v>
      </c>
      <c r="E41" s="30">
        <v>1486</v>
      </c>
    </row>
    <row r="42" spans="1:5">
      <c r="A42" s="42"/>
      <c r="B42" s="42"/>
      <c r="C42" s="42"/>
      <c r="D42" s="30" t="s">
        <v>284</v>
      </c>
      <c r="E42" s="30">
        <v>12885</v>
      </c>
    </row>
    <row r="43" spans="1:5">
      <c r="A43" s="42"/>
      <c r="B43" s="42"/>
      <c r="C43" s="42"/>
      <c r="D43" s="30" t="s">
        <v>285</v>
      </c>
      <c r="E43" s="30">
        <v>38998</v>
      </c>
    </row>
    <row r="44" spans="1:5">
      <c r="A44" s="42"/>
      <c r="B44" s="42"/>
      <c r="C44" s="42"/>
      <c r="D44" s="30" t="s">
        <v>286</v>
      </c>
      <c r="E44" s="30">
        <v>33143</v>
      </c>
    </row>
    <row r="45" spans="1:5">
      <c r="A45" s="42"/>
      <c r="B45" s="42"/>
      <c r="C45" s="42"/>
      <c r="D45" s="30" t="s">
        <v>287</v>
      </c>
      <c r="E45" s="30">
        <v>45972</v>
      </c>
    </row>
    <row r="46" spans="1:5">
      <c r="A46" s="42"/>
      <c r="B46" s="42"/>
      <c r="C46" s="42"/>
      <c r="D46" s="30" t="s">
        <v>288</v>
      </c>
      <c r="E46" s="30">
        <v>1982</v>
      </c>
    </row>
    <row r="47" spans="1:5">
      <c r="A47" s="42"/>
      <c r="B47" s="42"/>
      <c r="C47" s="42" t="s">
        <v>108</v>
      </c>
      <c r="D47" s="30" t="s">
        <v>289</v>
      </c>
      <c r="E47" s="30">
        <v>1790</v>
      </c>
    </row>
    <row r="48" spans="1:5">
      <c r="A48" s="42"/>
      <c r="B48" s="42"/>
      <c r="C48" s="42"/>
      <c r="D48" s="30" t="s">
        <v>290</v>
      </c>
      <c r="E48" s="30">
        <v>1888</v>
      </c>
    </row>
    <row r="49" spans="1:5">
      <c r="A49" s="42"/>
      <c r="B49" s="42"/>
      <c r="C49" s="42"/>
      <c r="D49" s="30" t="s">
        <v>291</v>
      </c>
      <c r="E49" s="30">
        <v>3392</v>
      </c>
    </row>
    <row r="50" spans="1:5">
      <c r="A50" s="42"/>
      <c r="B50" s="42"/>
      <c r="C50" s="42"/>
      <c r="D50" s="30" t="s">
        <v>292</v>
      </c>
      <c r="E50" s="30">
        <v>7998</v>
      </c>
    </row>
    <row r="51" spans="1:5">
      <c r="A51" s="42"/>
      <c r="B51" s="42"/>
      <c r="C51" s="42"/>
      <c r="D51" s="30" t="s">
        <v>293</v>
      </c>
      <c r="E51" s="30">
        <v>1687</v>
      </c>
    </row>
    <row r="52" spans="1:5">
      <c r="A52" s="42"/>
      <c r="B52" s="42"/>
      <c r="C52" s="42"/>
      <c r="D52" s="30" t="s">
        <v>294</v>
      </c>
      <c r="E52" s="30">
        <v>5458</v>
      </c>
    </row>
    <row r="53" spans="1:5">
      <c r="A53" s="42"/>
      <c r="B53" s="42"/>
      <c r="C53" s="42"/>
      <c r="D53" s="30" t="s">
        <v>295</v>
      </c>
      <c r="E53" s="30">
        <v>23965</v>
      </c>
    </row>
    <row r="54" spans="1:5">
      <c r="A54" s="42"/>
      <c r="B54" s="42"/>
      <c r="C54" s="42"/>
      <c r="D54" s="30" t="s">
        <v>296</v>
      </c>
      <c r="E54" s="30">
        <v>3899</v>
      </c>
    </row>
    <row r="55" spans="1:5">
      <c r="A55" s="42"/>
      <c r="B55" s="42"/>
      <c r="C55" s="42"/>
      <c r="D55" s="30" t="s">
        <v>297</v>
      </c>
      <c r="E55" s="30">
        <v>29997</v>
      </c>
    </row>
    <row r="56" spans="1:5">
      <c r="A56" s="42"/>
      <c r="B56" s="42" t="s">
        <v>298</v>
      </c>
      <c r="C56" s="42" t="s">
        <v>38</v>
      </c>
      <c r="D56" s="30" t="s">
        <v>299</v>
      </c>
      <c r="E56" s="30">
        <v>7756</v>
      </c>
    </row>
    <row r="57" spans="1:5">
      <c r="A57" s="42"/>
      <c r="B57" s="42"/>
      <c r="C57" s="42"/>
      <c r="D57" s="30" t="s">
        <v>300</v>
      </c>
      <c r="E57" s="30">
        <v>84998</v>
      </c>
    </row>
    <row r="58" spans="1:5">
      <c r="A58" s="42"/>
      <c r="B58" s="42"/>
      <c r="C58" s="42"/>
      <c r="D58" s="30" t="s">
        <v>301</v>
      </c>
      <c r="E58" s="30">
        <v>7898</v>
      </c>
    </row>
    <row r="59" spans="1:5">
      <c r="A59" s="42"/>
      <c r="B59" s="42"/>
      <c r="C59" s="42"/>
      <c r="D59" s="30" t="s">
        <v>302</v>
      </c>
      <c r="E59" s="30">
        <v>9396</v>
      </c>
    </row>
    <row r="60" spans="1:5">
      <c r="A60" s="42"/>
      <c r="B60" s="42"/>
      <c r="C60" s="42"/>
      <c r="D60" s="30" t="s">
        <v>303</v>
      </c>
      <c r="E60" s="30">
        <v>8765</v>
      </c>
    </row>
    <row r="61" spans="1:5">
      <c r="A61" s="42"/>
      <c r="B61" s="42"/>
      <c r="C61" s="42"/>
      <c r="D61" s="30" t="s">
        <v>304</v>
      </c>
      <c r="E61" s="30">
        <v>15995</v>
      </c>
    </row>
    <row r="62" spans="1:5">
      <c r="A62" s="42"/>
      <c r="B62" s="42"/>
      <c r="C62" s="42"/>
      <c r="D62" s="30" t="s">
        <v>305</v>
      </c>
      <c r="E62" s="30">
        <v>12795</v>
      </c>
    </row>
    <row r="63" spans="1:5">
      <c r="A63" s="42"/>
      <c r="B63" s="42"/>
      <c r="C63" s="42"/>
      <c r="D63" s="30" t="s">
        <v>306</v>
      </c>
      <c r="E63" s="30">
        <v>39999</v>
      </c>
    </row>
    <row r="64" spans="1:5">
      <c r="A64" s="42"/>
      <c r="B64" s="42"/>
      <c r="C64" s="42"/>
      <c r="D64" s="30" t="s">
        <v>307</v>
      </c>
      <c r="E64" s="30">
        <v>8730</v>
      </c>
    </row>
    <row r="65" spans="1:5">
      <c r="A65" s="42"/>
      <c r="B65" s="42"/>
      <c r="C65" s="42" t="s">
        <v>162</v>
      </c>
      <c r="D65" s="30" t="s">
        <v>308</v>
      </c>
      <c r="E65" s="30">
        <v>26766</v>
      </c>
    </row>
    <row r="66" spans="1:5">
      <c r="A66" s="42"/>
      <c r="B66" s="42"/>
      <c r="C66" s="42"/>
      <c r="D66" s="30" t="s">
        <v>309</v>
      </c>
      <c r="E66" s="30">
        <v>8991</v>
      </c>
    </row>
    <row r="67" spans="1:5">
      <c r="A67" s="42"/>
      <c r="B67" s="42"/>
      <c r="C67" s="42"/>
      <c r="D67" s="30" t="s">
        <v>310</v>
      </c>
      <c r="E67" s="30">
        <v>7900</v>
      </c>
    </row>
    <row r="68" spans="1:5">
      <c r="A68" s="42"/>
      <c r="B68" s="42"/>
      <c r="C68" s="42"/>
      <c r="D68" s="30" t="s">
        <v>311</v>
      </c>
      <c r="E68" s="30">
        <v>7889</v>
      </c>
    </row>
    <row r="69" spans="1:5">
      <c r="A69" s="42"/>
      <c r="B69" s="42"/>
      <c r="C69" s="42"/>
      <c r="D69" s="30" t="s">
        <v>312</v>
      </c>
      <c r="E69" s="30">
        <v>7963</v>
      </c>
    </row>
    <row r="70" spans="1:5">
      <c r="A70" s="42"/>
      <c r="B70" s="42"/>
      <c r="C70" s="42"/>
      <c r="D70" s="30" t="s">
        <v>313</v>
      </c>
      <c r="E70" s="30">
        <v>45539</v>
      </c>
    </row>
    <row r="71" spans="1:5">
      <c r="A71" s="42"/>
      <c r="B71" s="42"/>
      <c r="C71" s="42"/>
      <c r="D71" s="30" t="s">
        <v>314</v>
      </c>
      <c r="E71" s="30">
        <v>188844</v>
      </c>
    </row>
    <row r="72" spans="1:5">
      <c r="A72" s="42"/>
      <c r="B72" s="42"/>
      <c r="C72" s="42"/>
      <c r="D72" s="30" t="s">
        <v>315</v>
      </c>
      <c r="E72" s="30">
        <v>11325</v>
      </c>
    </row>
    <row r="73" spans="1:5">
      <c r="A73" s="42"/>
      <c r="B73" s="42"/>
      <c r="C73" s="42"/>
      <c r="D73" s="30" t="s">
        <v>316</v>
      </c>
      <c r="E73" s="30">
        <v>59970</v>
      </c>
    </row>
    <row r="74" spans="1:5">
      <c r="A74" s="42"/>
      <c r="B74" s="42"/>
      <c r="C74" s="42" t="s">
        <v>108</v>
      </c>
      <c r="D74" s="30" t="s">
        <v>317</v>
      </c>
      <c r="E74" s="30">
        <v>29986</v>
      </c>
    </row>
    <row r="75" spans="1:5">
      <c r="A75" s="42"/>
      <c r="B75" s="42"/>
      <c r="C75" s="42"/>
      <c r="D75" s="30" t="s">
        <v>318</v>
      </c>
      <c r="E75" s="30">
        <v>7870</v>
      </c>
    </row>
    <row r="76" spans="1:5">
      <c r="A76" s="42"/>
      <c r="B76" s="42"/>
      <c r="C76" s="42"/>
      <c r="D76" s="30" t="s">
        <v>319</v>
      </c>
      <c r="E76" s="30">
        <v>13435</v>
      </c>
    </row>
    <row r="77" spans="1:5">
      <c r="A77" s="42"/>
      <c r="B77" s="42"/>
      <c r="C77" s="42"/>
      <c r="D77" s="30" t="s">
        <v>320</v>
      </c>
      <c r="E77" s="30">
        <v>8780</v>
      </c>
    </row>
    <row r="78" spans="1:5">
      <c r="A78" s="42"/>
      <c r="B78" s="42"/>
      <c r="C78" s="42"/>
      <c r="D78" s="30" t="s">
        <v>321</v>
      </c>
      <c r="E78" s="30">
        <v>7289</v>
      </c>
    </row>
    <row r="79" spans="1:5">
      <c r="A79" s="42"/>
      <c r="B79" s="42"/>
      <c r="C79" s="42"/>
      <c r="D79" s="30" t="s">
        <v>322</v>
      </c>
      <c r="E79" s="30">
        <v>63992</v>
      </c>
    </row>
    <row r="80" spans="1:5">
      <c r="A80" s="42"/>
      <c r="B80" s="42"/>
      <c r="C80" s="42"/>
      <c r="D80" s="30" t="s">
        <v>323</v>
      </c>
      <c r="E80" s="30">
        <v>155489</v>
      </c>
    </row>
    <row r="81" spans="1:5">
      <c r="A81" s="42"/>
      <c r="B81" s="42"/>
      <c r="C81" s="42"/>
      <c r="D81" s="30" t="s">
        <v>324</v>
      </c>
      <c r="E81" s="30">
        <v>14904</v>
      </c>
    </row>
    <row r="82" spans="1:5">
      <c r="A82" s="42"/>
      <c r="B82" s="42"/>
      <c r="C82" s="42"/>
      <c r="D82" s="30" t="s">
        <v>325</v>
      </c>
      <c r="E82" s="30">
        <v>25997</v>
      </c>
    </row>
    <row r="83" spans="1:5">
      <c r="A83" s="42"/>
      <c r="B83" s="42" t="s">
        <v>326</v>
      </c>
      <c r="C83" s="42" t="s">
        <v>38</v>
      </c>
      <c r="D83" s="30" t="s">
        <v>327</v>
      </c>
      <c r="E83" s="30">
        <v>33333</v>
      </c>
    </row>
    <row r="84" spans="1:5">
      <c r="A84" s="42"/>
      <c r="B84" s="42"/>
      <c r="C84" s="42"/>
      <c r="D84" s="30" t="s">
        <v>328</v>
      </c>
      <c r="E84" s="30">
        <v>70162</v>
      </c>
    </row>
    <row r="85" spans="1:5">
      <c r="A85" s="42"/>
      <c r="B85" s="42"/>
      <c r="C85" s="42"/>
      <c r="D85" s="30" t="s">
        <v>329</v>
      </c>
      <c r="E85" s="30">
        <v>29997</v>
      </c>
    </row>
    <row r="86" spans="1:5">
      <c r="A86" s="42"/>
      <c r="B86" s="42"/>
      <c r="C86" s="42"/>
      <c r="D86" s="30" t="s">
        <v>330</v>
      </c>
      <c r="E86" s="30">
        <v>186666</v>
      </c>
    </row>
    <row r="87" spans="1:5">
      <c r="A87" s="42"/>
      <c r="B87" s="42"/>
      <c r="C87" s="42"/>
      <c r="D87" s="30" t="s">
        <v>331</v>
      </c>
      <c r="E87" s="30">
        <v>40999</v>
      </c>
    </row>
    <row r="88" spans="1:5">
      <c r="A88" s="42"/>
      <c r="B88" s="42"/>
      <c r="C88" s="42"/>
      <c r="D88" s="30" t="s">
        <v>332</v>
      </c>
      <c r="E88" s="30">
        <v>33999</v>
      </c>
    </row>
    <row r="89" spans="1:5">
      <c r="A89" s="42"/>
      <c r="B89" s="42"/>
      <c r="C89" s="42"/>
      <c r="D89" s="30" t="s">
        <v>333</v>
      </c>
      <c r="E89" s="30">
        <v>49999</v>
      </c>
    </row>
    <row r="90" spans="1:5">
      <c r="A90" s="42"/>
      <c r="B90" s="42"/>
      <c r="C90" s="42"/>
      <c r="D90" s="30" t="s">
        <v>334</v>
      </c>
      <c r="E90" s="30">
        <v>109988</v>
      </c>
    </row>
    <row r="91" spans="1:5">
      <c r="A91" s="42"/>
      <c r="B91" s="42"/>
      <c r="C91" s="42"/>
      <c r="D91" s="30" t="s">
        <v>335</v>
      </c>
      <c r="E91" s="30">
        <v>100000</v>
      </c>
    </row>
    <row r="92" spans="1:5">
      <c r="A92" s="42"/>
      <c r="B92" s="42"/>
      <c r="C92" s="42" t="s">
        <v>162</v>
      </c>
      <c r="D92" s="30" t="s">
        <v>336</v>
      </c>
      <c r="E92" s="30">
        <v>240000</v>
      </c>
    </row>
    <row r="93" spans="1:5">
      <c r="A93" s="42"/>
      <c r="B93" s="42"/>
      <c r="C93" s="42"/>
      <c r="D93" s="30" t="s">
        <v>337</v>
      </c>
      <c r="E93" s="30">
        <v>54994</v>
      </c>
    </row>
    <row r="94" spans="1:5">
      <c r="A94" s="42"/>
      <c r="B94" s="42"/>
      <c r="C94" s="42"/>
      <c r="D94" s="30" t="s">
        <v>338</v>
      </c>
      <c r="E94" s="30">
        <v>79999</v>
      </c>
    </row>
    <row r="95" spans="1:5">
      <c r="A95" s="42"/>
      <c r="B95" s="42"/>
      <c r="C95" s="42"/>
      <c r="D95" s="30" t="s">
        <v>339</v>
      </c>
      <c r="E95" s="30">
        <v>999999</v>
      </c>
    </row>
    <row r="96" spans="1:5">
      <c r="A96" s="42"/>
      <c r="B96" s="42"/>
      <c r="C96" s="42"/>
      <c r="D96" s="30" t="s">
        <v>340</v>
      </c>
      <c r="E96" s="30">
        <v>28000</v>
      </c>
    </row>
    <row r="97" spans="1:5">
      <c r="A97" s="42"/>
      <c r="B97" s="42"/>
      <c r="C97" s="42"/>
      <c r="D97" s="30" t="s">
        <v>341</v>
      </c>
      <c r="E97" s="30">
        <v>33236</v>
      </c>
    </row>
    <row r="98" spans="1:5">
      <c r="A98" s="42"/>
      <c r="B98" s="42"/>
      <c r="C98" s="42"/>
      <c r="D98" s="30" t="s">
        <v>342</v>
      </c>
      <c r="E98" s="30">
        <v>32100</v>
      </c>
    </row>
    <row r="99" spans="1:5">
      <c r="A99" s="42"/>
      <c r="B99" s="42"/>
      <c r="C99" s="42"/>
      <c r="D99" s="30" t="s">
        <v>343</v>
      </c>
      <c r="E99" s="30">
        <v>370000</v>
      </c>
    </row>
    <row r="100" spans="1:5">
      <c r="A100" s="42"/>
      <c r="B100" s="42"/>
      <c r="C100" s="42"/>
      <c r="D100" s="30" t="s">
        <v>344</v>
      </c>
      <c r="E100" s="30">
        <v>35877</v>
      </c>
    </row>
    <row r="101" spans="1:5">
      <c r="A101" s="42"/>
      <c r="B101" s="42"/>
      <c r="C101" s="42" t="s">
        <v>108</v>
      </c>
      <c r="D101" s="30" t="s">
        <v>345</v>
      </c>
      <c r="E101" s="30">
        <v>34898</v>
      </c>
    </row>
    <row r="102" spans="1:5">
      <c r="A102" s="42"/>
      <c r="B102" s="42"/>
      <c r="C102" s="42"/>
      <c r="D102" s="30" t="s">
        <v>346</v>
      </c>
      <c r="E102" s="30">
        <v>81999</v>
      </c>
    </row>
    <row r="103" spans="1:5">
      <c r="A103" s="42"/>
      <c r="B103" s="42"/>
      <c r="C103" s="42"/>
      <c r="D103" s="30" t="s">
        <v>347</v>
      </c>
      <c r="E103" s="30">
        <v>133999</v>
      </c>
    </row>
    <row r="104" spans="1:5">
      <c r="A104" s="42"/>
      <c r="B104" s="42"/>
      <c r="C104" s="42"/>
      <c r="D104" s="30" t="s">
        <v>348</v>
      </c>
      <c r="E104" s="30">
        <v>59998</v>
      </c>
    </row>
    <row r="105" spans="1:5">
      <c r="A105" s="42"/>
      <c r="B105" s="42"/>
      <c r="C105" s="42"/>
      <c r="D105" s="30" t="s">
        <v>349</v>
      </c>
      <c r="E105" s="30">
        <v>34994</v>
      </c>
    </row>
    <row r="106" spans="1:5">
      <c r="A106" s="42"/>
      <c r="B106" s="42"/>
      <c r="C106" s="42"/>
      <c r="D106" s="30" t="s">
        <v>350</v>
      </c>
      <c r="E106" s="30">
        <v>180000</v>
      </c>
    </row>
    <row r="107" spans="1:5">
      <c r="A107" s="42"/>
      <c r="B107" s="42"/>
      <c r="C107" s="42"/>
      <c r="D107" s="30" t="s">
        <v>351</v>
      </c>
      <c r="E107" s="30">
        <v>150000</v>
      </c>
    </row>
    <row r="108" spans="1:5">
      <c r="A108" s="42"/>
      <c r="B108" s="42"/>
      <c r="C108" s="42"/>
      <c r="D108" s="30" t="s">
        <v>352</v>
      </c>
      <c r="E108" s="30">
        <v>32000</v>
      </c>
    </row>
    <row r="109" spans="1:5">
      <c r="A109" s="42"/>
      <c r="B109" s="42"/>
      <c r="C109" s="42"/>
      <c r="D109" s="30" t="s">
        <v>353</v>
      </c>
      <c r="E109" s="30">
        <v>93000</v>
      </c>
    </row>
    <row r="110" spans="1:5">
      <c r="A110" s="42"/>
      <c r="D110" s="30" t="s">
        <v>575</v>
      </c>
    </row>
    <row r="111" spans="1:5">
      <c r="A111" s="42"/>
      <c r="D111" s="30" t="s">
        <v>270</v>
      </c>
    </row>
    <row r="112" spans="1:5">
      <c r="A112" s="42"/>
      <c r="D112" s="30" t="s">
        <v>298</v>
      </c>
    </row>
    <row r="113" spans="1:10">
      <c r="A113" s="42"/>
      <c r="D113" s="30" t="s">
        <v>326</v>
      </c>
    </row>
    <row r="114" spans="1:10">
      <c r="A114" s="42"/>
      <c r="B114" s="30" t="s">
        <v>360</v>
      </c>
      <c r="D114" s="30" t="s">
        <v>361</v>
      </c>
      <c r="E114" s="30">
        <v>46197</v>
      </c>
    </row>
    <row r="115" spans="1:10">
      <c r="A115" s="42"/>
    </row>
    <row r="116" spans="1:10">
      <c r="A116" s="42"/>
    </row>
    <row r="117" spans="1:10">
      <c r="A117" s="42"/>
    </row>
    <row r="118" spans="1:10">
      <c r="A118" s="42"/>
    </row>
    <row r="119" spans="1:10">
      <c r="A119" s="42"/>
      <c r="D119" s="30" t="s">
        <v>363</v>
      </c>
    </row>
    <row r="120" spans="1:10">
      <c r="A120" s="42"/>
      <c r="D120" s="30" t="s">
        <v>362</v>
      </c>
      <c r="E120" s="30">
        <v>25300</v>
      </c>
    </row>
    <row r="121" spans="1:10">
      <c r="A121" s="42"/>
    </row>
    <row r="122"/>
    <row r="123"/>
    <row r="124"/>
    <row r="125" spans="1:10">
      <c r="B125" s="40" t="s">
        <v>526</v>
      </c>
      <c r="C125" s="40"/>
      <c r="D125" s="40"/>
      <c r="E125" s="40"/>
      <c r="F125" s="40"/>
      <c r="G125" s="40"/>
      <c r="H125" s="40"/>
      <c r="I125" s="40"/>
      <c r="J125" s="40"/>
    </row>
    <row r="126" spans="1:10">
      <c r="B126" s="40"/>
      <c r="C126" s="40"/>
      <c r="D126" s="40"/>
      <c r="E126" s="40"/>
      <c r="F126" s="40"/>
      <c r="G126" s="40"/>
      <c r="H126" s="40"/>
      <c r="I126" s="40"/>
      <c r="J126" s="40"/>
    </row>
    <row r="127"/>
    <row r="128"/>
    <row r="129" spans="2:10">
      <c r="B129" s="40" t="s">
        <v>525</v>
      </c>
      <c r="C129" s="40"/>
      <c r="D129" s="40"/>
      <c r="E129" s="40"/>
      <c r="F129" s="40"/>
      <c r="G129" s="40"/>
      <c r="H129" s="40"/>
      <c r="I129" s="40"/>
      <c r="J129" s="40"/>
    </row>
  </sheetData>
  <mergeCells count="19">
    <mergeCell ref="B125:J126"/>
    <mergeCell ref="B129:J129"/>
    <mergeCell ref="C56:C64"/>
    <mergeCell ref="C65:C73"/>
    <mergeCell ref="C74:C82"/>
    <mergeCell ref="B83:B109"/>
    <mergeCell ref="C83:C91"/>
    <mergeCell ref="C92:C100"/>
    <mergeCell ref="C101:C109"/>
    <mergeCell ref="A1:A121"/>
    <mergeCell ref="B2:B28"/>
    <mergeCell ref="C2:C10"/>
    <mergeCell ref="C11:C19"/>
    <mergeCell ref="C20:C28"/>
    <mergeCell ref="B29:B55"/>
    <mergeCell ref="C29:C37"/>
    <mergeCell ref="C38:C46"/>
    <mergeCell ref="C47:C55"/>
    <mergeCell ref="B56:B82"/>
  </mergeCells>
  <phoneticPr fontId="1" type="noConversion"/>
  <pageMargins bottom="0.75" footer="0.3" header="0.3" left="0.7" right="0.7" top="0.75"/>
  <pageSetup xmlns:relationships="http://schemas.openxmlformats.org/officeDocument/2006/relationships" relationships:id="rId1" orientation="portrait" paperSize="9"/>
</worksheet>
</file>

<file path=xl/worksheets/sheet1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workbookViewId="0">
      <selection activeCell="L55" sqref="L55"/>
    </sheetView>
  </sheetViews>
  <sheetFormatPr defaultRowHeight="14.25"/>
  <sheetData/>
  <phoneticPr fontId="1" type="noConversion"/>
  <pageMargins bottom="0.75" footer="0.3" header="0.3" left="0.7" right="0.7" top="0.75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K21"/>
  <sheetViews>
    <sheetView workbookViewId="0">
      <selection activeCell="K16" sqref="K16"/>
    </sheetView>
  </sheetViews>
  <sheetFormatPr defaultRowHeight="14.25"/>
  <cols>
    <col collapsed="false" customWidth="true" hidden="false" max="1" min="1" style="0" width="17.5"/>
  </cols>
  <sheetData>
    <row r="1" spans="1:11">
      <c r="B1" s="2" t="s">
        <v>33</v>
      </c>
      <c r="C1" s="2" t="s">
        <v>34</v>
      </c>
      <c r="D1" s="2" t="s">
        <v>35</v>
      </c>
      <c r="E1" s="2" t="s">
        <v>36</v>
      </c>
      <c r="F1" s="3" t="s">
        <v>24</v>
      </c>
      <c r="G1" s="3" t="s">
        <v>27</v>
      </c>
      <c r="H1" s="3" t="s">
        <v>26</v>
      </c>
      <c r="I1" s="3" t="s">
        <v>25</v>
      </c>
      <c r="J1" s="32" t="s">
        <v>32</v>
      </c>
      <c r="K1" s="34" t="s">
        <v>528</v>
      </c>
    </row>
    <row r="2" spans="1:11">
      <c r="A2" t="s">
        <v>29</v>
      </c>
      <c r="B2" s="2">
        <v>7.0000000000000007E-2</v>
      </c>
      <c r="C2" s="2">
        <v>0.48</v>
      </c>
      <c r="D2" s="2"/>
      <c r="E2" s="2"/>
      <c r="F2" s="3">
        <v>0.12</v>
      </c>
      <c r="G2" s="3">
        <v>0.09</v>
      </c>
      <c r="H2" s="3">
        <v>0.09</v>
      </c>
      <c r="I2" s="3">
        <v>0.09</v>
      </c>
      <c r="J2" s="32">
        <v>0.8</v>
      </c>
      <c r="K2" s="35">
        <v>0.28000000000000003</v>
      </c>
    </row>
    <row r="3" spans="1:11">
      <c r="A3" t="s">
        <v>30</v>
      </c>
      <c r="B3" s="2"/>
      <c r="C3" s="2"/>
      <c r="D3" s="2"/>
      <c r="E3" s="2"/>
      <c r="F3" s="3"/>
      <c r="G3" s="3">
        <v>0.1</v>
      </c>
      <c r="H3" s="3">
        <v>0.09</v>
      </c>
      <c r="I3" s="3">
        <v>0.09</v>
      </c>
      <c r="J3" s="32">
        <v>0.49</v>
      </c>
      <c r="K3" s="35"/>
    </row>
    <row r="4" spans="1:11">
      <c r="A4" t="s">
        <v>31</v>
      </c>
      <c r="B4" s="2"/>
      <c r="C4" s="2"/>
      <c r="D4" s="2"/>
      <c r="E4" s="2"/>
      <c r="F4" s="3">
        <v>0.08</v>
      </c>
      <c r="G4" s="3"/>
      <c r="H4" s="3"/>
      <c r="I4" s="3"/>
      <c r="J4" s="32"/>
      <c r="K4" s="35"/>
    </row>
    <row r="5" spans="1:11">
      <c r="B5" s="2"/>
      <c r="C5" s="2"/>
      <c r="D5" s="2"/>
      <c r="E5" s="2"/>
      <c r="F5" s="3"/>
      <c r="G5" s="3"/>
      <c r="H5" s="3"/>
      <c r="I5" s="3"/>
      <c r="J5" s="32"/>
      <c r="K5" s="35"/>
    </row>
    <row r="6" spans="1:11">
      <c r="B6" s="2"/>
      <c r="C6" s="2"/>
      <c r="D6" s="2"/>
      <c r="E6" s="2"/>
      <c r="F6" s="3"/>
      <c r="G6" s="3"/>
      <c r="H6" s="3"/>
      <c r="I6" s="3"/>
      <c r="J6" s="32"/>
      <c r="K6" s="35"/>
    </row>
    <row r="7" spans="1:11">
      <c r="B7" s="2"/>
      <c r="C7" s="2"/>
      <c r="D7" s="2"/>
      <c r="E7" s="2"/>
      <c r="F7" s="3"/>
      <c r="G7" s="3"/>
      <c r="H7" s="3"/>
      <c r="I7" s="3"/>
      <c r="J7" s="32"/>
      <c r="K7" s="35"/>
    </row>
    <row r="8" spans="1:11">
      <c r="B8" s="2"/>
      <c r="C8" s="2"/>
      <c r="D8" s="2"/>
      <c r="E8" s="2"/>
      <c r="F8" s="3"/>
      <c r="G8" s="3"/>
      <c r="H8" s="3"/>
      <c r="I8" s="3"/>
      <c r="J8" s="32"/>
      <c r="K8" s="35"/>
    </row>
    <row r="9" spans="1:11">
      <c r="B9" s="2"/>
      <c r="C9" s="2"/>
      <c r="D9" s="2"/>
      <c r="E9" s="2"/>
      <c r="F9" s="3"/>
      <c r="G9" s="3"/>
      <c r="H9" s="3"/>
      <c r="I9" s="3"/>
      <c r="J9" s="32"/>
      <c r="K9" s="35"/>
    </row>
    <row r="10" spans="1:11">
      <c r="B10" s="2"/>
      <c r="C10" s="2"/>
      <c r="D10" s="2"/>
      <c r="E10" s="2"/>
      <c r="F10" s="3"/>
      <c r="G10" s="3"/>
      <c r="H10" s="3"/>
      <c r="I10" s="3"/>
      <c r="J10" s="32"/>
      <c r="K10" s="35"/>
    </row>
    <row r="11" spans="1:11">
      <c r="B11" s="2"/>
      <c r="C11" s="2"/>
      <c r="D11" s="2"/>
      <c r="E11" s="2"/>
      <c r="F11" s="3"/>
      <c r="G11" s="3"/>
      <c r="H11" s="3"/>
      <c r="I11" s="3"/>
      <c r="J11" s="32"/>
      <c r="K11" s="35"/>
    </row>
    <row r="12" spans="1:11">
      <c r="B12" s="2"/>
      <c r="C12" s="2"/>
      <c r="D12" s="2">
        <v>0.65</v>
      </c>
      <c r="E12" s="2">
        <v>0.57999999999999996</v>
      </c>
      <c r="F12" s="3"/>
      <c r="G12" s="3"/>
      <c r="H12" s="3"/>
      <c r="I12" s="3"/>
      <c r="J12" s="32"/>
      <c r="K12" s="35"/>
    </row>
    <row r="13" spans="1:11">
      <c r="A13" s="6" t="s">
        <v>28</v>
      </c>
      <c r="B13" s="4">
        <f>MIN(B2:B12)</f>
      </c>
      <c r="C13" s="4">
        <f>MIN(C2:C12)</f>
      </c>
      <c r="D13" s="4">
        <f t="shared" ref="D13" si="0">MIN(D2:D12)</f>
      </c>
      <c r="E13" s="4">
        <f t="shared" ref="E13:K13" si="1">MIN(E2:E12)</f>
      </c>
      <c r="F13" s="5">
        <f t="shared" si="1"/>
      </c>
      <c r="G13" s="5">
        <f t="shared" si="1"/>
      </c>
      <c r="H13" s="5">
        <f t="shared" si="1"/>
      </c>
      <c r="I13" s="5">
        <f t="shared" si="1"/>
      </c>
      <c r="J13" s="33">
        <f t="shared" si="1"/>
      </c>
      <c r="K13" s="33">
        <f t="shared" si="1"/>
      </c>
    </row>
    <row r="14"/>
    <row r="15"/>
    <row r="16"/>
    <row r="17"/>
    <row r="18"/>
    <row r="19"/>
    <row r="20"/>
    <row r="21" spans="1:2">
      <c r="A21" t="s">
        <v>37</v>
      </c>
      <c r="B21">
        <v>0.152</v>
      </c>
    </row>
  </sheetData>
  <phoneticPr fontId="1" type="noConversion"/>
  <pageMargins bottom="0.75" footer="0.3" header="0.3" left="0.7" right="0.7" top="0.75"/>
</worksheet>
</file>

<file path=xl/worksheets/sheet3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AF122"/>
  <sheetViews>
    <sheetView workbookViewId="0">
      <selection activeCell="R25" sqref="R25"/>
    </sheetView>
  </sheetViews>
  <sheetFormatPr defaultRowHeight="14.25"/>
  <cols>
    <col collapsed="false" customWidth="true" hidden="false" max="2" min="2" style="0" width="5"/>
    <col collapsed="false" customWidth="true" hidden="false" max="3" min="3" style="0" width="13.75"/>
    <col collapsed="false" customWidth="true" hidden="false" max="13" min="13" style="0" width="5.25"/>
    <col collapsed="false" customWidth="true" hidden="false" max="14" min="14" style="0" width="4.5"/>
    <col collapsed="false" customWidth="true" hidden="false" max="15" min="15" style="0" width="11.875"/>
    <col collapsed="false" customWidth="true" hidden="false" max="16" min="16" style="0" width="7.5"/>
    <col collapsed="false" customWidth="true" hidden="false" max="17" min="17" style="0" width="4.125"/>
    <col collapsed="false" customWidth="true" hidden="false" max="18" min="18" style="0" width="4.75"/>
    <col collapsed="false" customWidth="true" hidden="false" max="19" min="19" style="0" width="6.625"/>
    <col collapsed="false" customWidth="true" hidden="false" max="20" min="20" style="0" width="4.875"/>
    <col collapsed="false" customWidth="true" hidden="false" max="21" min="21" style="0" width="6.625"/>
    <col collapsed="false" customWidth="true" hidden="false" max="22" min="22" style="0" width="6.25"/>
    <col collapsed="false" customWidth="true" hidden="false" max="23" min="23" style="0" width="4.75"/>
    <col collapsed="false" customWidth="true" hidden="false" max="24" min="24" style="0" width="6.75"/>
    <col collapsed="false" customWidth="true" hidden="false" max="25" min="25" style="0" width="5.625"/>
    <col collapsed="false" customWidth="true" hidden="false" max="26" min="26" style="0" width="4.75"/>
    <col collapsed="false" customWidth="true" hidden="false" max="27" min="27" style="0" width="7"/>
    <col collapsed="false" customWidth="true" hidden="false" max="28" min="28" style="0" width="5.625"/>
    <col collapsed="false" customWidth="true" hidden="false" max="29" min="29" style="0" width="4.875"/>
    <col collapsed="false" customWidth="true" hidden="false" max="30" min="30" style="0" width="6.75"/>
    <col collapsed="false" customWidth="true" hidden="false" max="31" min="31" style="0" width="6"/>
  </cols>
  <sheetData>
    <row r="1" spans="1:32">
      <c r="E1" t="s">
        <v>425</v>
      </c>
      <c r="F1" t="s">
        <v>441</v>
      </c>
      <c r="G1" t="s">
        <v>440</v>
      </c>
      <c r="H1" t="s">
        <v>442</v>
      </c>
      <c r="I1" t="s">
        <v>443</v>
      </c>
      <c r="J1" t="s">
        <v>382</v>
      </c>
      <c r="K1" t="s">
        <v>527</v>
      </c>
      <c r="P1" t="s">
        <v>480</v>
      </c>
      <c r="Q1" t="s">
        <v>509</v>
      </c>
      <c r="R1" t="s">
        <v>485</v>
      </c>
      <c r="S1" t="s">
        <v>481</v>
      </c>
      <c r="T1" s="30" t="s">
        <v>509</v>
      </c>
      <c r="U1" t="s">
        <v>486</v>
      </c>
      <c r="V1" t="s">
        <v>482</v>
      </c>
      <c r="W1" s="30" t="s">
        <v>509</v>
      </c>
      <c r="X1" t="s">
        <v>487</v>
      </c>
      <c r="Y1" t="s">
        <v>483</v>
      </c>
      <c r="Z1" s="30" t="s">
        <v>509</v>
      </c>
      <c r="AA1" t="s">
        <v>488</v>
      </c>
      <c r="AB1" t="s">
        <v>484</v>
      </c>
      <c r="AC1" s="30" t="s">
        <v>509</v>
      </c>
      <c r="AD1" t="s">
        <v>489</v>
      </c>
      <c r="AE1" t="s">
        <v>510</v>
      </c>
      <c r="AF1" s="6" t="s">
        <v>508</v>
      </c>
    </row>
    <row r="2"/>
    <row r="3" spans="1:32">
      <c r="A3" s="41" t="s">
        <v>399</v>
      </c>
      <c r="B3" s="42" t="s">
        <v>5</v>
      </c>
      <c r="C3" t="s">
        <v>401</v>
      </c>
      <c r="E3">
        <v>2193</v>
      </c>
      <c r="K3">
        <f>E3</f>
      </c>
    </row>
    <row r="4" spans="1:32">
      <c r="A4" s="41"/>
      <c r="B4" s="42"/>
      <c r="C4" t="s">
        <v>429</v>
      </c>
      <c r="E4">
        <v>327</v>
      </c>
      <c r="K4" s="30">
        <f t="shared" ref="K4:K35" si="0">E4</f>
      </c>
    </row>
    <row r="5" spans="1:32">
      <c r="A5" s="41"/>
      <c r="B5" s="42" t="s">
        <v>418</v>
      </c>
      <c r="C5" t="s">
        <v>427</v>
      </c>
      <c r="E5">
        <v>4499</v>
      </c>
      <c r="K5" s="30">
        <f t="shared" si="0"/>
      </c>
      <c r="M5" s="41" t="s">
        <v>478</v>
      </c>
      <c r="N5" s="42" t="s">
        <v>1</v>
      </c>
      <c r="O5" t="s">
        <v>460</v>
      </c>
      <c r="P5">
        <f>C8</f>
      </c>
      <c r="Q5">
        <v>8</v>
      </c>
      <c r="R5">
        <f>K8</f>
      </c>
      <c r="S5">
        <f>C6</f>
      </c>
      <c r="T5">
        <v>4</v>
      </c>
      <c r="U5">
        <f>K6</f>
      </c>
      <c r="AF5">
        <f>((Q5*R5+T5*U5+W5*X5+Z5*AA5+AC5*AD5)+AE5)/5</f>
      </c>
    </row>
    <row r="6" spans="1:32">
      <c r="A6" s="41"/>
      <c r="B6" s="42"/>
      <c r="C6" t="s">
        <v>402</v>
      </c>
      <c r="E6">
        <v>339</v>
      </c>
      <c r="K6" s="30">
        <f t="shared" si="0"/>
      </c>
      <c r="M6" s="41"/>
      <c r="N6" s="42"/>
      <c r="O6" t="s">
        <v>461</v>
      </c>
      <c r="P6">
        <f>P5</f>
      </c>
      <c r="Q6">
        <v>24</v>
      </c>
      <c r="R6">
        <f>R5</f>
      </c>
      <c r="S6">
        <f>C61</f>
      </c>
      <c r="T6">
        <v>6</v>
      </c>
      <c r="U6">
        <f>D61</f>
      </c>
      <c r="AE6" s="30"/>
      <c r="AF6" s="30">
        <f t="shared" ref="AF6:AF59" si="1">((Q6*R6+T6*U6+W6*X6+Z6*AA6+AC6*AD6)+AE6)/5</f>
      </c>
    </row>
    <row r="7" spans="1:32">
      <c r="A7" s="41"/>
      <c r="B7" s="42" t="s">
        <v>419</v>
      </c>
      <c r="C7" t="s">
        <v>403</v>
      </c>
      <c r="E7">
        <v>6909</v>
      </c>
      <c r="K7" s="30">
        <f t="shared" si="0"/>
      </c>
      <c r="M7" s="41"/>
      <c r="N7" s="42"/>
      <c r="O7" t="s">
        <v>462</v>
      </c>
      <c r="P7">
        <f>P6</f>
      </c>
      <c r="Q7">
        <v>24</v>
      </c>
      <c r="R7">
        <f>R6</f>
      </c>
      <c r="S7">
        <f>C42</f>
      </c>
      <c r="T7">
        <v>6</v>
      </c>
      <c r="U7">
        <f>D42</f>
      </c>
      <c r="AE7" s="30"/>
      <c r="AF7" s="30">
        <f t="shared" si="1"/>
      </c>
    </row>
    <row r="8" spans="1:32">
      <c r="A8" s="41"/>
      <c r="B8" s="42"/>
      <c r="C8" t="s">
        <v>430</v>
      </c>
      <c r="E8">
        <v>411</v>
      </c>
      <c r="K8" s="30">
        <f t="shared" si="0"/>
      </c>
      <c r="M8" s="41"/>
      <c r="AE8" s="30"/>
      <c r="AF8" s="30">
        <f t="shared" si="1"/>
      </c>
    </row>
    <row r="9" spans="1:32">
      <c r="A9" s="41"/>
      <c r="B9" s="42" t="s">
        <v>420</v>
      </c>
      <c r="C9" t="s">
        <v>405</v>
      </c>
      <c r="E9">
        <v>9366</v>
      </c>
      <c r="K9" s="30">
        <f t="shared" si="0"/>
      </c>
      <c r="M9" s="41"/>
      <c r="N9" s="42" t="s">
        <v>372</v>
      </c>
      <c r="O9" t="s">
        <v>463</v>
      </c>
      <c r="P9">
        <f>C10</f>
      </c>
      <c r="Q9">
        <v>24</v>
      </c>
      <c r="R9">
        <f>K10</f>
      </c>
      <c r="S9">
        <f>P7</f>
      </c>
      <c r="T9">
        <v>12</v>
      </c>
      <c r="U9">
        <f>R7</f>
      </c>
      <c r="V9">
        <f>C91</f>
      </c>
      <c r="W9">
        <v>6</v>
      </c>
      <c r="X9">
        <f>D91</f>
      </c>
      <c r="AE9" s="30"/>
      <c r="AF9" s="30">
        <f t="shared" si="1"/>
      </c>
    </row>
    <row r="10" spans="1:32">
      <c r="A10" s="41"/>
      <c r="B10" s="42"/>
      <c r="C10" t="s">
        <v>404</v>
      </c>
      <c r="E10">
        <v>430</v>
      </c>
      <c r="K10" s="30">
        <f t="shared" si="0"/>
      </c>
      <c r="M10" s="41"/>
      <c r="N10" s="42"/>
      <c r="O10" t="s">
        <v>464</v>
      </c>
      <c r="P10">
        <f>P9</f>
      </c>
      <c r="Q10">
        <v>24</v>
      </c>
      <c r="R10">
        <f>R9</f>
      </c>
      <c r="S10">
        <f>S9</f>
      </c>
      <c r="T10">
        <v>12</v>
      </c>
      <c r="U10">
        <f>U9</f>
      </c>
      <c r="V10">
        <f>V9</f>
      </c>
      <c r="W10">
        <v>6</v>
      </c>
      <c r="X10">
        <f>X9</f>
      </c>
      <c r="AE10" s="30"/>
      <c r="AF10" s="30">
        <f t="shared" si="1"/>
      </c>
    </row>
    <row r="11" spans="1:32">
      <c r="A11" s="41"/>
      <c r="B11" s="42" t="s">
        <v>421</v>
      </c>
      <c r="C11" t="s">
        <v>426</v>
      </c>
      <c r="E11">
        <v>10999</v>
      </c>
      <c r="K11" s="30">
        <f t="shared" si="0"/>
      </c>
      <c r="M11" s="41"/>
      <c r="N11" s="42"/>
      <c r="O11" t="s">
        <v>465</v>
      </c>
      <c r="P11">
        <f>P10</f>
      </c>
      <c r="Q11">
        <v>24</v>
      </c>
      <c r="R11">
        <f>R10</f>
      </c>
      <c r="S11">
        <f>S10</f>
      </c>
      <c r="T11">
        <v>12</v>
      </c>
      <c r="U11">
        <f>U10</f>
      </c>
      <c r="V11">
        <f>C61</f>
      </c>
      <c r="W11">
        <v>6</v>
      </c>
      <c r="X11">
        <f>D61</f>
      </c>
      <c r="AE11" s="30">
        <v>1512</v>
      </c>
      <c r="AF11" s="30">
        <f>((Q11*R11+T11*U11+W11*X11+Z11*AA11+AC11*AD11)+AE11)/5</f>
      </c>
    </row>
    <row r="12" spans="1:32">
      <c r="A12" s="41"/>
      <c r="B12" s="42"/>
      <c r="C12" t="s">
        <v>406</v>
      </c>
      <c r="E12">
        <v>372</v>
      </c>
      <c r="K12" s="30">
        <f t="shared" si="0"/>
      </c>
      <c r="M12" s="41"/>
      <c r="AE12" s="30"/>
      <c r="AF12" s="30">
        <f t="shared" si="1"/>
      </c>
    </row>
    <row r="13" spans="1:32">
      <c r="A13" s="41"/>
      <c r="B13" s="42" t="s">
        <v>422</v>
      </c>
      <c r="C13" t="s">
        <v>407</v>
      </c>
      <c r="E13">
        <v>19000</v>
      </c>
      <c r="K13" s="30">
        <f t="shared" si="0"/>
      </c>
      <c r="M13" s="41"/>
      <c r="N13" s="42" t="s">
        <v>384</v>
      </c>
      <c r="O13" t="s">
        <v>460</v>
      </c>
      <c r="P13">
        <f>C12</f>
      </c>
      <c r="Q13">
        <v>24</v>
      </c>
      <c r="R13">
        <f>K12</f>
      </c>
      <c r="S13">
        <f>P11</f>
      </c>
      <c r="T13">
        <v>12</v>
      </c>
      <c r="U13">
        <f>R11</f>
      </c>
      <c r="V13">
        <f>S5</f>
      </c>
      <c r="W13">
        <v>12</v>
      </c>
      <c r="X13">
        <f>U5</f>
      </c>
      <c r="Y13">
        <f>C108</f>
      </c>
      <c r="Z13">
        <v>6</v>
      </c>
      <c r="AA13">
        <f>D108</f>
      </c>
      <c r="AE13" s="30"/>
      <c r="AF13" s="30">
        <f t="shared" si="1"/>
      </c>
    </row>
    <row r="14" spans="1:32">
      <c r="A14" s="41"/>
      <c r="B14" s="42"/>
      <c r="C14" t="s">
        <v>431</v>
      </c>
      <c r="E14">
        <v>403</v>
      </c>
      <c r="K14" s="30">
        <f t="shared" si="0"/>
      </c>
      <c r="M14" s="41"/>
      <c r="N14" s="42"/>
      <c r="O14" t="s">
        <v>466</v>
      </c>
      <c r="P14">
        <f>P13</f>
      </c>
      <c r="Q14">
        <v>72</v>
      </c>
      <c r="R14">
        <f>R13</f>
      </c>
      <c r="S14">
        <f>Y13</f>
      </c>
      <c r="T14">
        <v>18</v>
      </c>
      <c r="U14">
        <f>AA13</f>
      </c>
      <c r="V14">
        <f>O16</f>
      </c>
      <c r="W14">
        <v>18</v>
      </c>
      <c r="X14">
        <f>AF16</f>
      </c>
      <c r="AE14" s="30"/>
      <c r="AF14" s="30">
        <f t="shared" si="1"/>
      </c>
    </row>
    <row r="15" spans="1:32">
      <c r="A15" s="41"/>
      <c r="B15" s="42" t="s">
        <v>423</v>
      </c>
      <c r="C15" t="s">
        <v>428</v>
      </c>
      <c r="E15">
        <v>24399</v>
      </c>
      <c r="K15" s="30">
        <f t="shared" si="0"/>
      </c>
      <c r="M15" s="41"/>
      <c r="N15" s="42"/>
      <c r="O15" t="s">
        <v>467</v>
      </c>
      <c r="P15">
        <f>P14</f>
      </c>
      <c r="Q15">
        <v>72</v>
      </c>
      <c r="R15">
        <f>R14</f>
      </c>
      <c r="S15">
        <f>V10</f>
      </c>
      <c r="T15">
        <v>18</v>
      </c>
      <c r="U15">
        <f>X10</f>
      </c>
      <c r="V15">
        <f>V14</f>
      </c>
      <c r="W15">
        <v>18</v>
      </c>
      <c r="X15">
        <f>X14</f>
      </c>
      <c r="AE15" s="30"/>
      <c r="AF15" s="30">
        <f t="shared" si="1"/>
      </c>
    </row>
    <row r="16" spans="1:32">
      <c r="A16" s="41"/>
      <c r="B16" s="42"/>
      <c r="C16" t="s">
        <v>408</v>
      </c>
      <c r="E16">
        <v>357</v>
      </c>
      <c r="K16" s="30">
        <f t="shared" si="0"/>
      </c>
      <c r="M16" s="41"/>
      <c r="N16" s="42"/>
      <c r="O16" t="s">
        <v>468</v>
      </c>
      <c r="P16">
        <f>C31</f>
      </c>
      <c r="Q16">
        <v>1</v>
      </c>
      <c r="R16">
        <f>K31</f>
      </c>
      <c r="AE16" s="30"/>
      <c r="AF16" s="30">
        <f t="shared" si="1"/>
      </c>
    </row>
    <row r="17" spans="1:32">
      <c r="K17" s="30"/>
      <c r="M17" s="41"/>
      <c r="AE17" s="30"/>
      <c r="AF17" s="30">
        <f t="shared" si="1"/>
      </c>
    </row>
    <row r="18" spans="1:32">
      <c r="K18" s="30"/>
      <c r="M18" s="41"/>
      <c r="N18" s="42" t="s">
        <v>476</v>
      </c>
      <c r="O18" t="s">
        <v>469</v>
      </c>
      <c r="AE18" s="30"/>
      <c r="AF18" s="30">
        <f t="shared" si="1"/>
      </c>
    </row>
    <row r="19" spans="1:32">
      <c r="K19" s="30"/>
      <c r="M19" s="41"/>
      <c r="N19" s="42"/>
      <c r="O19" t="s">
        <v>470</v>
      </c>
      <c r="AE19" s="30"/>
      <c r="AF19" s="30">
        <f t="shared" si="1"/>
      </c>
    </row>
    <row r="20" spans="1:32">
      <c r="A20" s="41" t="s">
        <v>409</v>
      </c>
      <c r="B20" s="42" t="s">
        <v>424</v>
      </c>
      <c r="C20" t="s">
        <v>410</v>
      </c>
      <c r="E20">
        <v>1603</v>
      </c>
      <c r="K20" s="30">
        <f t="shared" si="0"/>
      </c>
      <c r="M20" s="41"/>
      <c r="N20" s="42"/>
      <c r="O20" t="s">
        <v>471</v>
      </c>
      <c r="AE20" s="30"/>
      <c r="AF20" s="30">
        <f t="shared" si="1"/>
      </c>
    </row>
    <row r="21" spans="1:32">
      <c r="A21" s="41"/>
      <c r="B21" s="42"/>
      <c r="C21" t="s">
        <v>432</v>
      </c>
      <c r="E21">
        <v>345</v>
      </c>
      <c r="K21" s="30">
        <f t="shared" si="0"/>
      </c>
      <c r="M21" s="41"/>
      <c r="N21" s="42"/>
      <c r="O21" t="s">
        <v>472</v>
      </c>
      <c r="AE21" s="30"/>
      <c r="AF21" s="30">
        <f t="shared" si="1"/>
      </c>
    </row>
    <row r="22" spans="1:32">
      <c r="A22" s="41"/>
      <c r="B22" s="42" t="s">
        <v>400</v>
      </c>
      <c r="C22" t="s">
        <v>411</v>
      </c>
      <c r="E22">
        <v>1828</v>
      </c>
      <c r="K22" s="30">
        <f t="shared" si="0"/>
      </c>
      <c r="M22" s="41"/>
      <c r="AE22" s="30"/>
      <c r="AF22" s="30">
        <f t="shared" si="1"/>
      </c>
    </row>
    <row r="23" spans="1:32">
      <c r="A23" s="41"/>
      <c r="B23" s="42"/>
      <c r="C23" t="s">
        <v>433</v>
      </c>
      <c r="E23">
        <v>333</v>
      </c>
      <c r="K23" s="30">
        <f t="shared" si="0"/>
      </c>
      <c r="M23" s="41"/>
      <c r="N23" s="42" t="s">
        <v>477</v>
      </c>
      <c r="O23" t="s">
        <v>473</v>
      </c>
      <c r="AE23" s="30"/>
      <c r="AF23" s="30">
        <f t="shared" si="1"/>
      </c>
    </row>
    <row r="24" spans="1:32">
      <c r="A24" s="41"/>
      <c r="B24" s="42" t="s">
        <v>418</v>
      </c>
      <c r="C24" t="s">
        <v>412</v>
      </c>
      <c r="E24">
        <v>4619</v>
      </c>
      <c r="K24" s="30">
        <f t="shared" si="0"/>
      </c>
      <c r="M24" s="41"/>
      <c r="N24" s="42"/>
      <c r="O24" t="s">
        <v>474</v>
      </c>
      <c r="AE24" s="30"/>
      <c r="AF24" s="30">
        <f t="shared" si="1"/>
      </c>
    </row>
    <row r="25" spans="1:32">
      <c r="A25" s="41"/>
      <c r="B25" s="42"/>
      <c r="C25" t="s">
        <v>439</v>
      </c>
      <c r="E25">
        <v>399</v>
      </c>
      <c r="K25" s="30">
        <f t="shared" si="0"/>
      </c>
      <c r="M25" s="41"/>
      <c r="N25" s="42"/>
      <c r="O25" t="s">
        <v>475</v>
      </c>
      <c r="AE25" s="30"/>
      <c r="AF25" s="30">
        <f t="shared" si="1"/>
      </c>
    </row>
    <row r="26" spans="1:32">
      <c r="A26" s="41"/>
      <c r="B26" s="42" t="s">
        <v>419</v>
      </c>
      <c r="C26" t="s">
        <v>413</v>
      </c>
      <c r="E26">
        <v>4986</v>
      </c>
      <c r="K26" s="30">
        <f t="shared" si="0"/>
      </c>
      <c r="AF26" s="30"/>
    </row>
    <row r="27" spans="1:32">
      <c r="A27" s="41"/>
      <c r="B27" s="42"/>
      <c r="C27" t="s">
        <v>434</v>
      </c>
      <c r="E27">
        <v>323</v>
      </c>
      <c r="K27" s="30">
        <f t="shared" si="0"/>
      </c>
      <c r="AF27" s="30"/>
    </row>
    <row r="28" spans="1:32">
      <c r="A28" s="41"/>
      <c r="B28" s="42" t="s">
        <v>420</v>
      </c>
      <c r="C28" t="s">
        <v>414</v>
      </c>
      <c r="E28">
        <v>8393</v>
      </c>
      <c r="K28" s="30">
        <f t="shared" si="0"/>
      </c>
      <c r="AF28" s="30"/>
    </row>
    <row r="29" spans="1:32">
      <c r="A29" s="41"/>
      <c r="B29" s="42"/>
      <c r="C29" t="s">
        <v>435</v>
      </c>
      <c r="E29">
        <v>381</v>
      </c>
      <c r="K29" s="30">
        <f t="shared" si="0"/>
      </c>
      <c r="AF29" s="30"/>
    </row>
    <row r="30" spans="1:32">
      <c r="A30" s="41"/>
      <c r="B30" s="42" t="s">
        <v>421</v>
      </c>
      <c r="C30" t="s">
        <v>415</v>
      </c>
      <c r="E30">
        <v>19977</v>
      </c>
      <c r="K30" s="30">
        <f t="shared" si="0"/>
      </c>
      <c r="AF30" s="30"/>
    </row>
    <row r="31" spans="1:32">
      <c r="A31" s="41"/>
      <c r="B31" s="42"/>
      <c r="C31" t="s">
        <v>436</v>
      </c>
      <c r="E31">
        <v>326</v>
      </c>
      <c r="K31" s="30">
        <f t="shared" si="0"/>
      </c>
      <c r="AF31" s="30"/>
    </row>
    <row r="32" spans="1:32">
      <c r="A32" s="41"/>
      <c r="B32" s="42" t="s">
        <v>422</v>
      </c>
      <c r="C32" t="s">
        <v>416</v>
      </c>
      <c r="E32">
        <v>20613</v>
      </c>
      <c r="K32" s="30">
        <f t="shared" si="0"/>
      </c>
      <c r="M32" s="41" t="s">
        <v>479</v>
      </c>
      <c r="N32" s="42" t="s">
        <v>584</v>
      </c>
      <c r="O32" t="s">
        <v>583</v>
      </c>
      <c r="P32">
        <f>C27</f>
      </c>
      <c r="Q32">
        <v>24</v>
      </c>
      <c r="R32">
        <f>K27</f>
      </c>
      <c r="S32">
        <f>C25</f>
      </c>
      <c r="T32">
        <v>24</v>
      </c>
      <c r="U32">
        <f>K25</f>
      </c>
      <c r="AF32" s="30">
        <f t="shared" si="1"/>
      </c>
    </row>
    <row r="33" spans="1:32">
      <c r="A33" s="41"/>
      <c r="B33" s="42"/>
      <c r="C33" t="s">
        <v>437</v>
      </c>
      <c r="E33">
        <v>370</v>
      </c>
      <c r="K33" s="30">
        <f t="shared" si="0"/>
      </c>
      <c r="M33" s="41"/>
      <c r="N33" s="42"/>
      <c r="O33" t="s">
        <v>585</v>
      </c>
      <c r="P33">
        <f>O37</f>
      </c>
      <c r="Q33">
        <v>4</v>
      </c>
      <c r="R33">
        <f>AF37</f>
      </c>
      <c r="S33">
        <f>O35</f>
      </c>
      <c r="T33">
        <v>8</v>
      </c>
      <c r="U33">
        <f>AF35</f>
      </c>
      <c r="V33">
        <f>O36</f>
      </c>
      <c r="W33">
        <v>2</v>
      </c>
      <c r="X33">
        <f>AF36</f>
      </c>
      <c r="AF33" s="30">
        <f t="shared" si="1"/>
      </c>
    </row>
    <row r="34" spans="1:32">
      <c r="A34" s="41"/>
      <c r="B34" s="42" t="s">
        <v>423</v>
      </c>
      <c r="C34" t="s">
        <v>417</v>
      </c>
      <c r="E34">
        <v>1444</v>
      </c>
      <c r="K34" s="30">
        <f t="shared" si="0"/>
      </c>
      <c r="M34" s="41"/>
      <c r="N34" s="42"/>
      <c r="O34" t="s">
        <v>586</v>
      </c>
      <c r="P34">
        <f>P32</f>
      </c>
      <c r="Q34">
        <v>4</v>
      </c>
      <c r="R34">
        <f>R32</f>
      </c>
      <c r="S34">
        <f>P33</f>
      </c>
      <c r="T34">
        <v>4</v>
      </c>
      <c r="U34">
        <f>R33</f>
      </c>
      <c r="V34">
        <f>O35</f>
      </c>
      <c r="W34">
        <v>8</v>
      </c>
      <c r="X34">
        <f>AF35</f>
      </c>
      <c r="AF34" s="30">
        <f t="shared" si="1"/>
      </c>
    </row>
    <row r="35" spans="1:32">
      <c r="A35" s="41"/>
      <c r="B35" s="42"/>
      <c r="C35" t="s">
        <v>438</v>
      </c>
      <c r="E35">
        <v>337</v>
      </c>
      <c r="K35" s="30">
        <f t="shared" si="0"/>
      </c>
      <c r="M35" s="41"/>
      <c r="N35" s="42"/>
      <c r="O35" t="s">
        <v>587</v>
      </c>
      <c r="AF35" s="30">
        <f t="shared" si="1"/>
      </c>
    </row>
    <row r="36" spans="1:32">
      <c r="M36" s="41"/>
      <c r="N36" s="42"/>
      <c r="O36" t="s">
        <v>588</v>
      </c>
      <c r="AF36" s="30">
        <f t="shared" si="1"/>
      </c>
    </row>
    <row r="37" spans="1:32">
      <c r="M37" s="41"/>
      <c r="N37" s="42"/>
      <c r="O37" t="s">
        <v>589</v>
      </c>
      <c r="AF37" s="30">
        <f t="shared" si="1"/>
      </c>
    </row>
    <row r="38" spans="1:32">
      <c r="A38" s="41" t="s">
        <v>444</v>
      </c>
      <c r="B38" s="40" t="s">
        <v>506</v>
      </c>
      <c r="C38" s="40"/>
      <c r="D38" s="40"/>
      <c r="E38" s="40"/>
      <c r="F38" s="40"/>
      <c r="G38" s="40"/>
      <c r="H38" s="40"/>
      <c r="I38" s="40"/>
      <c r="J38" s="40"/>
      <c r="K38" s="40"/>
      <c r="M38" s="41"/>
      <c r="AF38" s="30">
        <f t="shared" si="1"/>
      </c>
    </row>
    <row r="39" spans="1:32">
      <c r="A39" s="41"/>
      <c r="D39" t="s">
        <v>500</v>
      </c>
      <c r="E39" t="s">
        <v>497</v>
      </c>
      <c r="F39" t="s">
        <v>498</v>
      </c>
      <c r="G39" t="s">
        <v>499</v>
      </c>
      <c r="H39" t="s">
        <v>501</v>
      </c>
      <c r="I39" t="s">
        <v>567</v>
      </c>
      <c r="J39" t="s">
        <v>504</v>
      </c>
      <c r="K39" t="s">
        <v>502</v>
      </c>
      <c r="M39" s="41"/>
      <c r="N39" s="42" t="s">
        <v>531</v>
      </c>
      <c r="O39" t="s">
        <v>590</v>
      </c>
      <c r="AF39" s="30">
        <f t="shared" si="1"/>
      </c>
    </row>
    <row r="40" spans="1:32">
      <c r="A40" s="41"/>
      <c r="B40" s="42" t="s">
        <v>0</v>
      </c>
      <c r="C40" t="s">
        <v>445</v>
      </c>
      <c r="M40" s="41"/>
      <c r="N40" s="42"/>
      <c r="O40" t="s">
        <v>591</v>
      </c>
      <c r="AF40" s="30">
        <f t="shared" si="1"/>
      </c>
    </row>
    <row r="41" spans="1:32">
      <c r="A41" s="41"/>
      <c r="B41" s="42"/>
      <c r="M41" s="41"/>
      <c r="N41" s="42"/>
      <c r="O41" t="s">
        <v>592</v>
      </c>
      <c r="AF41" s="30">
        <f t="shared" si="1"/>
      </c>
    </row>
    <row r="42" spans="1:32">
      <c r="A42" s="41"/>
      <c r="B42" s="42"/>
      <c r="C42" t="s">
        <v>530</v>
      </c>
      <c r="D42">
        <v>12</v>
      </c>
      <c r="M42" s="41"/>
      <c r="N42" s="42"/>
      <c r="O42" t="s">
        <v>593</v>
      </c>
      <c r="AF42" s="30">
        <f t="shared" si="1"/>
      </c>
    </row>
    <row r="43" spans="1:32">
      <c r="A43" s="41"/>
      <c r="B43" s="42"/>
      <c r="C43" t="s">
        <v>455</v>
      </c>
      <c r="M43" s="41"/>
      <c r="N43" s="42"/>
      <c r="O43" t="s">
        <v>594</v>
      </c>
      <c r="AF43" s="30">
        <f t="shared" si="1"/>
      </c>
    </row>
    <row r="44" spans="1:32">
      <c r="A44" s="41"/>
      <c r="B44" s="42"/>
      <c r="C44" t="s">
        <v>456</v>
      </c>
      <c r="D44">
        <v>7984</v>
      </c>
      <c r="E44">
        <f>生产资料!D24</f>
      </c>
      <c r="F44">
        <v>20</v>
      </c>
      <c r="G44">
        <f>生产资料!L24</f>
      </c>
      <c r="H44">
        <v>450</v>
      </c>
      <c r="I44">
        <v>522</v>
      </c>
      <c r="J44" t="s">
        <v>503</v>
      </c>
      <c r="K44">
        <f>D44+(F44*G44)*(1-加工费!B21)+H44</f>
      </c>
      <c r="M44" s="41"/>
      <c r="AF44" s="30">
        <f t="shared" si="1"/>
      </c>
    </row>
    <row r="45" spans="1:32">
      <c r="A45" s="41"/>
      <c r="B45" s="42"/>
      <c r="M45" s="41"/>
      <c r="N45" s="42" t="s">
        <v>533</v>
      </c>
      <c r="O45" t="s">
        <v>600</v>
      </c>
      <c r="AF45" s="30">
        <f t="shared" si="1"/>
      </c>
    </row>
    <row r="46" spans="1:32">
      <c r="A46" s="41"/>
      <c r="B46" s="42"/>
      <c r="C46" t="s">
        <v>450</v>
      </c>
      <c r="M46" s="41"/>
      <c r="N46" s="42"/>
      <c r="O46" t="s">
        <v>601</v>
      </c>
      <c r="AF46" s="30">
        <f t="shared" si="1"/>
      </c>
    </row>
    <row r="47" spans="1:32">
      <c r="A47" s="41"/>
      <c r="B47" s="42"/>
      <c r="C47" t="s">
        <v>457</v>
      </c>
      <c r="D47">
        <v>3000</v>
      </c>
      <c r="E47">
        <f>生产资料!D18</f>
      </c>
      <c r="F47">
        <v>30</v>
      </c>
      <c r="G47">
        <f>生产资料!L18</f>
      </c>
      <c r="H47">
        <v>675</v>
      </c>
      <c r="I47">
        <v>828</v>
      </c>
      <c r="J47" t="s">
        <v>505</v>
      </c>
      <c r="K47">
        <f>D47+(F47*G47)*(1-加工费!B21)+H47</f>
      </c>
      <c r="M47" s="41"/>
      <c r="N47" s="42"/>
      <c r="O47" t="s">
        <v>602</v>
      </c>
      <c r="AF47" s="30">
        <f t="shared" si="1"/>
      </c>
    </row>
    <row r="48" spans="1:32">
      <c r="A48" s="41"/>
      <c r="B48" s="42"/>
      <c r="K48" s="30">
        <f>D48+(F48*G48)*(1-加工费!B22)+H48</f>
      </c>
      <c r="M48" s="41"/>
      <c r="N48" s="42"/>
      <c r="O48" t="s">
        <v>603</v>
      </c>
      <c r="AF48" s="30">
        <f t="shared" si="1"/>
      </c>
    </row>
    <row r="49" spans="1:32">
      <c r="A49" s="41"/>
      <c r="K49" s="30">
        <f>D49+(F49*G49)*(1-加工费!B23)+H49</f>
      </c>
      <c r="M49" s="41"/>
      <c r="N49" s="42"/>
      <c r="O49" t="s">
        <v>604</v>
      </c>
      <c r="AF49" s="30">
        <f t="shared" si="1"/>
      </c>
    </row>
    <row r="50" spans="1:32">
      <c r="A50" s="41"/>
      <c r="K50" s="30">
        <f>D50+(F50*G50)*(1-加工费!B24)+H50</f>
      </c>
      <c r="M50" s="41"/>
      <c r="AF50" s="30">
        <f t="shared" si="1"/>
      </c>
    </row>
    <row r="51" spans="1:32">
      <c r="A51" s="41"/>
      <c r="K51" s="30">
        <f>D51+(F51*G51)*(1-加工费!B25)+H51</f>
      </c>
      <c r="M51" s="41"/>
      <c r="N51" s="42" t="s">
        <v>599</v>
      </c>
      <c r="O51" t="s">
        <v>595</v>
      </c>
      <c r="AF51" s="30">
        <f t="shared" si="1"/>
      </c>
    </row>
    <row r="52" spans="1:32">
      <c r="A52" s="41"/>
      <c r="K52" s="30">
        <f>D52+(F52*G52)*(1-加工费!B26)+H52</f>
      </c>
      <c r="M52" s="41"/>
      <c r="N52" s="42"/>
      <c r="O52" t="s">
        <v>596</v>
      </c>
      <c r="AF52" s="30">
        <f t="shared" si="1"/>
      </c>
    </row>
    <row r="53" spans="1:32">
      <c r="A53" s="41"/>
      <c r="K53" s="30">
        <f>D53+(F53*G53)*(1-加工费!B27)+H53</f>
      </c>
      <c r="M53" s="41"/>
      <c r="N53" s="42"/>
      <c r="O53" t="s">
        <v>597</v>
      </c>
      <c r="AF53" s="30">
        <f t="shared" si="1"/>
      </c>
    </row>
    <row r="54" spans="1:32">
      <c r="A54" s="41"/>
      <c r="K54" s="30">
        <f>D54+(F54*G54)*(1-加工费!B28)+H54</f>
      </c>
      <c r="M54" s="41"/>
      <c r="N54" s="42"/>
      <c r="O54" t="s">
        <v>598</v>
      </c>
      <c r="AF54" s="30">
        <f t="shared" si="1"/>
      </c>
    </row>
    <row r="55" spans="1:32">
      <c r="A55" s="41"/>
      <c r="K55" s="30">
        <f>D55+(F55*G55)*(1-加工费!B29)+H55</f>
      </c>
      <c r="M55" s="41"/>
      <c r="AF55" s="30">
        <f t="shared" si="1"/>
      </c>
    </row>
    <row r="56" spans="1:32">
      <c r="A56" s="41"/>
      <c r="K56" s="30">
        <f>D56+(F56*G56)*(1-加工费!B30)+H56</f>
      </c>
      <c r="M56" s="41"/>
      <c r="N56" s="42" t="s">
        <v>605</v>
      </c>
      <c r="O56" t="s">
        <v>606</v>
      </c>
      <c r="AF56" s="30">
        <f t="shared" si="1"/>
      </c>
    </row>
    <row r="57" spans="1:32">
      <c r="A57" s="41"/>
      <c r="D57" t="s">
        <v>500</v>
      </c>
      <c r="E57" t="s">
        <v>497</v>
      </c>
      <c r="F57" t="s">
        <v>498</v>
      </c>
      <c r="G57" t="s">
        <v>499</v>
      </c>
      <c r="K57" s="30"/>
      <c r="M57" s="41"/>
      <c r="N57" s="42"/>
      <c r="O57" t="s">
        <v>607</v>
      </c>
      <c r="AF57" s="30">
        <f t="shared" si="1"/>
      </c>
    </row>
    <row r="58" spans="1:32">
      <c r="A58" s="41"/>
      <c r="B58" s="21"/>
      <c r="K58" s="30">
        <f>D58+(F58*G58)*(1-加工费!B32)+H58</f>
      </c>
      <c r="M58" s="41"/>
      <c r="N58" s="42"/>
      <c r="O58" t="s">
        <v>608</v>
      </c>
      <c r="AF58" s="30">
        <f t="shared" si="1"/>
      </c>
    </row>
    <row r="59" spans="1:32">
      <c r="A59" s="41"/>
      <c r="B59" s="42" t="s">
        <v>419</v>
      </c>
      <c r="C59" t="s">
        <v>446</v>
      </c>
      <c r="K59" s="30">
        <f>D59+(F59*G59)*(1-加工费!B33)+H59</f>
      </c>
      <c r="M59" s="41"/>
      <c r="N59" s="42"/>
      <c r="O59" t="s">
        <v>609</v>
      </c>
      <c r="AF59" s="30">
        <f t="shared" si="1"/>
      </c>
    </row>
    <row r="60" spans="1:32">
      <c r="A60" s="41"/>
      <c r="B60" s="42"/>
      <c r="C60" t="s">
        <v>454</v>
      </c>
      <c r="K60" s="30">
        <f>D60+(F60*G60)*(1-加工费!B34)+H60</f>
      </c>
    </row>
    <row r="61" spans="1:32">
      <c r="A61" s="41"/>
      <c r="B61" s="42"/>
      <c r="C61" t="s">
        <v>529</v>
      </c>
      <c r="D61">
        <v>245</v>
      </c>
      <c r="K61" s="30">
        <f>D61+(F61*G61)*(1-加工费!B35)+H61</f>
      </c>
    </row>
    <row r="62" spans="1:32">
      <c r="A62" s="41"/>
      <c r="B62" s="42"/>
      <c r="C62" t="s">
        <v>455</v>
      </c>
      <c r="K62" s="30">
        <f>D62+(F62*G62)*(1-加工费!B36)+H62</f>
      </c>
    </row>
    <row r="63" spans="1:32">
      <c r="A63" s="41"/>
      <c r="B63" s="42"/>
      <c r="C63" t="s">
        <v>456</v>
      </c>
      <c r="D63">
        <v>14999</v>
      </c>
      <c r="E63">
        <f>生产资料!D36</f>
      </c>
      <c r="F63">
        <v>20</v>
      </c>
      <c r="G63">
        <f>生产资料!J36</f>
      </c>
      <c r="I63">
        <v>1288</v>
      </c>
      <c r="K63" s="30">
        <f>D63+(F63*G63)*(1-加工费!B37)+H63</f>
      </c>
    </row>
    <row r="64" spans="1:32">
      <c r="A64" s="41"/>
      <c r="B64" s="42"/>
      <c r="K64" s="30">
        <f>D64+(F64*G64)*(1-加工费!B38)+H64</f>
      </c>
    </row>
    <row r="65" spans="1:11">
      <c r="A65" s="41"/>
      <c r="B65" s="42"/>
      <c r="K65" s="30">
        <f>D65+(F65*G65)*(1-加工费!B39)+H65</f>
      </c>
    </row>
    <row r="66" spans="1:11">
      <c r="A66" s="41"/>
      <c r="B66" s="42"/>
      <c r="C66" t="s">
        <v>450</v>
      </c>
      <c r="K66" s="30">
        <f>D66+(F66*G66)*(1-加工费!B40)+H66</f>
      </c>
    </row>
    <row r="67" spans="1:11">
      <c r="A67" s="41"/>
      <c r="B67" s="42"/>
      <c r="C67" t="s">
        <v>457</v>
      </c>
      <c r="D67">
        <v>9980</v>
      </c>
      <c r="K67" s="30">
        <f>D67+(F67*G67)*(1-加工费!B41)+H67</f>
      </c>
    </row>
    <row r="68" spans="1:11">
      <c r="A68" s="41"/>
      <c r="B68" s="42"/>
      <c r="K68" s="30">
        <f>D68+(F68*G68)*(1-加工费!B42)+H68</f>
      </c>
    </row>
    <row r="69" spans="1:11">
      <c r="A69" s="41"/>
      <c r="B69" s="42"/>
      <c r="K69" s="30">
        <f>D69+(F69*G69)*(1-加工费!B43)+H69</f>
      </c>
    </row>
    <row r="70" spans="1:11">
      <c r="A70" s="41"/>
      <c r="B70" s="42"/>
      <c r="C70" t="s">
        <v>458</v>
      </c>
      <c r="K70" s="30">
        <f>D70+(F70*G70)*(1-加工费!B44)+H70</f>
      </c>
    </row>
    <row r="71" spans="1:11">
      <c r="A71" s="41"/>
      <c r="B71" s="42"/>
      <c r="C71" t="s">
        <v>459</v>
      </c>
      <c r="D71">
        <v>58047</v>
      </c>
      <c r="E71">
        <f>E63</f>
      </c>
      <c r="F71">
        <v>20</v>
      </c>
      <c r="G71">
        <f>G63</f>
      </c>
      <c r="I71">
        <v>1288</v>
      </c>
      <c r="K71" s="30">
        <f>D71+(F71*G71)*(1-加工费!B45)+H71</f>
      </c>
    </row>
    <row r="72" spans="1:11">
      <c r="A72" s="41"/>
      <c r="B72" s="42"/>
      <c r="K72" s="30">
        <f>D72+(F72*G72)*(1-加工费!B46)+H72</f>
      </c>
    </row>
    <row r="73" spans="1:11">
      <c r="A73" s="41"/>
      <c r="K73" s="30">
        <f>D73+(F73*G73)*(1-加工费!B47)+H73</f>
      </c>
    </row>
    <row r="74" spans="1:11">
      <c r="A74" s="41"/>
      <c r="K74" s="30">
        <f>D74+(F74*G74)*(1-加工费!B48)+H74</f>
      </c>
    </row>
    <row r="75" spans="1:11">
      <c r="A75" s="41"/>
    </row>
    <row r="76" spans="1:11">
      <c r="A76" s="41"/>
    </row>
    <row r="77" spans="1:11">
      <c r="A77" s="41"/>
    </row>
    <row r="78" spans="1:11">
      <c r="A78" s="41"/>
    </row>
    <row r="79" spans="1:11">
      <c r="A79" s="41"/>
    </row>
    <row r="80" spans="1:11">
      <c r="A80" s="41"/>
    </row>
    <row r="81" spans="1:4">
      <c r="A81" s="41"/>
    </row>
    <row r="82" spans="1:4">
      <c r="A82" s="41"/>
    </row>
    <row r="83" spans="1:4">
      <c r="A83" s="41"/>
    </row>
    <row r="84" spans="1:4">
      <c r="A84" s="41"/>
    </row>
    <row r="85" spans="1:4">
      <c r="A85" s="41"/>
    </row>
    <row r="86" spans="1:4">
      <c r="A86" s="41"/>
    </row>
    <row r="87" spans="1:4">
      <c r="A87" s="41"/>
    </row>
    <row r="88" spans="1:4">
      <c r="A88" s="41"/>
    </row>
    <row r="89" spans="1:4">
      <c r="A89" s="41"/>
      <c r="B89" t="s">
        <v>531</v>
      </c>
      <c r="C89" t="s">
        <v>447</v>
      </c>
    </row>
    <row r="90" spans="1:4">
      <c r="A90" s="41"/>
    </row>
    <row r="91" spans="1:4">
      <c r="A91" s="41"/>
      <c r="C91" t="s">
        <v>532</v>
      </c>
      <c r="D91">
        <v>309</v>
      </c>
    </row>
    <row r="92" spans="1:4">
      <c r="A92" s="41"/>
    </row>
    <row r="93" spans="1:4">
      <c r="A93" s="41"/>
    </row>
    <row r="94" spans="1:4">
      <c r="A94" s="41"/>
    </row>
    <row r="95" spans="1:4">
      <c r="A95" s="41"/>
    </row>
    <row r="96" spans="1:4">
      <c r="A96" s="41"/>
    </row>
    <row r="97" spans="1:4">
      <c r="A97" s="41"/>
    </row>
    <row r="98" spans="1:4">
      <c r="A98" s="41"/>
    </row>
    <row r="99" spans="1:4">
      <c r="A99" s="41"/>
    </row>
    <row r="100" spans="1:4">
      <c r="A100" s="41"/>
    </row>
    <row r="101" spans="1:4">
      <c r="A101" s="41"/>
    </row>
    <row r="102" spans="1:4">
      <c r="A102" s="41"/>
    </row>
    <row r="103" spans="1:4">
      <c r="A103" s="41"/>
    </row>
    <row r="104" spans="1:4">
      <c r="A104" s="41"/>
    </row>
    <row r="105" spans="1:4">
      <c r="A105" s="41"/>
    </row>
    <row r="106" spans="1:4">
      <c r="A106" s="41"/>
      <c r="B106" t="s">
        <v>533</v>
      </c>
      <c r="C106" t="s">
        <v>448</v>
      </c>
    </row>
    <row r="107" spans="1:4">
      <c r="A107" s="41"/>
    </row>
    <row r="108" spans="1:4">
      <c r="A108" s="41"/>
      <c r="C108" t="s">
        <v>534</v>
      </c>
      <c r="D108">
        <v>245</v>
      </c>
    </row>
    <row r="109" spans="1:4">
      <c r="A109" s="41"/>
    </row>
    <row r="110"/>
    <row r="111"/>
    <row r="112"/>
    <row r="113"/>
    <row r="114"/>
    <row r="115" spans="4:6">
      <c r="D115" t="s">
        <v>449</v>
      </c>
    </row>
    <row r="116" spans="4:6">
      <c r="F116" t="s">
        <v>451</v>
      </c>
    </row>
    <row r="117"/>
    <row r="118"/>
    <row r="119" spans="4:6">
      <c r="F119" t="s">
        <v>452</v>
      </c>
    </row>
    <row r="120"/>
    <row r="121"/>
    <row r="122" spans="4:6">
      <c r="F122" t="s">
        <v>453</v>
      </c>
    </row>
  </sheetData>
  <mergeCells count="33">
    <mergeCell ref="M5:M25"/>
    <mergeCell ref="B40:B48"/>
    <mergeCell ref="B15:B16"/>
    <mergeCell ref="B34:B35"/>
    <mergeCell ref="B32:B33"/>
    <mergeCell ref="B30:B31"/>
    <mergeCell ref="B28:B29"/>
    <mergeCell ref="B26:B27"/>
    <mergeCell ref="B24:B25"/>
    <mergeCell ref="B22:B23"/>
    <mergeCell ref="B20:B21"/>
    <mergeCell ref="N5:N7"/>
    <mergeCell ref="N9:N11"/>
    <mergeCell ref="N13:N16"/>
    <mergeCell ref="N18:N21"/>
    <mergeCell ref="N23:N25"/>
    <mergeCell ref="A3:A16"/>
    <mergeCell ref="A20:A35"/>
    <mergeCell ref="B3:B4"/>
    <mergeCell ref="B5:B6"/>
    <mergeCell ref="B7:B8"/>
    <mergeCell ref="B9:B10"/>
    <mergeCell ref="B11:B12"/>
    <mergeCell ref="B13:B14"/>
    <mergeCell ref="A38:A109"/>
    <mergeCell ref="N32:N37"/>
    <mergeCell ref="N39:N43"/>
    <mergeCell ref="N45:N49"/>
    <mergeCell ref="N51:N54"/>
    <mergeCell ref="N56:N59"/>
    <mergeCell ref="M32:M59"/>
    <mergeCell ref="B38:K38"/>
    <mergeCell ref="B59:B72"/>
  </mergeCells>
  <phoneticPr fontId="1" type="noConversion"/>
  <pageMargins bottom="0.75" footer="0.3" header="0.3" left="0.7" right="0.7" top="0.75"/>
</worksheet>
</file>

<file path=xl/worksheets/sheet4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L71"/>
  <sheetViews>
    <sheetView topLeftCell="A31" workbookViewId="0">
      <selection activeCell="F40" sqref="F40"/>
    </sheetView>
  </sheetViews>
  <sheetFormatPr defaultRowHeight="14.25"/>
  <cols>
    <col collapsed="false" customWidth="true" hidden="false" max="2" min="2" style="0" width="9.75"/>
    <col collapsed="false" customWidth="true" hidden="false" max="3" min="3" style="0" width="9.25"/>
    <col collapsed="false" customWidth="true" hidden="false" max="4" min="4" style="0" width="12"/>
    <col collapsed="false" customWidth="true" hidden="false" max="5" min="5" style="0" width="14.375"/>
    <col collapsed="false" customWidth="true" hidden="false" max="6" min="6" style="0" width="18.375"/>
    <col collapsed="false" customWidth="true" hidden="false" max="7" min="7" style="0" width="17.5"/>
    <col collapsed="false" customWidth="true" hidden="false" max="8" min="8" style="0" width="16.25"/>
    <col collapsed="false" customWidth="true" hidden="false" max="9" min="9" style="0" width="15.75"/>
    <col collapsed="false" customWidth="true" hidden="false" max="10" min="10" style="0" width="16"/>
    <col collapsed="false" customWidth="true" hidden="false" max="12" min="12" style="0" width="15.625"/>
  </cols>
  <sheetData>
    <row r="1" spans="1:12">
      <c r="A1" t="s">
        <v>2</v>
      </c>
      <c r="D1" t="s">
        <v>3</v>
      </c>
      <c r="E1" t="s">
        <v>22</v>
      </c>
      <c r="F1" s="1" t="s">
        <v>23</v>
      </c>
      <c r="G1" s="1"/>
      <c r="H1" s="1"/>
      <c r="I1" s="1"/>
      <c r="J1" t="s">
        <v>13</v>
      </c>
      <c r="L1" t="s">
        <v>496</v>
      </c>
    </row>
    <row r="2" spans="1:12">
      <c r="A2" s="42" t="s">
        <v>5</v>
      </c>
      <c r="D2" t="s">
        <v>8</v>
      </c>
      <c r="E2">
        <v>19</v>
      </c>
      <c r="J2">
        <f t="shared" ref="J2:J59" si="0">E2</f>
      </c>
    </row>
    <row r="3" spans="1:12">
      <c r="A3" s="42"/>
      <c r="D3" t="s">
        <v>7</v>
      </c>
      <c r="E3">
        <v>15</v>
      </c>
      <c r="G3">
        <f>E2*1</f>
      </c>
      <c r="J3">
        <f t="shared" si="0"/>
      </c>
    </row>
    <row r="4" spans="1:12">
      <c r="A4" s="42"/>
      <c r="J4">
        <f t="shared" si="0"/>
      </c>
    </row>
    <row r="5" spans="1:12">
      <c r="A5" s="42"/>
      <c r="D5" t="s">
        <v>9</v>
      </c>
      <c r="J5">
        <f t="shared" si="0"/>
      </c>
    </row>
    <row r="6" spans="1:12">
      <c r="A6" s="42"/>
      <c r="D6" t="s">
        <v>6</v>
      </c>
      <c r="J6">
        <f t="shared" si="0"/>
      </c>
    </row>
    <row r="7" spans="1:12">
      <c r="A7" s="42"/>
      <c r="J7">
        <f t="shared" si="0"/>
      </c>
    </row>
    <row r="8" spans="1:12">
      <c r="A8" s="42"/>
      <c r="D8" t="s">
        <v>12</v>
      </c>
      <c r="J8">
        <f t="shared" si="0"/>
      </c>
    </row>
    <row r="9" spans="1:12">
      <c r="A9" s="42"/>
      <c r="D9" t="s">
        <v>4</v>
      </c>
      <c r="J9">
        <f t="shared" si="0"/>
      </c>
    </row>
    <row r="10" spans="1:12">
      <c r="A10" s="42"/>
      <c r="J10">
        <f t="shared" si="0"/>
      </c>
    </row>
    <row r="11" spans="1:12">
      <c r="A11" s="42"/>
      <c r="D11" t="s">
        <v>10</v>
      </c>
      <c r="J11">
        <f t="shared" si="0"/>
      </c>
    </row>
    <row r="12" spans="1:12">
      <c r="A12" s="42"/>
      <c r="D12" t="s">
        <v>11</v>
      </c>
      <c r="J12">
        <f t="shared" si="0"/>
      </c>
    </row>
    <row r="13" spans="1:12">
      <c r="J13">
        <f t="shared" si="0"/>
      </c>
    </row>
    <row r="14" spans="1:12">
      <c r="A14" s="42" t="s">
        <v>0</v>
      </c>
      <c r="D14" t="s">
        <v>14</v>
      </c>
      <c r="J14">
        <f t="shared" si="0"/>
      </c>
    </row>
    <row r="15" spans="1:12">
      <c r="A15" s="42"/>
      <c r="D15" t="s">
        <v>15</v>
      </c>
      <c r="J15">
        <f t="shared" si="0"/>
      </c>
    </row>
    <row r="16" spans="1:12">
      <c r="A16" s="42"/>
      <c r="J16">
        <f t="shared" si="0"/>
      </c>
    </row>
    <row r="17" spans="1:12">
      <c r="A17" s="42"/>
      <c r="D17" t="s">
        <v>16</v>
      </c>
      <c r="J17">
        <f t="shared" si="0"/>
      </c>
    </row>
    <row r="18" spans="1:12">
      <c r="A18" s="42"/>
      <c r="D18" t="s">
        <v>17</v>
      </c>
      <c r="J18">
        <f t="shared" si="0"/>
      </c>
      <c r="L18">
        <v>79</v>
      </c>
    </row>
    <row r="19" spans="1:12">
      <c r="A19" s="42"/>
      <c r="J19">
        <f t="shared" si="0"/>
      </c>
    </row>
    <row r="20" spans="1:12">
      <c r="A20" s="42"/>
      <c r="D20" t="s">
        <v>18</v>
      </c>
      <c r="J20">
        <f t="shared" si="0"/>
      </c>
    </row>
    <row r="21" spans="1:12">
      <c r="A21" s="42"/>
      <c r="D21" t="s">
        <v>19</v>
      </c>
      <c r="J21">
        <f t="shared" si="0"/>
      </c>
    </row>
    <row r="22" spans="1:12">
      <c r="A22" s="42"/>
      <c r="J22">
        <f t="shared" si="0"/>
      </c>
    </row>
    <row r="23" spans="1:12">
      <c r="A23" s="42"/>
      <c r="D23" t="s">
        <v>20</v>
      </c>
      <c r="J23" s="30">
        <f t="shared" si="0"/>
      </c>
    </row>
    <row r="24" spans="1:12">
      <c r="A24" s="42"/>
      <c r="D24" t="s">
        <v>21</v>
      </c>
      <c r="J24" s="30">
        <f t="shared" si="0"/>
      </c>
      <c r="L24">
        <v>110</v>
      </c>
    </row>
    <row r="25" spans="1:12">
      <c r="J25" s="30">
        <f t="shared" si="0"/>
      </c>
    </row>
    <row r="26" spans="1:12">
      <c r="A26" s="42" t="s">
        <v>1</v>
      </c>
      <c r="D26" t="s">
        <v>364</v>
      </c>
      <c r="E26">
        <v>45</v>
      </c>
      <c r="J26" s="30">
        <f t="shared" si="0"/>
      </c>
    </row>
    <row r="27" spans="1:12">
      <c r="A27" s="42"/>
      <c r="D27" t="s">
        <v>365</v>
      </c>
      <c r="E27">
        <v>218</v>
      </c>
      <c r="J27" s="30">
        <f t="shared" si="0"/>
      </c>
    </row>
    <row r="28" spans="1:12">
      <c r="A28" s="42"/>
      <c r="J28" s="30">
        <f t="shared" si="0"/>
      </c>
    </row>
    <row r="29" spans="1:12">
      <c r="A29" s="42"/>
      <c r="D29" t="s">
        <v>366</v>
      </c>
      <c r="J29" s="30">
        <f t="shared" si="0"/>
      </c>
    </row>
    <row r="30" spans="1:12">
      <c r="A30" s="42"/>
      <c r="D30" t="s">
        <v>367</v>
      </c>
      <c r="E30">
        <v>166</v>
      </c>
      <c r="J30" s="30">
        <f t="shared" si="0"/>
      </c>
    </row>
    <row r="31" spans="1:12">
      <c r="A31" s="42"/>
      <c r="J31" s="30">
        <f t="shared" si="0"/>
      </c>
    </row>
    <row r="32" spans="1:12">
      <c r="A32" s="42"/>
      <c r="D32" t="s">
        <v>368</v>
      </c>
      <c r="J32" s="30">
        <f t="shared" si="0"/>
      </c>
    </row>
    <row r="33" spans="1:10">
      <c r="A33" s="42"/>
      <c r="D33" t="s">
        <v>369</v>
      </c>
      <c r="E33">
        <v>244</v>
      </c>
      <c r="J33" s="30">
        <f t="shared" si="0"/>
      </c>
    </row>
    <row r="34" spans="1:10">
      <c r="A34" s="42"/>
      <c r="J34" s="30">
        <f t="shared" si="0"/>
      </c>
    </row>
    <row r="35" spans="1:10">
      <c r="A35" s="42"/>
      <c r="D35" t="s">
        <v>370</v>
      </c>
      <c r="E35">
        <v>55</v>
      </c>
      <c r="J35" s="30">
        <f t="shared" si="0"/>
      </c>
    </row>
    <row r="36" spans="1:10">
      <c r="A36" s="42"/>
      <c r="D36" t="s">
        <v>371</v>
      </c>
      <c r="E36">
        <v>264</v>
      </c>
      <c r="J36" s="30">
        <f t="shared" si="0"/>
      </c>
    </row>
    <row r="37" spans="1:10">
      <c r="A37" s="42"/>
      <c r="J37" s="30">
        <f t="shared" si="0"/>
      </c>
    </row>
    <row r="38" spans="1:10">
      <c r="A38" s="42"/>
      <c r="D38" s="30" t="s">
        <v>579</v>
      </c>
      <c r="E38" s="30">
        <v>14</v>
      </c>
      <c r="J38" s="30">
        <f t="shared" si="0"/>
      </c>
    </row>
    <row r="39" spans="1:10">
      <c r="A39" s="42"/>
      <c r="D39" s="30" t="s">
        <v>580</v>
      </c>
      <c r="E39" s="30">
        <v>171</v>
      </c>
      <c r="J39" s="30">
        <f t="shared" si="0"/>
      </c>
    </row>
    <row r="40" spans="1:10">
      <c r="A40" s="42"/>
      <c r="D40" s="30" t="s">
        <v>581</v>
      </c>
      <c r="E40" s="30">
        <v>587</v>
      </c>
      <c r="J40" s="30">
        <f t="shared" si="0"/>
      </c>
    </row>
    <row r="41" spans="1:10">
      <c r="J41" s="30">
        <f t="shared" si="0"/>
      </c>
    </row>
    <row r="42" spans="1:10">
      <c r="A42" s="42" t="s">
        <v>372</v>
      </c>
      <c r="D42" t="s">
        <v>378</v>
      </c>
      <c r="E42">
        <v>45</v>
      </c>
      <c r="J42" s="30">
        <f t="shared" si="0"/>
      </c>
    </row>
    <row r="43" spans="1:10">
      <c r="A43" s="42"/>
      <c r="D43" t="s">
        <v>377</v>
      </c>
      <c r="E43">
        <v>877</v>
      </c>
      <c r="J43" s="30">
        <f t="shared" si="0"/>
      </c>
    </row>
    <row r="44" spans="1:10">
      <c r="A44" s="42"/>
      <c r="J44" s="30">
        <f t="shared" si="0"/>
      </c>
    </row>
    <row r="45" spans="1:10">
      <c r="A45" s="42"/>
      <c r="D45" t="s">
        <v>379</v>
      </c>
      <c r="E45">
        <v>258</v>
      </c>
      <c r="J45" s="30">
        <f t="shared" si="0"/>
      </c>
    </row>
    <row r="46" spans="1:10">
      <c r="A46" s="42"/>
      <c r="D46" t="s">
        <v>380</v>
      </c>
      <c r="E46">
        <v>844</v>
      </c>
      <c r="J46" s="30">
        <f t="shared" si="0"/>
      </c>
    </row>
    <row r="47" spans="1:10">
      <c r="A47" s="42"/>
      <c r="J47" s="30">
        <f t="shared" si="0"/>
      </c>
    </row>
    <row r="48" spans="1:10">
      <c r="A48" s="42"/>
      <c r="D48" t="s">
        <v>374</v>
      </c>
      <c r="E48">
        <v>336</v>
      </c>
      <c r="J48" s="30">
        <f t="shared" si="0"/>
      </c>
    </row>
    <row r="49" spans="1:10">
      <c r="A49" s="42"/>
      <c r="D49" t="s">
        <v>373</v>
      </c>
      <c r="E49">
        <v>1089</v>
      </c>
      <c r="J49" s="30">
        <f t="shared" si="0"/>
      </c>
    </row>
    <row r="50" spans="1:10">
      <c r="A50" s="42"/>
      <c r="J50" s="30">
        <f t="shared" si="0"/>
      </c>
    </row>
    <row r="51" spans="1:10">
      <c r="A51" s="42"/>
      <c r="D51" t="s">
        <v>375</v>
      </c>
      <c r="E51">
        <v>382</v>
      </c>
      <c r="J51" s="30">
        <f t="shared" si="0"/>
      </c>
    </row>
    <row r="52" spans="1:10">
      <c r="A52" s="42"/>
      <c r="D52" t="s">
        <v>376</v>
      </c>
      <c r="E52">
        <v>1485</v>
      </c>
      <c r="J52" s="30">
        <f t="shared" si="0"/>
      </c>
    </row>
    <row r="53" spans="1:10">
      <c r="A53" s="42"/>
      <c r="J53" s="30">
        <f t="shared" si="0"/>
      </c>
    </row>
    <row r="54" spans="1:10">
      <c r="A54" s="42"/>
      <c r="D54" t="s">
        <v>576</v>
      </c>
      <c r="E54">
        <v>66</v>
      </c>
      <c r="J54" s="30">
        <f t="shared" si="0"/>
      </c>
    </row>
    <row r="55" spans="1:10">
      <c r="A55" s="42"/>
      <c r="D55" t="s">
        <v>577</v>
      </c>
      <c r="E55">
        <v>327</v>
      </c>
      <c r="J55" s="30">
        <f t="shared" si="0"/>
      </c>
    </row>
    <row r="56" spans="1:10">
      <c r="A56" s="42"/>
      <c r="D56" t="s">
        <v>578</v>
      </c>
      <c r="E56">
        <v>1070</v>
      </c>
      <c r="J56" s="30">
        <f t="shared" si="0"/>
      </c>
    </row>
    <row r="57" spans="1:10">
      <c r="J57" s="30">
        <f t="shared" si="0"/>
      </c>
    </row>
    <row r="58" spans="1:10">
      <c r="J58" s="30">
        <f t="shared" si="0"/>
      </c>
    </row>
    <row r="59" spans="1:10">
      <c r="J59" s="30">
        <f t="shared" si="0"/>
      </c>
    </row>
    <row r="60"/>
    <row r="61" spans="1:10">
      <c r="A61" s="42" t="s">
        <v>384</v>
      </c>
      <c r="D61" t="s">
        <v>495</v>
      </c>
      <c r="E61">
        <v>442</v>
      </c>
      <c r="J61">
        <f>E61</f>
      </c>
    </row>
    <row r="62" spans="1:10">
      <c r="A62" s="42"/>
      <c r="D62" t="s">
        <v>494</v>
      </c>
      <c r="E62">
        <v>2370</v>
      </c>
      <c r="J62">
        <f>E62</f>
      </c>
    </row>
    <row r="63" spans="1:10">
      <c r="A63" s="42"/>
      <c r="J63">
        <f>E63</f>
      </c>
    </row>
    <row r="64" spans="1:10">
      <c r="A64" s="42"/>
      <c r="D64" t="s">
        <v>379</v>
      </c>
      <c r="E64">
        <v>258</v>
      </c>
      <c r="J64">
        <f>E64</f>
      </c>
    </row>
    <row r="65" spans="1:10">
      <c r="A65" s="42"/>
      <c r="D65" t="s">
        <v>380</v>
      </c>
      <c r="E65">
        <v>870</v>
      </c>
      <c r="J65">
        <f>E65</f>
      </c>
    </row>
    <row r="66" spans="1:10">
      <c r="A66" s="42"/>
    </row>
    <row r="67" spans="1:10">
      <c r="A67" s="42"/>
      <c r="D67" t="s">
        <v>491</v>
      </c>
      <c r="E67">
        <v>829</v>
      </c>
      <c r="J67">
        <f>E67</f>
      </c>
    </row>
    <row r="68" spans="1:10">
      <c r="A68" s="42"/>
      <c r="D68" t="s">
        <v>490</v>
      </c>
      <c r="E68">
        <v>3748</v>
      </c>
      <c r="J68">
        <f>E68</f>
      </c>
    </row>
    <row r="69" spans="1:10">
      <c r="A69" s="42"/>
    </row>
    <row r="70" spans="1:10">
      <c r="A70" s="42"/>
      <c r="D70" t="s">
        <v>492</v>
      </c>
      <c r="E70">
        <v>890</v>
      </c>
      <c r="J70">
        <f>E70</f>
      </c>
    </row>
    <row r="71" spans="1:10">
      <c r="A71" s="42"/>
      <c r="D71" t="s">
        <v>493</v>
      </c>
      <c r="E71">
        <v>3633</v>
      </c>
      <c r="J71">
        <f>E71</f>
      </c>
    </row>
  </sheetData>
  <mergeCells count="5">
    <mergeCell ref="A2:A12"/>
    <mergeCell ref="A14:A24"/>
    <mergeCell ref="A61:A71"/>
    <mergeCell ref="A42:A56"/>
    <mergeCell ref="A26:A40"/>
  </mergeCells>
  <phoneticPr fontId="1" type="noConversion"/>
  <pageMargins bottom="0.75" footer="0.3" header="0.3" left="0.7" right="0.7" top="0.75"/>
  <pageSetup xmlns:relationships="http://schemas.openxmlformats.org/officeDocument/2006/relationships" relationships:id="rId1" orientation="portrait" paperSize="9"/>
</worksheet>
</file>

<file path=xl/worksheets/sheet5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L129"/>
  <sheetViews>
    <sheetView topLeftCell="A2" workbookViewId="0">
      <selection activeCell="E2" sqref="E2:E112"/>
    </sheetView>
  </sheetViews>
  <sheetFormatPr defaultRowHeight="14.25"/>
  <cols>
    <col collapsed="false" customWidth="true" hidden="false" max="2" min="2" style="0" width="10"/>
    <col collapsed="false" customWidth="true" hidden="false" max="4" min="4" style="0" width="17.25"/>
    <col collapsed="false" customWidth="true" hidden="false" max="17" min="17" style="0" width="11.125"/>
  </cols>
  <sheetData>
    <row r="1" spans="1:12">
      <c r="A1" s="42" t="s">
        <v>381</v>
      </c>
      <c r="E1" t="s">
        <v>381</v>
      </c>
      <c r="J1" t="s">
        <v>381</v>
      </c>
      <c r="K1" t="s">
        <v>383</v>
      </c>
      <c r="L1" t="s">
        <v>384</v>
      </c>
    </row>
    <row r="2" spans="1:12">
      <c r="A2" s="42"/>
      <c r="B2" s="42" t="s">
        <v>575</v>
      </c>
      <c r="C2" s="42" t="s">
        <v>240</v>
      </c>
      <c r="D2" t="s">
        <v>241</v>
      </c>
      <c r="E2">
        <v>227</v>
      </c>
      <c r="J2">
        <f t="shared" ref="J2:J33" si="0">E2</f>
      </c>
      <c r="K2">
        <v>813</v>
      </c>
      <c r="L2">
        <v>2835</v>
      </c>
    </row>
    <row r="3" spans="1:12">
      <c r="A3" s="42"/>
      <c r="B3" s="42"/>
      <c r="C3" s="42"/>
      <c r="D3" t="s">
        <v>242</v>
      </c>
      <c r="E3">
        <v>207</v>
      </c>
      <c r="J3">
        <f t="shared" si="0"/>
      </c>
      <c r="K3">
        <v>812</v>
      </c>
    </row>
    <row r="4" spans="1:12">
      <c r="A4" s="42"/>
      <c r="B4" s="42"/>
      <c r="C4" s="42"/>
      <c r="D4" t="s">
        <v>243</v>
      </c>
      <c r="E4">
        <v>214</v>
      </c>
      <c r="J4">
        <f t="shared" si="0"/>
      </c>
      <c r="K4">
        <v>831</v>
      </c>
    </row>
    <row r="5" spans="1:12">
      <c r="A5" s="42"/>
      <c r="B5" s="42"/>
      <c r="C5" s="42"/>
      <c r="D5" t="s">
        <v>244</v>
      </c>
      <c r="E5">
        <v>994</v>
      </c>
      <c r="J5">
        <f t="shared" si="0"/>
      </c>
      <c r="K5">
        <v>822</v>
      </c>
    </row>
    <row r="6" spans="1:12">
      <c r="A6" s="42"/>
      <c r="B6" s="42"/>
      <c r="C6" s="42"/>
      <c r="D6" t="s">
        <v>245</v>
      </c>
      <c r="E6">
        <v>979</v>
      </c>
      <c r="J6">
        <f t="shared" si="0"/>
      </c>
      <c r="K6">
        <v>1968</v>
      </c>
    </row>
    <row r="7" spans="1:12">
      <c r="A7" s="42"/>
      <c r="B7" s="42"/>
      <c r="C7" s="42"/>
      <c r="D7" t="s">
        <v>246</v>
      </c>
      <c r="E7">
        <v>1883</v>
      </c>
      <c r="J7">
        <f t="shared" si="0"/>
      </c>
      <c r="K7">
        <v>2237</v>
      </c>
    </row>
    <row r="8" spans="1:12">
      <c r="A8" s="42"/>
      <c r="B8" s="42"/>
      <c r="C8" s="42"/>
      <c r="D8" t="s">
        <v>247</v>
      </c>
      <c r="E8">
        <v>4876</v>
      </c>
      <c r="J8">
        <f t="shared" si="0"/>
      </c>
      <c r="K8">
        <v>2468</v>
      </c>
    </row>
    <row r="9" spans="1:12">
      <c r="A9" s="42"/>
      <c r="B9" s="42"/>
      <c r="C9" s="42"/>
      <c r="D9" t="s">
        <v>248</v>
      </c>
      <c r="E9">
        <v>522</v>
      </c>
      <c r="J9">
        <f t="shared" si="0"/>
      </c>
      <c r="K9">
        <v>2772</v>
      </c>
    </row>
    <row r="10" spans="1:12">
      <c r="A10" s="42"/>
      <c r="B10" s="42"/>
      <c r="C10" s="42"/>
      <c r="D10" t="s">
        <v>249</v>
      </c>
      <c r="E10">
        <v>970</v>
      </c>
      <c r="J10">
        <f t="shared" si="0"/>
      </c>
      <c r="K10">
        <v>1639</v>
      </c>
    </row>
    <row r="11" spans="1:12">
      <c r="A11" s="42"/>
      <c r="B11" s="42"/>
      <c r="C11" s="42" t="s">
        <v>250</v>
      </c>
      <c r="D11" t="s">
        <v>251</v>
      </c>
      <c r="E11">
        <v>955</v>
      </c>
      <c r="J11">
        <f t="shared" si="0"/>
      </c>
      <c r="K11">
        <v>857</v>
      </c>
    </row>
    <row r="12" spans="1:12">
      <c r="A12" s="42"/>
      <c r="B12" s="42"/>
      <c r="C12" s="42"/>
      <c r="D12" t="s">
        <v>252</v>
      </c>
      <c r="E12">
        <v>230</v>
      </c>
      <c r="J12">
        <f t="shared" si="0"/>
      </c>
      <c r="K12">
        <v>827</v>
      </c>
    </row>
    <row r="13" spans="1:12">
      <c r="A13" s="42"/>
      <c r="B13" s="42"/>
      <c r="C13" s="42"/>
      <c r="D13" t="s">
        <v>253</v>
      </c>
      <c r="E13">
        <v>666</v>
      </c>
      <c r="J13">
        <f t="shared" si="0"/>
      </c>
      <c r="K13">
        <v>815</v>
      </c>
    </row>
    <row r="14" spans="1:12">
      <c r="A14" s="42"/>
      <c r="B14" s="42"/>
      <c r="C14" s="42"/>
      <c r="D14" t="s">
        <v>254</v>
      </c>
      <c r="E14">
        <v>779</v>
      </c>
      <c r="J14">
        <f t="shared" si="0"/>
      </c>
      <c r="K14">
        <v>814</v>
      </c>
    </row>
    <row r="15" spans="1:12">
      <c r="A15" s="42"/>
      <c r="B15" s="42"/>
      <c r="C15" s="42"/>
      <c r="D15" t="s">
        <v>255</v>
      </c>
      <c r="E15">
        <v>204</v>
      </c>
      <c r="J15">
        <f t="shared" si="0"/>
      </c>
      <c r="K15">
        <v>967</v>
      </c>
    </row>
    <row r="16" spans="1:12">
      <c r="A16" s="42"/>
      <c r="B16" s="42"/>
      <c r="C16" s="42"/>
      <c r="D16" t="s">
        <v>256</v>
      </c>
      <c r="E16">
        <v>3986</v>
      </c>
      <c r="J16">
        <f t="shared" si="0"/>
      </c>
      <c r="K16">
        <v>9498</v>
      </c>
    </row>
    <row r="17" spans="1:10">
      <c r="A17" s="42"/>
      <c r="B17" s="42"/>
      <c r="C17" s="42"/>
      <c r="D17" t="s">
        <v>257</v>
      </c>
      <c r="E17">
        <v>526</v>
      </c>
      <c r="J17">
        <f t="shared" si="0"/>
      </c>
    </row>
    <row r="18" spans="1:10">
      <c r="A18" s="42"/>
      <c r="B18" s="42"/>
      <c r="C18" s="42"/>
      <c r="D18" t="s">
        <v>258</v>
      </c>
      <c r="E18">
        <v>331</v>
      </c>
      <c r="J18">
        <f t="shared" si="0"/>
      </c>
    </row>
    <row r="19" spans="1:10">
      <c r="A19" s="42"/>
      <c r="B19" s="42"/>
      <c r="C19" s="42"/>
      <c r="D19" t="s">
        <v>259</v>
      </c>
      <c r="E19">
        <v>609</v>
      </c>
      <c r="J19">
        <f t="shared" si="0"/>
      </c>
    </row>
    <row r="20" spans="1:10">
      <c r="A20" s="42"/>
      <c r="B20" s="42"/>
      <c r="C20" s="42" t="s">
        <v>260</v>
      </c>
      <c r="D20" t="s">
        <v>261</v>
      </c>
      <c r="E20">
        <v>1097</v>
      </c>
      <c r="J20">
        <f t="shared" si="0"/>
      </c>
    </row>
    <row r="21" spans="1:10">
      <c r="A21" s="42"/>
      <c r="B21" s="42"/>
      <c r="C21" s="42"/>
      <c r="D21" t="s">
        <v>262</v>
      </c>
      <c r="E21">
        <v>1789</v>
      </c>
      <c r="J21">
        <f t="shared" si="0"/>
      </c>
    </row>
    <row r="22" spans="1:10">
      <c r="A22" s="42"/>
      <c r="B22" s="42"/>
      <c r="C22" s="42"/>
      <c r="D22" t="s">
        <v>263</v>
      </c>
      <c r="E22">
        <v>193</v>
      </c>
      <c r="J22">
        <f t="shared" si="0"/>
      </c>
    </row>
    <row r="23" spans="1:10">
      <c r="A23" s="42"/>
      <c r="B23" s="42"/>
      <c r="C23" s="42"/>
      <c r="D23" t="s">
        <v>264</v>
      </c>
      <c r="E23">
        <v>308</v>
      </c>
      <c r="J23">
        <f t="shared" si="0"/>
      </c>
    </row>
    <row r="24" spans="1:10">
      <c r="A24" s="42"/>
      <c r="B24" s="42"/>
      <c r="C24" s="42"/>
      <c r="D24" t="s">
        <v>265</v>
      </c>
      <c r="E24">
        <v>822</v>
      </c>
      <c r="J24">
        <f t="shared" si="0"/>
      </c>
    </row>
    <row r="25" spans="1:10">
      <c r="A25" s="42"/>
      <c r="B25" s="42"/>
      <c r="C25" s="42"/>
      <c r="D25" t="s">
        <v>266</v>
      </c>
      <c r="E25">
        <v>1370</v>
      </c>
      <c r="J25">
        <f t="shared" si="0"/>
      </c>
    </row>
    <row r="26" spans="1:10">
      <c r="A26" s="42"/>
      <c r="B26" s="42"/>
      <c r="C26" s="42"/>
      <c r="D26" t="s">
        <v>267</v>
      </c>
      <c r="E26">
        <v>542</v>
      </c>
      <c r="J26">
        <f t="shared" si="0"/>
      </c>
    </row>
    <row r="27" spans="1:10">
      <c r="A27" s="42"/>
      <c r="B27" s="42"/>
      <c r="C27" s="42"/>
      <c r="D27" t="s">
        <v>268</v>
      </c>
      <c r="E27">
        <v>2490</v>
      </c>
      <c r="J27">
        <f t="shared" si="0"/>
      </c>
    </row>
    <row r="28" spans="1:10">
      <c r="A28" s="42"/>
      <c r="B28" s="42"/>
      <c r="C28" s="42"/>
      <c r="D28" t="s">
        <v>269</v>
      </c>
      <c r="E28">
        <v>753</v>
      </c>
      <c r="J28">
        <f t="shared" si="0"/>
      </c>
    </row>
    <row r="29" spans="1:10">
      <c r="A29" s="42"/>
      <c r="B29" s="42" t="s">
        <v>270</v>
      </c>
      <c r="C29" s="42" t="s">
        <v>240</v>
      </c>
      <c r="D29" t="s">
        <v>271</v>
      </c>
      <c r="E29">
        <v>1499</v>
      </c>
      <c r="J29">
        <f t="shared" si="0"/>
      </c>
    </row>
    <row r="30" spans="1:10">
      <c r="A30" s="42"/>
      <c r="B30" s="42"/>
      <c r="C30" s="42"/>
      <c r="D30" t="s">
        <v>272</v>
      </c>
      <c r="E30">
        <v>19999</v>
      </c>
      <c r="J30">
        <f t="shared" si="0"/>
      </c>
    </row>
    <row r="31" spans="1:10">
      <c r="A31" s="42"/>
      <c r="B31" s="42"/>
      <c r="C31" s="42"/>
      <c r="D31" t="s">
        <v>273</v>
      </c>
      <c r="E31">
        <v>1482</v>
      </c>
      <c r="J31">
        <f t="shared" si="0"/>
      </c>
    </row>
    <row r="32" spans="1:10">
      <c r="A32" s="42"/>
      <c r="B32" s="42"/>
      <c r="C32" s="42"/>
      <c r="D32" t="s">
        <v>274</v>
      </c>
      <c r="E32">
        <v>2493</v>
      </c>
      <c r="J32">
        <f t="shared" si="0"/>
      </c>
    </row>
    <row r="33" spans="1:10">
      <c r="A33" s="42"/>
      <c r="B33" s="42"/>
      <c r="C33" s="42"/>
      <c r="D33" t="s">
        <v>275</v>
      </c>
      <c r="E33">
        <v>7999</v>
      </c>
      <c r="J33">
        <f t="shared" si="0"/>
      </c>
    </row>
    <row r="34" spans="1:10">
      <c r="A34" s="42"/>
      <c r="B34" s="42"/>
      <c r="C34" s="42"/>
      <c r="D34" t="s">
        <v>276</v>
      </c>
      <c r="E34">
        <v>1487</v>
      </c>
      <c r="J34">
        <f t="shared" ref="J34:J65" si="1">E34</f>
      </c>
    </row>
    <row r="35" spans="1:10">
      <c r="A35" s="42"/>
      <c r="B35" s="42"/>
      <c r="C35" s="42"/>
      <c r="D35" t="s">
        <v>277</v>
      </c>
      <c r="E35">
        <v>2996</v>
      </c>
      <c r="J35">
        <f t="shared" si="1"/>
      </c>
    </row>
    <row r="36" spans="1:10">
      <c r="A36" s="42"/>
      <c r="B36" s="42"/>
      <c r="C36" s="42"/>
      <c r="D36" t="s">
        <v>278</v>
      </c>
      <c r="E36">
        <v>3384</v>
      </c>
      <c r="J36">
        <f t="shared" si="1"/>
      </c>
    </row>
    <row r="37" spans="1:10">
      <c r="A37" s="42"/>
      <c r="B37" s="42"/>
      <c r="C37" s="42"/>
      <c r="D37" t="s">
        <v>279</v>
      </c>
      <c r="E37">
        <v>7968</v>
      </c>
      <c r="J37">
        <f t="shared" si="1"/>
      </c>
    </row>
    <row r="38" spans="1:10">
      <c r="A38" s="42"/>
      <c r="B38" s="42"/>
      <c r="C38" s="42" t="s">
        <v>250</v>
      </c>
      <c r="D38" t="s">
        <v>280</v>
      </c>
      <c r="E38">
        <v>1597</v>
      </c>
      <c r="J38">
        <f t="shared" si="1"/>
      </c>
    </row>
    <row r="39" spans="1:10">
      <c r="A39" s="42"/>
      <c r="B39" s="42"/>
      <c r="C39" s="42"/>
      <c r="D39" t="s">
        <v>281</v>
      </c>
      <c r="E39">
        <v>1993</v>
      </c>
      <c r="J39">
        <f t="shared" si="1"/>
      </c>
    </row>
    <row r="40" spans="1:10">
      <c r="A40" s="42"/>
      <c r="B40" s="42"/>
      <c r="C40" s="42"/>
      <c r="D40" t="s">
        <v>282</v>
      </c>
      <c r="E40">
        <v>1890</v>
      </c>
      <c r="J40">
        <f t="shared" si="1"/>
      </c>
    </row>
    <row r="41" spans="1:10">
      <c r="A41" s="42"/>
      <c r="B41" s="42"/>
      <c r="C41" s="42"/>
      <c r="D41" t="s">
        <v>283</v>
      </c>
      <c r="E41">
        <v>1486</v>
      </c>
      <c r="J41">
        <f t="shared" si="1"/>
      </c>
    </row>
    <row r="42" spans="1:10">
      <c r="A42" s="42"/>
      <c r="B42" s="42"/>
      <c r="C42" s="42"/>
      <c r="D42" t="s">
        <v>284</v>
      </c>
      <c r="E42">
        <v>12885</v>
      </c>
      <c r="J42">
        <f t="shared" si="1"/>
      </c>
    </row>
    <row r="43" spans="1:10">
      <c r="A43" s="42"/>
      <c r="B43" s="42"/>
      <c r="C43" s="42"/>
      <c r="D43" t="s">
        <v>285</v>
      </c>
      <c r="E43">
        <v>38998</v>
      </c>
      <c r="J43">
        <f t="shared" si="1"/>
      </c>
    </row>
    <row r="44" spans="1:10">
      <c r="A44" s="42"/>
      <c r="B44" s="42"/>
      <c r="C44" s="42"/>
      <c r="D44" t="s">
        <v>286</v>
      </c>
      <c r="E44">
        <v>33143</v>
      </c>
      <c r="J44">
        <f t="shared" si="1"/>
      </c>
    </row>
    <row r="45" spans="1:10">
      <c r="A45" s="42"/>
      <c r="B45" s="42"/>
      <c r="C45" s="42"/>
      <c r="D45" t="s">
        <v>287</v>
      </c>
      <c r="E45">
        <v>45972</v>
      </c>
      <c r="J45">
        <f t="shared" si="1"/>
      </c>
    </row>
    <row r="46" spans="1:10">
      <c r="A46" s="42"/>
      <c r="B46" s="42"/>
      <c r="C46" s="42"/>
      <c r="D46" t="s">
        <v>288</v>
      </c>
      <c r="E46">
        <v>1982</v>
      </c>
      <c r="J46">
        <f t="shared" si="1"/>
      </c>
    </row>
    <row r="47" spans="1:10">
      <c r="A47" s="42"/>
      <c r="B47" s="42"/>
      <c r="C47" s="42" t="s">
        <v>260</v>
      </c>
      <c r="D47" t="s">
        <v>289</v>
      </c>
      <c r="E47">
        <v>1790</v>
      </c>
      <c r="J47">
        <f t="shared" si="1"/>
      </c>
    </row>
    <row r="48" spans="1:10">
      <c r="A48" s="42"/>
      <c r="B48" s="42"/>
      <c r="C48" s="42"/>
      <c r="D48" t="s">
        <v>290</v>
      </c>
      <c r="E48">
        <v>1888</v>
      </c>
      <c r="J48">
        <f t="shared" si="1"/>
      </c>
    </row>
    <row r="49" spans="1:10">
      <c r="A49" s="42"/>
      <c r="B49" s="42"/>
      <c r="C49" s="42"/>
      <c r="D49" t="s">
        <v>291</v>
      </c>
      <c r="E49">
        <v>3392</v>
      </c>
      <c r="J49">
        <f t="shared" si="1"/>
      </c>
    </row>
    <row r="50" spans="1:10">
      <c r="A50" s="42"/>
      <c r="B50" s="42"/>
      <c r="C50" s="42"/>
      <c r="D50" t="s">
        <v>292</v>
      </c>
      <c r="E50">
        <v>7998</v>
      </c>
      <c r="J50">
        <f t="shared" si="1"/>
      </c>
    </row>
    <row r="51" spans="1:10">
      <c r="A51" s="42"/>
      <c r="B51" s="42"/>
      <c r="C51" s="42"/>
      <c r="D51" t="s">
        <v>293</v>
      </c>
      <c r="E51">
        <v>1687</v>
      </c>
      <c r="J51">
        <f t="shared" si="1"/>
      </c>
    </row>
    <row r="52" spans="1:10">
      <c r="A52" s="42"/>
      <c r="B52" s="42"/>
      <c r="C52" s="42"/>
      <c r="D52" t="s">
        <v>294</v>
      </c>
      <c r="E52">
        <v>5458</v>
      </c>
      <c r="J52">
        <f t="shared" si="1"/>
      </c>
    </row>
    <row r="53" spans="1:10">
      <c r="A53" s="42"/>
      <c r="B53" s="42"/>
      <c r="C53" s="42"/>
      <c r="D53" t="s">
        <v>295</v>
      </c>
      <c r="E53">
        <v>23965</v>
      </c>
      <c r="J53">
        <f t="shared" si="1"/>
      </c>
    </row>
    <row r="54" spans="1:10">
      <c r="A54" s="42"/>
      <c r="B54" s="42"/>
      <c r="C54" s="42"/>
      <c r="D54" t="s">
        <v>296</v>
      </c>
      <c r="E54">
        <v>3899</v>
      </c>
      <c r="J54">
        <f t="shared" si="1"/>
      </c>
    </row>
    <row r="55" spans="1:10">
      <c r="A55" s="42"/>
      <c r="B55" s="42"/>
      <c r="C55" s="42"/>
      <c r="D55" t="s">
        <v>297</v>
      </c>
      <c r="E55">
        <v>29997</v>
      </c>
      <c r="J55">
        <f t="shared" si="1"/>
      </c>
    </row>
    <row r="56" spans="1:10">
      <c r="A56" s="42"/>
      <c r="B56" s="42" t="s">
        <v>298</v>
      </c>
      <c r="C56" s="42" t="s">
        <v>240</v>
      </c>
      <c r="D56" t="s">
        <v>299</v>
      </c>
      <c r="E56">
        <v>7756</v>
      </c>
      <c r="J56">
        <f t="shared" si="1"/>
      </c>
    </row>
    <row r="57" spans="1:10">
      <c r="A57" s="42"/>
      <c r="B57" s="42"/>
      <c r="C57" s="42"/>
      <c r="D57" t="s">
        <v>300</v>
      </c>
      <c r="E57">
        <v>84998</v>
      </c>
      <c r="J57">
        <f t="shared" si="1"/>
      </c>
    </row>
    <row r="58" spans="1:10">
      <c r="A58" s="42"/>
      <c r="B58" s="42"/>
      <c r="C58" s="42"/>
      <c r="D58" t="s">
        <v>301</v>
      </c>
      <c r="E58">
        <v>7898</v>
      </c>
      <c r="J58">
        <f t="shared" si="1"/>
      </c>
    </row>
    <row r="59" spans="1:10">
      <c r="A59" s="42"/>
      <c r="B59" s="42"/>
      <c r="C59" s="42"/>
      <c r="D59" t="s">
        <v>302</v>
      </c>
      <c r="E59">
        <v>9396</v>
      </c>
      <c r="J59">
        <f t="shared" si="1"/>
      </c>
    </row>
    <row r="60" spans="1:10">
      <c r="A60" s="42"/>
      <c r="B60" s="42"/>
      <c r="C60" s="42"/>
      <c r="D60" t="s">
        <v>303</v>
      </c>
      <c r="E60">
        <v>8765</v>
      </c>
      <c r="J60">
        <f t="shared" si="1"/>
      </c>
    </row>
    <row r="61" spans="1:10">
      <c r="A61" s="42"/>
      <c r="B61" s="42"/>
      <c r="C61" s="42"/>
      <c r="D61" t="s">
        <v>304</v>
      </c>
      <c r="E61">
        <v>15995</v>
      </c>
      <c r="J61">
        <f t="shared" si="1"/>
      </c>
    </row>
    <row r="62" spans="1:10">
      <c r="A62" s="42"/>
      <c r="B62" s="42"/>
      <c r="C62" s="42"/>
      <c r="D62" t="s">
        <v>305</v>
      </c>
      <c r="E62">
        <v>12795</v>
      </c>
      <c r="J62">
        <f t="shared" si="1"/>
      </c>
    </row>
    <row r="63" spans="1:10">
      <c r="A63" s="42"/>
      <c r="B63" s="42"/>
      <c r="C63" s="42"/>
      <c r="D63" t="s">
        <v>306</v>
      </c>
      <c r="E63">
        <v>39999</v>
      </c>
      <c r="J63">
        <f t="shared" si="1"/>
      </c>
    </row>
    <row r="64" spans="1:10">
      <c r="A64" s="42"/>
      <c r="B64" s="42"/>
      <c r="C64" s="42"/>
      <c r="D64" t="s">
        <v>307</v>
      </c>
      <c r="E64">
        <v>8730</v>
      </c>
      <c r="J64">
        <f t="shared" si="1"/>
      </c>
    </row>
    <row r="65" spans="1:10">
      <c r="A65" s="42"/>
      <c r="B65" s="42"/>
      <c r="C65" s="42" t="s">
        <v>250</v>
      </c>
      <c r="D65" t="s">
        <v>308</v>
      </c>
      <c r="E65">
        <v>26766</v>
      </c>
      <c r="J65">
        <f t="shared" si="1"/>
      </c>
    </row>
    <row r="66" spans="1:10">
      <c r="A66" s="42"/>
      <c r="B66" s="42"/>
      <c r="C66" s="42"/>
      <c r="D66" t="s">
        <v>309</v>
      </c>
      <c r="E66">
        <v>8991</v>
      </c>
      <c r="J66">
        <f t="shared" ref="J66:J97" si="2">E66</f>
      </c>
    </row>
    <row r="67" spans="1:10">
      <c r="A67" s="42"/>
      <c r="B67" s="42"/>
      <c r="C67" s="42"/>
      <c r="D67" t="s">
        <v>310</v>
      </c>
      <c r="E67">
        <v>7900</v>
      </c>
      <c r="J67">
        <f t="shared" si="2"/>
      </c>
    </row>
    <row r="68" spans="1:10">
      <c r="A68" s="42"/>
      <c r="B68" s="42"/>
      <c r="C68" s="42"/>
      <c r="D68" t="s">
        <v>311</v>
      </c>
      <c r="E68">
        <v>7889</v>
      </c>
      <c r="J68">
        <f t="shared" si="2"/>
      </c>
    </row>
    <row r="69" spans="1:10">
      <c r="A69" s="42"/>
      <c r="B69" s="42"/>
      <c r="C69" s="42"/>
      <c r="D69" t="s">
        <v>312</v>
      </c>
      <c r="E69">
        <v>7963</v>
      </c>
      <c r="J69">
        <f t="shared" si="2"/>
      </c>
    </row>
    <row r="70" spans="1:10">
      <c r="A70" s="42"/>
      <c r="B70" s="42"/>
      <c r="C70" s="42"/>
      <c r="D70" t="s">
        <v>313</v>
      </c>
      <c r="E70">
        <v>45539</v>
      </c>
      <c r="J70">
        <f t="shared" si="2"/>
      </c>
    </row>
    <row r="71" spans="1:10">
      <c r="A71" s="42"/>
      <c r="B71" s="42"/>
      <c r="C71" s="42"/>
      <c r="D71" t="s">
        <v>314</v>
      </c>
      <c r="E71">
        <v>188844</v>
      </c>
      <c r="J71">
        <f t="shared" si="2"/>
      </c>
    </row>
    <row r="72" spans="1:10">
      <c r="A72" s="42"/>
      <c r="B72" s="42"/>
      <c r="C72" s="42"/>
      <c r="D72" t="s">
        <v>315</v>
      </c>
      <c r="E72">
        <v>11325</v>
      </c>
      <c r="J72">
        <f t="shared" si="2"/>
      </c>
    </row>
    <row r="73" spans="1:10">
      <c r="A73" s="42"/>
      <c r="B73" s="42"/>
      <c r="C73" s="42"/>
      <c r="D73" t="s">
        <v>316</v>
      </c>
      <c r="E73">
        <v>59970</v>
      </c>
      <c r="J73">
        <f t="shared" si="2"/>
      </c>
    </row>
    <row r="74" spans="1:10">
      <c r="A74" s="42"/>
      <c r="B74" s="42"/>
      <c r="C74" s="42" t="s">
        <v>260</v>
      </c>
      <c r="D74" t="s">
        <v>317</v>
      </c>
      <c r="E74">
        <v>29986</v>
      </c>
      <c r="J74">
        <f t="shared" si="2"/>
      </c>
    </row>
    <row r="75" spans="1:10">
      <c r="A75" s="42"/>
      <c r="B75" s="42"/>
      <c r="C75" s="42"/>
      <c r="D75" t="s">
        <v>318</v>
      </c>
      <c r="E75">
        <v>7870</v>
      </c>
      <c r="J75">
        <f t="shared" si="2"/>
      </c>
    </row>
    <row r="76" spans="1:10">
      <c r="A76" s="42"/>
      <c r="B76" s="42"/>
      <c r="C76" s="42"/>
      <c r="D76" t="s">
        <v>319</v>
      </c>
      <c r="E76">
        <v>13435</v>
      </c>
      <c r="J76">
        <f t="shared" si="2"/>
      </c>
    </row>
    <row r="77" spans="1:10">
      <c r="A77" s="42"/>
      <c r="B77" s="42"/>
      <c r="C77" s="42"/>
      <c r="D77" t="s">
        <v>320</v>
      </c>
      <c r="E77">
        <v>8780</v>
      </c>
      <c r="J77">
        <f t="shared" si="2"/>
      </c>
    </row>
    <row r="78" spans="1:10">
      <c r="A78" s="42"/>
      <c r="B78" s="42"/>
      <c r="C78" s="42"/>
      <c r="D78" t="s">
        <v>321</v>
      </c>
      <c r="E78">
        <v>7289</v>
      </c>
      <c r="J78">
        <f t="shared" si="2"/>
      </c>
    </row>
    <row r="79" spans="1:10">
      <c r="A79" s="42"/>
      <c r="B79" s="42"/>
      <c r="C79" s="42"/>
      <c r="D79" t="s">
        <v>322</v>
      </c>
      <c r="E79">
        <v>63992</v>
      </c>
      <c r="J79">
        <f t="shared" si="2"/>
      </c>
    </row>
    <row r="80" spans="1:10">
      <c r="A80" s="42"/>
      <c r="B80" s="42"/>
      <c r="C80" s="42"/>
      <c r="D80" t="s">
        <v>323</v>
      </c>
      <c r="E80">
        <v>155489</v>
      </c>
      <c r="J80">
        <f t="shared" si="2"/>
      </c>
    </row>
    <row r="81" spans="1:10">
      <c r="A81" s="42"/>
      <c r="B81" s="42"/>
      <c r="C81" s="42"/>
      <c r="D81" t="s">
        <v>324</v>
      </c>
      <c r="E81">
        <v>14904</v>
      </c>
      <c r="J81">
        <f t="shared" si="2"/>
      </c>
    </row>
    <row r="82" spans="1:10">
      <c r="A82" s="42"/>
      <c r="B82" s="42"/>
      <c r="C82" s="42"/>
      <c r="D82" t="s">
        <v>325</v>
      </c>
      <c r="E82">
        <v>25997</v>
      </c>
      <c r="J82">
        <f t="shared" si="2"/>
      </c>
    </row>
    <row r="83" spans="1:10">
      <c r="A83" s="42"/>
      <c r="B83" s="42" t="s">
        <v>326</v>
      </c>
      <c r="C83" s="42" t="s">
        <v>240</v>
      </c>
      <c r="D83" t="s">
        <v>327</v>
      </c>
      <c r="E83">
        <v>33333</v>
      </c>
      <c r="J83">
        <f t="shared" si="2"/>
      </c>
    </row>
    <row r="84" spans="1:10">
      <c r="A84" s="42"/>
      <c r="B84" s="42"/>
      <c r="C84" s="42"/>
      <c r="D84" t="s">
        <v>328</v>
      </c>
      <c r="E84">
        <v>70162</v>
      </c>
      <c r="J84">
        <f t="shared" si="2"/>
      </c>
    </row>
    <row r="85" spans="1:10">
      <c r="A85" s="42"/>
      <c r="B85" s="42"/>
      <c r="C85" s="42"/>
      <c r="D85" t="s">
        <v>329</v>
      </c>
      <c r="E85">
        <v>29997</v>
      </c>
      <c r="J85">
        <f t="shared" si="2"/>
      </c>
    </row>
    <row r="86" spans="1:10">
      <c r="A86" s="42"/>
      <c r="B86" s="42"/>
      <c r="C86" s="42"/>
      <c r="D86" t="s">
        <v>330</v>
      </c>
      <c r="E86">
        <v>186666</v>
      </c>
      <c r="J86">
        <f t="shared" si="2"/>
      </c>
    </row>
    <row r="87" spans="1:10">
      <c r="A87" s="42"/>
      <c r="B87" s="42"/>
      <c r="C87" s="42"/>
      <c r="D87" t="s">
        <v>331</v>
      </c>
      <c r="E87">
        <v>40999</v>
      </c>
      <c r="J87">
        <f t="shared" si="2"/>
      </c>
    </row>
    <row r="88" spans="1:10">
      <c r="A88" s="42"/>
      <c r="B88" s="42"/>
      <c r="C88" s="42"/>
      <c r="D88" t="s">
        <v>332</v>
      </c>
      <c r="E88">
        <v>33999</v>
      </c>
      <c r="J88">
        <f t="shared" si="2"/>
      </c>
    </row>
    <row r="89" spans="1:10">
      <c r="A89" s="42"/>
      <c r="B89" s="42"/>
      <c r="C89" s="42"/>
      <c r="D89" t="s">
        <v>333</v>
      </c>
      <c r="E89">
        <v>49999</v>
      </c>
      <c r="J89">
        <f t="shared" si="2"/>
      </c>
    </row>
    <row r="90" spans="1:10">
      <c r="A90" s="42"/>
      <c r="B90" s="42"/>
      <c r="C90" s="42"/>
      <c r="D90" t="s">
        <v>334</v>
      </c>
      <c r="E90">
        <v>109988</v>
      </c>
      <c r="J90">
        <f t="shared" si="2"/>
      </c>
    </row>
    <row r="91" spans="1:10">
      <c r="A91" s="42"/>
      <c r="B91" s="42"/>
      <c r="C91" s="42"/>
      <c r="D91" t="s">
        <v>335</v>
      </c>
      <c r="E91">
        <v>100000</v>
      </c>
      <c r="J91">
        <f t="shared" si="2"/>
      </c>
    </row>
    <row r="92" spans="1:10">
      <c r="A92" s="42"/>
      <c r="B92" s="42"/>
      <c r="C92" s="42" t="s">
        <v>250</v>
      </c>
      <c r="D92" t="s">
        <v>336</v>
      </c>
      <c r="E92">
        <v>240000</v>
      </c>
      <c r="J92">
        <f t="shared" si="2"/>
      </c>
    </row>
    <row r="93" spans="1:10">
      <c r="A93" s="42"/>
      <c r="B93" s="42"/>
      <c r="C93" s="42"/>
      <c r="D93" t="s">
        <v>337</v>
      </c>
      <c r="E93">
        <v>54994</v>
      </c>
      <c r="J93">
        <f t="shared" si="2"/>
      </c>
    </row>
    <row r="94" spans="1:10">
      <c r="A94" s="42"/>
      <c r="B94" s="42"/>
      <c r="C94" s="42"/>
      <c r="D94" t="s">
        <v>338</v>
      </c>
      <c r="E94">
        <v>79999</v>
      </c>
      <c r="J94">
        <f t="shared" si="2"/>
      </c>
    </row>
    <row r="95" spans="1:10">
      <c r="A95" s="42"/>
      <c r="B95" s="42"/>
      <c r="C95" s="42"/>
      <c r="D95" t="s">
        <v>339</v>
      </c>
      <c r="E95">
        <v>999999</v>
      </c>
      <c r="J95">
        <f t="shared" si="2"/>
      </c>
    </row>
    <row r="96" spans="1:10">
      <c r="A96" s="42"/>
      <c r="B96" s="42"/>
      <c r="C96" s="42"/>
      <c r="D96" t="s">
        <v>340</v>
      </c>
      <c r="E96">
        <v>28000</v>
      </c>
      <c r="J96">
        <f t="shared" si="2"/>
      </c>
    </row>
    <row r="97" spans="1:10">
      <c r="A97" s="42"/>
      <c r="B97" s="42"/>
      <c r="C97" s="42"/>
      <c r="D97" t="s">
        <v>341</v>
      </c>
      <c r="E97">
        <v>33236</v>
      </c>
      <c r="J97">
        <f t="shared" si="2"/>
      </c>
    </row>
    <row r="98" spans="1:10">
      <c r="A98" s="42"/>
      <c r="B98" s="42"/>
      <c r="C98" s="42"/>
      <c r="D98" t="s">
        <v>342</v>
      </c>
      <c r="E98">
        <v>32100</v>
      </c>
      <c r="J98">
        <f t="shared" ref="J98:J109" si="3">E98</f>
      </c>
    </row>
    <row r="99" spans="1:10">
      <c r="A99" s="42"/>
      <c r="B99" s="42"/>
      <c r="C99" s="42"/>
      <c r="D99" t="s">
        <v>343</v>
      </c>
      <c r="E99">
        <v>370000</v>
      </c>
      <c r="J99">
        <f t="shared" si="3"/>
      </c>
    </row>
    <row r="100" spans="1:10">
      <c r="A100" s="42"/>
      <c r="B100" s="42"/>
      <c r="C100" s="42"/>
      <c r="D100" t="s">
        <v>344</v>
      </c>
      <c r="E100">
        <v>35877</v>
      </c>
      <c r="J100">
        <f t="shared" si="3"/>
      </c>
    </row>
    <row r="101" spans="1:10">
      <c r="A101" s="42"/>
      <c r="B101" s="42"/>
      <c r="C101" s="42" t="s">
        <v>260</v>
      </c>
      <c r="D101" t="s">
        <v>345</v>
      </c>
      <c r="E101">
        <v>34898</v>
      </c>
      <c r="J101">
        <f t="shared" si="3"/>
      </c>
    </row>
    <row r="102" spans="1:10">
      <c r="A102" s="42"/>
      <c r="B102" s="42"/>
      <c r="C102" s="42"/>
      <c r="D102" t="s">
        <v>346</v>
      </c>
      <c r="E102">
        <v>81999</v>
      </c>
      <c r="J102">
        <f t="shared" si="3"/>
      </c>
    </row>
    <row r="103" spans="1:10">
      <c r="A103" s="42"/>
      <c r="B103" s="42"/>
      <c r="C103" s="42"/>
      <c r="D103" t="s">
        <v>347</v>
      </c>
      <c r="E103">
        <v>133999</v>
      </c>
      <c r="J103">
        <f t="shared" si="3"/>
      </c>
    </row>
    <row r="104" spans="1:10">
      <c r="A104" s="42"/>
      <c r="B104" s="42"/>
      <c r="C104" s="42"/>
      <c r="D104" t="s">
        <v>348</v>
      </c>
      <c r="E104">
        <v>59998</v>
      </c>
      <c r="J104">
        <f t="shared" si="3"/>
      </c>
    </row>
    <row r="105" spans="1:10">
      <c r="A105" s="42"/>
      <c r="B105" s="42"/>
      <c r="C105" s="42"/>
      <c r="D105" t="s">
        <v>349</v>
      </c>
      <c r="E105">
        <v>34994</v>
      </c>
      <c r="J105">
        <f t="shared" si="3"/>
      </c>
    </row>
    <row r="106" spans="1:10">
      <c r="A106" s="42"/>
      <c r="B106" s="42"/>
      <c r="C106" s="42"/>
      <c r="D106" t="s">
        <v>350</v>
      </c>
      <c r="E106">
        <v>180000</v>
      </c>
      <c r="J106">
        <f t="shared" si="3"/>
      </c>
    </row>
    <row r="107" spans="1:10">
      <c r="A107" s="42"/>
      <c r="B107" s="42"/>
      <c r="C107" s="42"/>
      <c r="D107" t="s">
        <v>351</v>
      </c>
      <c r="E107">
        <v>150000</v>
      </c>
      <c r="J107">
        <f t="shared" si="3"/>
      </c>
    </row>
    <row r="108" spans="1:10">
      <c r="A108" s="42"/>
      <c r="B108" s="42"/>
      <c r="C108" s="42"/>
      <c r="D108" t="s">
        <v>352</v>
      </c>
      <c r="E108">
        <v>32000</v>
      </c>
      <c r="J108">
        <f t="shared" si="3"/>
      </c>
    </row>
    <row r="109" spans="1:10">
      <c r="A109" s="42"/>
      <c r="B109" s="42"/>
      <c r="C109" s="42"/>
      <c r="D109" t="s">
        <v>353</v>
      </c>
      <c r="E109">
        <v>93000</v>
      </c>
      <c r="J109">
        <f t="shared" si="3"/>
      </c>
    </row>
    <row r="110" spans="1:10">
      <c r="A110" s="42"/>
    </row>
    <row r="111" spans="1:10">
      <c r="A111" s="42"/>
    </row>
    <row r="112" spans="1:10">
      <c r="A112" s="42"/>
      <c r="B112" t="s">
        <v>360</v>
      </c>
      <c r="D112" t="s">
        <v>361</v>
      </c>
      <c r="E112">
        <v>46197</v>
      </c>
      <c r="J112">
        <f>E112</f>
      </c>
    </row>
    <row r="113" spans="1:10">
      <c r="A113" s="42"/>
    </row>
    <row r="114" spans="1:10">
      <c r="A114" s="42"/>
    </row>
    <row r="115" spans="1:10">
      <c r="A115" s="42"/>
      <c r="D115" t="s">
        <v>363</v>
      </c>
    </row>
    <row r="116" spans="1:10">
      <c r="A116" s="42"/>
    </row>
    <row r="117" spans="1:10">
      <c r="A117" s="42"/>
    </row>
    <row r="118" spans="1:10">
      <c r="A118" s="42"/>
    </row>
    <row r="119" spans="1:10">
      <c r="A119" s="42"/>
      <c r="D119" t="s">
        <v>362</v>
      </c>
      <c r="E119">
        <v>25300</v>
      </c>
      <c r="J119">
        <f>E119</f>
      </c>
    </row>
    <row r="120" spans="1:10">
      <c r="A120" s="42"/>
    </row>
    <row r="121" spans="1:10">
      <c r="A121" s="42"/>
    </row>
    <row r="122"/>
    <row r="123"/>
    <row r="124"/>
    <row r="125" spans="1:10">
      <c r="B125" s="40" t="s">
        <v>526</v>
      </c>
      <c r="C125" s="40"/>
      <c r="D125" s="40"/>
      <c r="E125" s="40"/>
      <c r="F125" s="40"/>
      <c r="G125" s="40"/>
      <c r="H125" s="40"/>
      <c r="I125" s="40"/>
      <c r="J125" s="40"/>
    </row>
    <row r="126" spans="1:10">
      <c r="B126" s="40"/>
      <c r="C126" s="40"/>
      <c r="D126" s="40"/>
      <c r="E126" s="40"/>
      <c r="F126" s="40"/>
      <c r="G126" s="40"/>
      <c r="H126" s="40"/>
      <c r="I126" s="40"/>
      <c r="J126" s="40"/>
    </row>
    <row r="127"/>
    <row r="128"/>
    <row r="129" spans="2:10">
      <c r="B129" s="40" t="s">
        <v>525</v>
      </c>
      <c r="C129" s="40"/>
      <c r="D129" s="40"/>
      <c r="E129" s="40"/>
      <c r="F129" s="40"/>
      <c r="G129" s="40"/>
      <c r="H129" s="40"/>
      <c r="I129" s="40"/>
      <c r="J129" s="40"/>
    </row>
  </sheetData>
  <mergeCells count="19">
    <mergeCell ref="B129:J129"/>
    <mergeCell ref="B125:J126"/>
    <mergeCell ref="C11:C19"/>
    <mergeCell ref="A1:A121"/>
    <mergeCell ref="C101:C109"/>
    <mergeCell ref="B83:B109"/>
    <mergeCell ref="C56:C64"/>
    <mergeCell ref="C65:C73"/>
    <mergeCell ref="C74:C82"/>
    <mergeCell ref="B56:B82"/>
    <mergeCell ref="C83:C91"/>
    <mergeCell ref="C92:C100"/>
    <mergeCell ref="C20:C28"/>
    <mergeCell ref="B2:B28"/>
    <mergeCell ref="C29:C37"/>
    <mergeCell ref="C38:C46"/>
    <mergeCell ref="C47:C55"/>
    <mergeCell ref="B29:B55"/>
    <mergeCell ref="C2:C10"/>
  </mergeCells>
  <phoneticPr fontId="1" type="noConversion"/>
  <pageMargins bottom="0.75" footer="0.3" header="0.3" left="0.7" right="0.7" top="0.75"/>
  <pageSetup xmlns:relationships="http://schemas.openxmlformats.org/officeDocument/2006/relationships" relationships:id="rId1" orientation="portrait" paperSize="9"/>
</worksheet>
</file>

<file path=xl/worksheets/sheet6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W196"/>
  <sheetViews>
    <sheetView topLeftCell="A163" workbookViewId="0">
      <selection activeCell="M195" sqref="M195"/>
    </sheetView>
  </sheetViews>
  <sheetFormatPr defaultRowHeight="14.25"/>
  <cols>
    <col collapsed="false" customWidth="true" hidden="false" max="3" min="3" style="0" width="12.25"/>
    <col collapsed="false" customWidth="true" hidden="false" max="4" min="4" style="0" width="6.25"/>
    <col collapsed="false" customWidth="true" hidden="false" max="5" min="5" style="0" width="10.5"/>
    <col collapsed="false" customWidth="true" hidden="false" max="6" min="6" style="0" width="3.625"/>
    <col collapsed="false" customWidth="true" hidden="false" max="9" min="9" style="0" width="4.625"/>
    <col collapsed="false" customWidth="true" hidden="false" max="11" min="11" style="0" width="15"/>
    <col collapsed="false" customWidth="true" hidden="false" max="12" min="12" style="0" width="4.125"/>
    <col collapsed="false" customWidth="true" hidden="false" max="13" min="13" style="7" width="9.375"/>
    <col collapsed="false" customWidth="true" hidden="false" max="15" min="15" style="8" width="13.75"/>
    <col collapsed="false" customWidth="true" hidden="false" max="16" min="16" style="0" width="10.25"/>
    <col collapsed="false" customWidth="true" hidden="false" max="19" min="19" style="0" width="10.875"/>
  </cols>
  <sheetData>
    <row r="1" spans="1:23">
      <c r="D1" t="s">
        <v>359</v>
      </c>
      <c r="E1" t="s">
        <v>235</v>
      </c>
      <c r="F1" t="s">
        <v>234</v>
      </c>
      <c r="G1" t="s">
        <v>238</v>
      </c>
      <c r="H1" t="s">
        <v>236</v>
      </c>
      <c r="I1" t="s">
        <v>237</v>
      </c>
      <c r="J1" t="s">
        <v>239</v>
      </c>
      <c r="K1" t="s">
        <v>357</v>
      </c>
      <c r="L1" t="s">
        <v>358</v>
      </c>
      <c r="M1" s="7" t="s">
        <v>356</v>
      </c>
      <c r="N1" t="s">
        <v>354</v>
      </c>
      <c r="O1" s="8" t="s">
        <v>355</v>
      </c>
      <c r="P1" s="31" t="s">
        <v>507</v>
      </c>
      <c r="Q1" s="6" t="s">
        <v>508</v>
      </c>
    </row>
    <row r="2" spans="1:23">
      <c r="A2" s="42" t="s">
        <v>38</v>
      </c>
      <c r="B2" s="42" t="s">
        <v>39</v>
      </c>
      <c r="C2" t="s">
        <v>40</v>
      </c>
      <c r="D2">
        <v>592</v>
      </c>
      <c r="E2">
        <f>生产资料!D27</f>
      </c>
      <c r="F2">
        <v>8</v>
      </c>
      <c r="G2">
        <f>生产资料!$J$27</f>
      </c>
      <c r="K2">
        <f>大件!D85</f>
      </c>
      <c r="L2">
        <v>1</v>
      </c>
      <c r="M2" s="7">
        <f>大件!J85</f>
      </c>
      <c r="N2">
        <f t="shared" ref="N2:N65" si="0">F2*G2+I2*J2</f>
      </c>
      <c r="O2" s="8">
        <f>(1-加工费!$B$21)*N2+L2*M2</f>
      </c>
      <c r="P2" s="7">
        <f>D2*0.3*5</f>
      </c>
      <c r="Q2" s="7">
        <f>O2+P2</f>
      </c>
    </row>
    <row r="3" spans="1:23">
      <c r="A3" s="42"/>
      <c r="B3" s="42"/>
      <c r="C3" t="s">
        <v>41</v>
      </c>
      <c r="D3">
        <v>208</v>
      </c>
      <c r="E3">
        <f>生产资料!D27</f>
      </c>
      <c r="F3">
        <v>8</v>
      </c>
      <c r="G3">
        <f>生产资料!$J$27</f>
      </c>
      <c r="K3">
        <f>大件!D37</f>
      </c>
      <c r="L3">
        <v>1</v>
      </c>
      <c r="M3" s="7">
        <f>大件!J37</f>
      </c>
      <c r="N3">
        <f t="shared" si="0"/>
      </c>
      <c r="O3" s="8">
        <f>(1-加工费!$B$21)*N3+L3*M3</f>
      </c>
      <c r="P3" s="7">
        <f t="shared" ref="P3:P66" si="1">D3*0.3*5</f>
      </c>
      <c r="Q3" s="7">
        <f t="shared" ref="Q3:Q66" si="2">O3+P3</f>
      </c>
      <c r="T3" t="s">
        <v>573</v>
      </c>
      <c r="U3" t="s">
        <v>509</v>
      </c>
      <c r="V3" t="s">
        <v>582</v>
      </c>
      <c r="W3" t="s">
        <v>574</v>
      </c>
    </row>
    <row r="4" spans="1:23">
      <c r="A4" s="42"/>
      <c r="B4" s="42"/>
      <c r="C4" t="s">
        <v>42</v>
      </c>
      <c r="D4">
        <v>336</v>
      </c>
      <c r="E4">
        <f>生产资料!D27</f>
      </c>
      <c r="F4">
        <v>8</v>
      </c>
      <c r="G4">
        <f>生产资料!$J$27</f>
      </c>
      <c r="K4">
        <f>大件!D64</f>
      </c>
      <c r="L4">
        <v>1</v>
      </c>
      <c r="M4" s="7">
        <f>大件!J64</f>
      </c>
      <c r="N4">
        <f t="shared" si="0"/>
      </c>
      <c r="O4" s="8">
        <f>(1-加工费!$B$21)*N4+L4*M4</f>
      </c>
      <c r="P4" s="7">
        <f t="shared" si="1"/>
      </c>
      <c r="Q4" s="7">
        <f t="shared" si="2"/>
      </c>
      <c r="S4" t="s">
        <v>570</v>
      </c>
      <c r="T4">
        <f>生产资料!D38</f>
      </c>
      <c r="U4">
        <v>96</v>
      </c>
      <c r="V4">
        <f>生产资料!J38</f>
      </c>
      <c r="W4">
        <f>U4*V4</f>
      </c>
    </row>
    <row r="5" spans="1:23">
      <c r="A5" s="42"/>
      <c r="B5" s="42"/>
      <c r="C5" t="s">
        <v>43</v>
      </c>
      <c r="D5">
        <v>144</v>
      </c>
      <c r="E5">
        <f>C6</f>
      </c>
      <c r="F5">
        <v>1</v>
      </c>
      <c r="G5">
        <f>O6</f>
      </c>
      <c r="K5">
        <f>大件!D112</f>
      </c>
      <c r="L5">
        <v>1</v>
      </c>
      <c r="M5" s="7">
        <f>大件!J112</f>
      </c>
      <c r="N5">
        <f t="shared" si="0"/>
      </c>
      <c r="O5" s="8">
        <f>(1-加工费!$B$21)*N5+L5*M5</f>
      </c>
      <c r="P5" s="7">
        <f t="shared" si="1"/>
      </c>
      <c r="Q5" s="7">
        <f t="shared" si="2"/>
      </c>
      <c r="S5" t="s">
        <v>571</v>
      </c>
      <c r="T5">
        <f>生产资料!D39</f>
      </c>
      <c r="U5">
        <v>96</v>
      </c>
      <c r="V5">
        <f>生产资料!J39</f>
      </c>
      <c r="W5" s="30">
        <f t="shared" ref="W5:W6" si="3">U5*V5</f>
      </c>
    </row>
    <row r="6" spans="1:23">
      <c r="A6" s="42"/>
      <c r="B6" s="42"/>
      <c r="C6" t="s">
        <v>44</v>
      </c>
      <c r="D6">
        <v>112</v>
      </c>
      <c r="E6">
        <f>生产资料!D27</f>
      </c>
      <c r="F6">
        <v>8</v>
      </c>
      <c r="G6">
        <f>生产资料!$J$27</f>
      </c>
      <c r="N6">
        <f t="shared" si="0"/>
      </c>
      <c r="O6" s="8">
        <f>(1-加工费!$B$21)*N6+L6*M6</f>
      </c>
      <c r="P6" s="7">
        <f t="shared" si="1"/>
      </c>
      <c r="Q6" s="7">
        <f t="shared" si="2"/>
      </c>
      <c r="S6" t="s">
        <v>572</v>
      </c>
      <c r="T6">
        <f>生产资料!D40</f>
      </c>
      <c r="U6">
        <v>96</v>
      </c>
      <c r="V6">
        <f>生产资料!J40</f>
      </c>
      <c r="W6" s="30">
        <f t="shared" si="3"/>
      </c>
    </row>
    <row r="7" spans="1:23">
      <c r="A7" s="42"/>
      <c r="B7" s="42"/>
      <c r="C7" t="s">
        <v>45</v>
      </c>
      <c r="D7">
        <v>112</v>
      </c>
      <c r="E7">
        <f>生产资料!D27</f>
      </c>
      <c r="F7">
        <v>8</v>
      </c>
      <c r="G7">
        <f>生产资料!$J$27</f>
      </c>
      <c r="N7">
        <f t="shared" si="0"/>
      </c>
      <c r="O7" s="8">
        <f>(1-加工费!$B$21)*N7+L7*M7</f>
      </c>
      <c r="P7" s="7">
        <f t="shared" si="1"/>
      </c>
      <c r="Q7" s="7">
        <f t="shared" si="2"/>
      </c>
    </row>
    <row r="8" spans="1:23">
      <c r="A8" s="42"/>
      <c r="B8" s="42"/>
      <c r="C8" t="s">
        <v>46</v>
      </c>
      <c r="D8">
        <v>112</v>
      </c>
      <c r="E8">
        <f>生产资料!D27</f>
      </c>
      <c r="F8">
        <v>8</v>
      </c>
      <c r="G8">
        <f>生产资料!$J$27</f>
      </c>
      <c r="N8">
        <f t="shared" si="0"/>
      </c>
      <c r="O8" s="8">
        <f>(1-加工费!$B$21)*N8+L8*M8</f>
      </c>
      <c r="P8" s="7">
        <f t="shared" si="1"/>
      </c>
      <c r="Q8" s="7">
        <f t="shared" si="2"/>
      </c>
    </row>
    <row r="9" spans="1:23">
      <c r="A9" s="42"/>
      <c r="B9" s="42"/>
      <c r="C9" s="22" t="s">
        <v>47</v>
      </c>
      <c r="D9" s="22">
        <v>144</v>
      </c>
      <c r="E9" s="22">
        <f>生产资料!D27</f>
      </c>
      <c r="F9" s="22">
        <v>8</v>
      </c>
      <c r="G9" s="22">
        <f>生产资料!$J$27</f>
      </c>
      <c r="H9" s="22"/>
      <c r="I9" s="22"/>
      <c r="J9" s="22"/>
      <c r="K9" s="22">
        <f>大件!D9</f>
      </c>
      <c r="L9" s="22">
        <v>1</v>
      </c>
      <c r="M9" s="23">
        <f>大件!J9</f>
      </c>
      <c r="N9" s="22">
        <f t="shared" si="0"/>
      </c>
      <c r="O9" s="23">
        <f>(1-加工费!$B$21)*N9+L9*M9</f>
      </c>
      <c r="P9" s="23">
        <f t="shared" si="1"/>
      </c>
      <c r="Q9" s="23">
        <f t="shared" si="2"/>
      </c>
    </row>
    <row r="10" spans="1:23">
      <c r="A10" s="42"/>
      <c r="B10" s="42" t="s">
        <v>48</v>
      </c>
      <c r="C10" t="s">
        <v>49</v>
      </c>
      <c r="D10">
        <v>1184</v>
      </c>
      <c r="E10">
        <f>生产资料!D27</f>
      </c>
      <c r="F10">
        <v>16</v>
      </c>
      <c r="G10">
        <f>生产资料!$J$27</f>
      </c>
      <c r="K10">
        <f>大件!D83</f>
      </c>
      <c r="L10">
        <v>1</v>
      </c>
      <c r="M10" s="7">
        <f>大件!J83</f>
      </c>
      <c r="N10">
        <f t="shared" si="0"/>
      </c>
      <c r="O10" s="8">
        <f>(1-加工费!$B$21)*N10+L10*M10</f>
      </c>
      <c r="P10" s="7">
        <f t="shared" si="1"/>
      </c>
      <c r="Q10" s="7">
        <f t="shared" si="2"/>
      </c>
    </row>
    <row r="11" spans="1:23">
      <c r="A11" s="42"/>
      <c r="B11" s="42"/>
      <c r="C11" t="s">
        <v>50</v>
      </c>
      <c r="D11">
        <v>416</v>
      </c>
      <c r="E11">
        <f>生产资料!D27</f>
      </c>
      <c r="F11">
        <v>16</v>
      </c>
      <c r="G11">
        <f>生产资料!$J$27</f>
      </c>
      <c r="K11">
        <f>大件!D35</f>
      </c>
      <c r="L11">
        <v>1</v>
      </c>
      <c r="M11" s="7">
        <f>大件!J35</f>
      </c>
      <c r="N11">
        <f t="shared" si="0"/>
      </c>
      <c r="O11" s="8">
        <f>(1-加工费!$B$21)*N11+L11*M11</f>
      </c>
      <c r="P11" s="7">
        <f t="shared" si="1"/>
      </c>
      <c r="Q11" s="7">
        <f t="shared" si="2"/>
      </c>
    </row>
    <row r="12" spans="1:23">
      <c r="A12" s="42"/>
      <c r="B12" s="42"/>
      <c r="C12" t="s">
        <v>51</v>
      </c>
      <c r="D12">
        <v>672</v>
      </c>
      <c r="E12">
        <f>生产资料!D27</f>
      </c>
      <c r="F12">
        <v>16</v>
      </c>
      <c r="G12">
        <f>生产资料!$J$27</f>
      </c>
      <c r="K12">
        <f>大件!D63</f>
      </c>
      <c r="L12">
        <v>1</v>
      </c>
      <c r="M12" s="7">
        <f>大件!J63</f>
      </c>
      <c r="N12">
        <f t="shared" si="0"/>
      </c>
      <c r="O12" s="8">
        <f>(1-加工费!$B$21)*N12+L12*M12</f>
      </c>
      <c r="P12" s="7">
        <f t="shared" si="1"/>
      </c>
      <c r="Q12" s="7">
        <f t="shared" si="2"/>
      </c>
    </row>
    <row r="13" spans="1:23">
      <c r="A13" s="42"/>
      <c r="B13" s="42"/>
      <c r="C13" t="s">
        <v>52</v>
      </c>
      <c r="D13">
        <v>288</v>
      </c>
      <c r="E13">
        <f>C14</f>
      </c>
      <c r="F13">
        <v>1</v>
      </c>
      <c r="G13">
        <f>生产资料!$J$27</f>
      </c>
      <c r="K13">
        <f>大件!D112</f>
      </c>
      <c r="L13">
        <v>4</v>
      </c>
      <c r="M13" s="7">
        <f>大件!J112</f>
      </c>
      <c r="N13">
        <f t="shared" si="0"/>
      </c>
      <c r="O13" s="8">
        <f>(1-加工费!$B$21)*N13+L13*M13</f>
      </c>
      <c r="P13" s="7">
        <f t="shared" si="1"/>
      </c>
      <c r="Q13" s="7">
        <f t="shared" si="2"/>
      </c>
    </row>
    <row r="14" spans="1:23">
      <c r="A14" s="42"/>
      <c r="B14" s="42"/>
      <c r="C14" t="s">
        <v>53</v>
      </c>
      <c r="D14">
        <v>224</v>
      </c>
      <c r="E14">
        <f>生产资料!D27</f>
      </c>
      <c r="F14">
        <v>16</v>
      </c>
      <c r="G14">
        <f>生产资料!$J$27</f>
      </c>
      <c r="N14">
        <f t="shared" si="0"/>
      </c>
      <c r="O14" s="8">
        <f>(1-加工费!$B$21)*N14+L14*M14</f>
      </c>
      <c r="P14" s="7">
        <f t="shared" si="1"/>
      </c>
      <c r="Q14" s="7">
        <f t="shared" si="2"/>
      </c>
    </row>
    <row r="15" spans="1:23">
      <c r="A15" s="42"/>
      <c r="B15" s="42"/>
      <c r="C15" t="s">
        <v>54</v>
      </c>
      <c r="D15">
        <v>224</v>
      </c>
      <c r="E15">
        <f>生产资料!D27</f>
      </c>
      <c r="F15">
        <v>16</v>
      </c>
      <c r="G15">
        <f>生产资料!$J$27</f>
      </c>
      <c r="N15">
        <f t="shared" si="0"/>
      </c>
      <c r="O15" s="8">
        <f>(1-加工费!$B$21)*N15+L15*M15</f>
      </c>
      <c r="P15" s="7">
        <f t="shared" si="1"/>
      </c>
      <c r="Q15" s="7">
        <f t="shared" si="2"/>
      </c>
    </row>
    <row r="16" spans="1:23">
      <c r="A16" s="42"/>
      <c r="B16" s="42"/>
      <c r="C16" t="s">
        <v>55</v>
      </c>
      <c r="D16">
        <v>224</v>
      </c>
      <c r="E16">
        <f>生产资料!D27</f>
      </c>
      <c r="F16">
        <v>16</v>
      </c>
      <c r="G16">
        <f>生产资料!$J$27</f>
      </c>
      <c r="N16">
        <f t="shared" si="0"/>
      </c>
      <c r="O16" s="8">
        <f>(1-加工费!$B$21)*N16+L16*M16</f>
      </c>
      <c r="P16" s="7">
        <f t="shared" si="1"/>
      </c>
      <c r="Q16" s="7">
        <f t="shared" si="2"/>
      </c>
    </row>
    <row r="17" spans="1:17">
      <c r="A17" s="42"/>
      <c r="B17" s="42"/>
      <c r="C17" s="22" t="s">
        <v>56</v>
      </c>
      <c r="D17" s="22">
        <v>288</v>
      </c>
      <c r="E17" s="22">
        <f>生产资料!D27</f>
      </c>
      <c r="F17" s="22">
        <v>16</v>
      </c>
      <c r="G17" s="22">
        <f>生产资料!$J$27</f>
      </c>
      <c r="H17" s="22"/>
      <c r="I17" s="22"/>
      <c r="J17" s="22"/>
      <c r="K17" s="22">
        <f>大件!D7</f>
      </c>
      <c r="L17" s="22">
        <v>1</v>
      </c>
      <c r="M17" s="23">
        <f>大件!J7</f>
      </c>
      <c r="N17" s="22">
        <f t="shared" si="0"/>
      </c>
      <c r="O17" s="23">
        <f>(1-加工费!$B$21)*N17+L17*M17</f>
      </c>
      <c r="P17" s="23">
        <f t="shared" si="1"/>
      </c>
      <c r="Q17" s="23">
        <f t="shared" si="2"/>
      </c>
    </row>
    <row r="18" spans="1:17">
      <c r="A18" s="42"/>
      <c r="B18" s="42" t="s">
        <v>65</v>
      </c>
      <c r="C18" t="s">
        <v>57</v>
      </c>
      <c r="D18">
        <v>592</v>
      </c>
      <c r="E18">
        <f>生产资料!D27</f>
      </c>
      <c r="F18">
        <v>8</v>
      </c>
      <c r="G18">
        <f>生产资料!$J$27</f>
      </c>
      <c r="K18">
        <f>大件!D84</f>
      </c>
      <c r="L18">
        <v>1</v>
      </c>
      <c r="M18" s="7">
        <f>大件!J84</f>
      </c>
      <c r="N18">
        <f t="shared" si="0"/>
      </c>
      <c r="O18" s="8">
        <f>(1-加工费!$B$21)*N18+L18*M18</f>
      </c>
      <c r="P18" s="7">
        <f t="shared" si="1"/>
      </c>
      <c r="Q18" s="7">
        <f t="shared" si="2"/>
      </c>
    </row>
    <row r="19" spans="1:17">
      <c r="A19" s="42"/>
      <c r="B19" s="42"/>
      <c r="C19" t="s">
        <v>58</v>
      </c>
      <c r="D19">
        <v>208</v>
      </c>
      <c r="E19">
        <f>生产资料!D27</f>
      </c>
      <c r="F19">
        <v>8</v>
      </c>
      <c r="G19">
        <f>生产资料!$J$27</f>
      </c>
      <c r="K19">
        <f>大件!D36</f>
      </c>
      <c r="L19">
        <v>1</v>
      </c>
      <c r="M19" s="7">
        <f>大件!J36</f>
      </c>
      <c r="N19">
        <f t="shared" si="0"/>
      </c>
      <c r="O19" s="8">
        <f>(1-加工费!$B$21)*N19+L19*M19</f>
      </c>
      <c r="P19" s="7">
        <f t="shared" si="1"/>
      </c>
      <c r="Q19" s="7">
        <f t="shared" si="2"/>
      </c>
    </row>
    <row r="20" spans="1:17">
      <c r="A20" s="42"/>
      <c r="B20" s="42"/>
      <c r="C20" t="s">
        <v>59</v>
      </c>
      <c r="D20">
        <v>336</v>
      </c>
      <c r="E20">
        <f>生产资料!D27</f>
      </c>
      <c r="F20">
        <v>8</v>
      </c>
      <c r="G20">
        <f>生产资料!$J$27</f>
      </c>
      <c r="K20">
        <f>大件!D62</f>
      </c>
      <c r="L20">
        <v>1</v>
      </c>
      <c r="M20" s="7">
        <f>大件!J62</f>
      </c>
      <c r="N20">
        <f t="shared" si="0"/>
      </c>
      <c r="O20" s="8">
        <f>(1-加工费!$B$21)*N20+L20*M20</f>
      </c>
      <c r="P20" s="7">
        <f t="shared" si="1"/>
      </c>
      <c r="Q20" s="7">
        <f t="shared" si="2"/>
      </c>
    </row>
    <row r="21" spans="1:17">
      <c r="A21" s="42"/>
      <c r="B21" s="42"/>
      <c r="C21" t="s">
        <v>60</v>
      </c>
      <c r="D21">
        <v>144</v>
      </c>
      <c r="E21">
        <f>C22</f>
      </c>
      <c r="F21">
        <v>1</v>
      </c>
      <c r="G21">
        <f>生产资料!$J$27</f>
      </c>
      <c r="K21">
        <f>大件!D112</f>
      </c>
      <c r="L21">
        <v>2</v>
      </c>
      <c r="M21" s="7">
        <f>大件!J112</f>
      </c>
      <c r="N21">
        <f t="shared" si="0"/>
      </c>
      <c r="O21" s="8">
        <f>(1-加工费!$B$21)*N21+L21*M21</f>
      </c>
      <c r="P21" s="7">
        <f t="shared" si="1"/>
      </c>
      <c r="Q21" s="7">
        <f t="shared" si="2"/>
      </c>
    </row>
    <row r="22" spans="1:17">
      <c r="A22" s="42"/>
      <c r="B22" s="42"/>
      <c r="C22" t="s">
        <v>61</v>
      </c>
      <c r="D22">
        <v>112</v>
      </c>
      <c r="E22">
        <f>生产资料!D27</f>
      </c>
      <c r="F22">
        <v>8</v>
      </c>
      <c r="G22">
        <f>生产资料!$J$27</f>
      </c>
      <c r="N22">
        <f t="shared" si="0"/>
      </c>
      <c r="O22" s="8">
        <f>(1-加工费!$B$21)*N22+L22*M22</f>
      </c>
      <c r="P22" s="7">
        <f t="shared" si="1"/>
      </c>
      <c r="Q22" s="7">
        <f t="shared" si="2"/>
      </c>
    </row>
    <row r="23" spans="1:17">
      <c r="A23" s="42"/>
      <c r="B23" s="42"/>
      <c r="C23" t="s">
        <v>62</v>
      </c>
      <c r="D23">
        <v>112</v>
      </c>
      <c r="E23">
        <f>生产资料!D27</f>
      </c>
      <c r="F23">
        <v>8</v>
      </c>
      <c r="G23">
        <f>生产资料!$J$27</f>
      </c>
      <c r="N23">
        <f t="shared" si="0"/>
      </c>
      <c r="O23" s="8">
        <f>(1-加工费!$B$21)*N23+L23*M23</f>
      </c>
      <c r="P23" s="7">
        <f t="shared" si="1"/>
      </c>
      <c r="Q23" s="7">
        <f t="shared" si="2"/>
      </c>
    </row>
    <row r="24" spans="1:17">
      <c r="A24" s="42"/>
      <c r="B24" s="42"/>
      <c r="C24" t="s">
        <v>63</v>
      </c>
      <c r="D24">
        <v>112</v>
      </c>
      <c r="E24">
        <f>生产资料!D27</f>
      </c>
      <c r="F24">
        <v>8</v>
      </c>
      <c r="G24">
        <f>生产资料!$J$27</f>
      </c>
      <c r="N24">
        <f t="shared" si="0"/>
      </c>
      <c r="O24" s="8">
        <f>(1-加工费!$B$21)*N24+L24*M24</f>
      </c>
      <c r="P24" s="7">
        <f t="shared" si="1"/>
      </c>
      <c r="Q24" s="7">
        <f t="shared" si="2"/>
      </c>
    </row>
    <row r="25" spans="1:17">
      <c r="A25" s="42"/>
      <c r="B25" s="42"/>
      <c r="C25" s="24" t="s">
        <v>64</v>
      </c>
      <c r="D25" s="24">
        <v>144</v>
      </c>
      <c r="E25" s="24">
        <f>生产资料!D27</f>
      </c>
      <c r="F25" s="24">
        <v>8</v>
      </c>
      <c r="G25" s="24">
        <f>生产资料!$J$27</f>
      </c>
      <c r="H25" s="24"/>
      <c r="I25" s="24"/>
      <c r="J25" s="24"/>
      <c r="K25" s="24">
        <f>大件!D8</f>
      </c>
      <c r="L25" s="24">
        <v>1</v>
      </c>
      <c r="M25" s="25">
        <f>大件!J8</f>
      </c>
      <c r="N25" s="24">
        <f>F25*G25+I25*J25</f>
      </c>
      <c r="O25" s="25">
        <f>(1-加工费!$B$21)*N25+L25*M25</f>
      </c>
      <c r="P25" s="25">
        <f t="shared" si="1"/>
      </c>
      <c r="Q25" s="25">
        <f t="shared" si="2"/>
      </c>
    </row>
    <row r="26" spans="1:17">
      <c r="A26" s="42"/>
      <c r="B26" s="42" t="s">
        <v>66</v>
      </c>
      <c r="C26" t="s">
        <v>67</v>
      </c>
      <c r="D26">
        <v>336</v>
      </c>
      <c r="E26">
        <f>生产资料!D27</f>
      </c>
      <c r="F26">
        <v>16</v>
      </c>
      <c r="G26">
        <f>生产资料!$J$27</f>
      </c>
      <c r="H26">
        <f>生产资料!D36</f>
      </c>
      <c r="I26">
        <v>12</v>
      </c>
      <c r="J26">
        <f>生产资料!J36</f>
      </c>
      <c r="N26">
        <f>F26*G26+I26*J26</f>
      </c>
      <c r="O26" s="8">
        <f>(1-加工费!$B$21)*N26+L26*M26</f>
      </c>
      <c r="P26" s="7">
        <f t="shared" si="1"/>
      </c>
      <c r="Q26" s="7">
        <f t="shared" si="2"/>
      </c>
    </row>
    <row r="27" spans="1:17">
      <c r="A27" s="42"/>
      <c r="B27" s="42"/>
      <c r="C27" t="s">
        <v>68</v>
      </c>
      <c r="D27">
        <v>448</v>
      </c>
      <c r="E27">
        <f>生产资料!D27</f>
      </c>
      <c r="F27">
        <v>20</v>
      </c>
      <c r="G27">
        <f>生产资料!$J$27</f>
      </c>
      <c r="H27">
        <f>生产资料!D36</f>
      </c>
      <c r="I27">
        <v>12</v>
      </c>
      <c r="J27">
        <f>生产资料!J36</f>
      </c>
      <c r="N27">
        <f t="shared" si="0"/>
      </c>
      <c r="O27" s="8">
        <f>(1-加工费!$B$21)*N27+L27*M27</f>
      </c>
      <c r="P27" s="7">
        <f t="shared" si="1"/>
      </c>
      <c r="Q27" s="7">
        <f t="shared" si="2"/>
      </c>
    </row>
    <row r="28" spans="1:17">
      <c r="A28" s="42"/>
      <c r="B28" s="42"/>
      <c r="C28" t="s">
        <v>69</v>
      </c>
      <c r="D28">
        <v>2368</v>
      </c>
      <c r="E28">
        <f>生产资料!D27</f>
      </c>
      <c r="F28">
        <v>20</v>
      </c>
      <c r="G28">
        <f>生产资料!$J$27</f>
      </c>
      <c r="H28">
        <f>生产资料!D36</f>
      </c>
      <c r="I28">
        <v>12</v>
      </c>
      <c r="J28">
        <f>生产资料!J36</f>
      </c>
      <c r="K28">
        <f>大件!D87</f>
      </c>
      <c r="L28">
        <v>1</v>
      </c>
      <c r="M28" s="7">
        <f>大件!J87</f>
      </c>
      <c r="N28">
        <f t="shared" si="0"/>
      </c>
      <c r="O28" s="8">
        <f>(1-加工费!$B$21)*N28+L28*M28</f>
      </c>
      <c r="P28" s="7">
        <f t="shared" si="1"/>
      </c>
      <c r="Q28" s="7">
        <f t="shared" si="2"/>
      </c>
    </row>
    <row r="29" spans="1:17">
      <c r="A29" s="42"/>
      <c r="B29" s="42"/>
      <c r="C29" t="s">
        <v>70</v>
      </c>
      <c r="D29">
        <v>448</v>
      </c>
      <c r="E29">
        <f>生产资料!D27</f>
      </c>
      <c r="F29">
        <v>20</v>
      </c>
      <c r="G29">
        <f>生产资料!$J$27</f>
      </c>
      <c r="H29">
        <f>生产资料!D36</f>
      </c>
      <c r="I29">
        <v>12</v>
      </c>
      <c r="J29">
        <f>生产资料!J36</f>
      </c>
      <c r="N29">
        <f t="shared" si="0"/>
      </c>
      <c r="O29" s="8">
        <f>(1-加工费!$B$21)*N29+L29*M29</f>
      </c>
      <c r="P29" s="7">
        <f t="shared" si="1"/>
      </c>
      <c r="Q29" s="7">
        <f t="shared" si="2"/>
      </c>
    </row>
    <row r="30" spans="1:17">
      <c r="A30" s="42"/>
      <c r="B30" s="42"/>
      <c r="C30" s="24" t="s">
        <v>71</v>
      </c>
      <c r="D30" s="24">
        <v>432</v>
      </c>
      <c r="E30" s="24">
        <f>生产资料!D27</f>
      </c>
      <c r="F30" s="24">
        <v>16</v>
      </c>
      <c r="G30" s="24">
        <f>生产资料!$J$27</f>
      </c>
      <c r="H30" s="24">
        <f>生产资料!D36</f>
      </c>
      <c r="I30" s="24">
        <v>8</v>
      </c>
      <c r="J30" s="24">
        <f>生产资料!J36</f>
      </c>
      <c r="K30" s="24">
        <f>大件!D5</f>
      </c>
      <c r="L30" s="24">
        <v>1</v>
      </c>
      <c r="M30" s="25">
        <f>大件!J5</f>
      </c>
      <c r="N30" s="24">
        <f t="shared" si="0"/>
      </c>
      <c r="O30" s="25">
        <f>(1-加工费!$B$21)*N30+L30*M30</f>
      </c>
      <c r="P30" s="25">
        <f t="shared" si="1"/>
      </c>
      <c r="Q30" s="25">
        <f t="shared" si="2"/>
      </c>
    </row>
    <row r="31" spans="1:17">
      <c r="A31" s="42"/>
      <c r="B31" s="42"/>
      <c r="C31" t="s">
        <v>72</v>
      </c>
      <c r="D31">
        <v>832</v>
      </c>
      <c r="E31">
        <f>生产资料!D27</f>
      </c>
      <c r="F31">
        <v>20</v>
      </c>
      <c r="G31">
        <f>生产资料!$J$27</f>
      </c>
      <c r="H31">
        <f>生产资料!D36</f>
      </c>
      <c r="I31">
        <v>12</v>
      </c>
      <c r="J31">
        <f>生产资料!J36</f>
      </c>
      <c r="K31">
        <f>大件!D29</f>
      </c>
      <c r="L31">
        <v>1</v>
      </c>
      <c r="M31" s="7">
        <f>大件!J29</f>
      </c>
      <c r="N31">
        <f t="shared" si="0"/>
      </c>
      <c r="O31" s="8">
        <f>(1-加工费!$B$21)*N31+L31*M31</f>
      </c>
      <c r="P31" s="7">
        <f t="shared" si="1"/>
      </c>
      <c r="Q31" s="7">
        <f t="shared" si="2"/>
      </c>
    </row>
    <row r="32" spans="1:17">
      <c r="A32" s="42"/>
      <c r="B32" s="42"/>
      <c r="C32" t="s">
        <v>73</v>
      </c>
      <c r="D32">
        <v>1344</v>
      </c>
      <c r="E32">
        <f>生产资料!D27</f>
      </c>
      <c r="F32">
        <v>20</v>
      </c>
      <c r="G32">
        <f>生产资料!$J$27</f>
      </c>
      <c r="H32">
        <f>生产资料!D36</f>
      </c>
      <c r="I32">
        <v>12</v>
      </c>
      <c r="J32">
        <f>生产资料!J36</f>
      </c>
      <c r="K32">
        <f>大件!D56</f>
      </c>
      <c r="L32">
        <v>1</v>
      </c>
      <c r="M32" s="7">
        <f>大件!J56</f>
      </c>
      <c r="N32">
        <f t="shared" si="0"/>
      </c>
      <c r="O32" s="8">
        <f>(1-加工费!$B$21)*N32+L32*M32</f>
      </c>
      <c r="P32" s="7">
        <f t="shared" si="1"/>
      </c>
      <c r="Q32" s="7">
        <f t="shared" si="2"/>
      </c>
    </row>
    <row r="33" spans="1:17">
      <c r="A33" s="42"/>
      <c r="B33" s="42" t="s">
        <v>74</v>
      </c>
      <c r="C33" t="s">
        <v>75</v>
      </c>
      <c r="D33">
        <v>336</v>
      </c>
      <c r="E33">
        <f>生产资料!D27</f>
      </c>
      <c r="F33">
        <v>16</v>
      </c>
      <c r="G33">
        <f>生产资料!$J$27</f>
      </c>
      <c r="H33">
        <f>生产资料!D30</f>
      </c>
      <c r="I33">
        <v>8</v>
      </c>
      <c r="J33">
        <f>生产资料!J30</f>
      </c>
      <c r="N33">
        <f t="shared" si="0"/>
      </c>
      <c r="O33" s="8">
        <f>(1-加工费!$B$21)*N33+L33*M33</f>
      </c>
      <c r="P33" s="7">
        <f t="shared" si="1"/>
      </c>
      <c r="Q33" s="7">
        <f t="shared" si="2"/>
      </c>
    </row>
    <row r="34" spans="1:17">
      <c r="A34" s="42"/>
      <c r="B34" s="42"/>
      <c r="C34" t="s">
        <v>76</v>
      </c>
      <c r="D34">
        <v>448</v>
      </c>
      <c r="E34">
        <f>生产资料!D27</f>
      </c>
      <c r="F34">
        <v>20</v>
      </c>
      <c r="G34">
        <f>生产资料!$J$27</f>
      </c>
      <c r="H34">
        <f t="shared" ref="H34:H39" si="4">H33</f>
      </c>
      <c r="I34">
        <v>12</v>
      </c>
      <c r="J34">
        <f>生产资料!J30</f>
      </c>
      <c r="N34">
        <f t="shared" si="0"/>
      </c>
      <c r="O34" s="8">
        <f>(1-加工费!$B$21)*N34+L34*M34</f>
      </c>
      <c r="P34" s="7">
        <f t="shared" si="1"/>
      </c>
      <c r="Q34" s="7">
        <f t="shared" si="2"/>
      </c>
    </row>
    <row r="35" spans="1:17">
      <c r="A35" s="42"/>
      <c r="B35" s="42"/>
      <c r="C35" s="24" t="s">
        <v>77</v>
      </c>
      <c r="D35" s="24">
        <v>2368</v>
      </c>
      <c r="E35" s="24">
        <f>生产资料!D27</f>
      </c>
      <c r="F35" s="24">
        <v>20</v>
      </c>
      <c r="G35" s="24">
        <f>生产资料!$J$27</f>
      </c>
      <c r="H35" s="24">
        <f t="shared" si="4"/>
      </c>
      <c r="I35" s="24">
        <v>12</v>
      </c>
      <c r="J35" s="24">
        <f>生产资料!J30</f>
      </c>
      <c r="K35" s="24">
        <f>大件!D86</f>
      </c>
      <c r="L35" s="24">
        <v>1</v>
      </c>
      <c r="M35" s="25">
        <f>大件!J86</f>
      </c>
      <c r="N35" s="24">
        <f t="shared" si="0"/>
      </c>
      <c r="O35" s="25">
        <f>(1-加工费!$B$21)*N35+L35*M35</f>
      </c>
      <c r="P35" s="25">
        <f t="shared" si="1"/>
      </c>
      <c r="Q35" s="25">
        <f t="shared" si="2"/>
      </c>
    </row>
    <row r="36" spans="1:17">
      <c r="A36" s="42"/>
      <c r="B36" s="42"/>
      <c r="C36" t="s">
        <v>78</v>
      </c>
      <c r="D36">
        <v>448</v>
      </c>
      <c r="E36">
        <f>生产资料!D27</f>
      </c>
      <c r="F36">
        <v>12</v>
      </c>
      <c r="G36">
        <f>生产资料!$J$27</f>
      </c>
      <c r="H36">
        <f t="shared" si="4"/>
      </c>
      <c r="I36">
        <v>20</v>
      </c>
      <c r="J36">
        <f>生产资料!J30</f>
      </c>
      <c r="N36">
        <f t="shared" si="0"/>
      </c>
      <c r="O36" s="8">
        <f>(1-加工费!$B$21)*N36+L36*M36</f>
      </c>
      <c r="P36" s="7">
        <f t="shared" si="1"/>
      </c>
      <c r="Q36" s="7">
        <f t="shared" si="2"/>
      </c>
    </row>
    <row r="37" spans="1:17">
      <c r="A37" s="42"/>
      <c r="B37" s="42"/>
      <c r="C37" s="24" t="s">
        <v>79</v>
      </c>
      <c r="D37" s="24">
        <v>576</v>
      </c>
      <c r="E37" s="24">
        <f>生产资料!D27</f>
      </c>
      <c r="F37" s="24">
        <v>12</v>
      </c>
      <c r="G37" s="24">
        <f>生产资料!$J$27</f>
      </c>
      <c r="H37" s="24">
        <f t="shared" si="4"/>
      </c>
      <c r="I37" s="24">
        <v>20</v>
      </c>
      <c r="J37" s="24">
        <f>生产资料!J30</f>
      </c>
      <c r="K37" s="24">
        <f>大件!D6</f>
      </c>
      <c r="L37" s="24">
        <v>1</v>
      </c>
      <c r="M37" s="25">
        <f>大件!J6</f>
      </c>
      <c r="N37" s="24">
        <f t="shared" si="0"/>
      </c>
      <c r="O37" s="25">
        <f>(1-加工费!$B$21)*N37+L37*M37</f>
      </c>
      <c r="P37" s="25">
        <f t="shared" si="1"/>
      </c>
      <c r="Q37" s="25">
        <f t="shared" si="2"/>
      </c>
    </row>
    <row r="38" spans="1:17">
      <c r="A38" s="42"/>
      <c r="B38" s="42"/>
      <c r="C38" t="s">
        <v>80</v>
      </c>
      <c r="D38">
        <v>832</v>
      </c>
      <c r="E38">
        <f>生产资料!D27</f>
      </c>
      <c r="F38">
        <v>20</v>
      </c>
      <c r="G38">
        <f>生产资料!$J$27</f>
      </c>
      <c r="H38">
        <f t="shared" si="4"/>
      </c>
      <c r="I38">
        <v>12</v>
      </c>
      <c r="J38">
        <f>生产资料!J30</f>
      </c>
      <c r="K38">
        <f>大件!D32</f>
      </c>
      <c r="L38">
        <v>1</v>
      </c>
      <c r="M38" s="7">
        <f>大件!J32</f>
      </c>
      <c r="N38">
        <f t="shared" si="0"/>
      </c>
      <c r="O38" s="8">
        <f>(1-加工费!$B$21)*N38+L38*M38</f>
      </c>
      <c r="P38" s="7">
        <f t="shared" si="1"/>
      </c>
      <c r="Q38" s="7">
        <f t="shared" si="2"/>
      </c>
    </row>
    <row r="39" spans="1:17">
      <c r="A39" s="42"/>
      <c r="B39" s="42"/>
      <c r="C39" t="s">
        <v>81</v>
      </c>
      <c r="D39">
        <v>1344</v>
      </c>
      <c r="E39">
        <f>生产资料!D27</f>
      </c>
      <c r="F39">
        <v>20</v>
      </c>
      <c r="G39">
        <f>生产资料!$J$27</f>
      </c>
      <c r="H39">
        <f t="shared" si="4"/>
      </c>
      <c r="I39">
        <v>12</v>
      </c>
      <c r="J39">
        <f>生产资料!J30</f>
      </c>
      <c r="K39">
        <f>大件!D57</f>
      </c>
      <c r="L39">
        <v>1</v>
      </c>
      <c r="M39" s="7">
        <f>大件!J57</f>
      </c>
      <c r="N39">
        <f t="shared" si="0"/>
      </c>
      <c r="O39" s="8">
        <f>(1-加工费!$B$21)*N39+L39*M39</f>
      </c>
      <c r="P39" s="7">
        <f t="shared" si="1"/>
      </c>
      <c r="Q39" s="7">
        <f t="shared" si="2"/>
      </c>
    </row>
    <row r="40" spans="1:17">
      <c r="A40" s="42"/>
      <c r="B40" s="42" t="s">
        <v>82</v>
      </c>
      <c r="C40" t="s">
        <v>82</v>
      </c>
      <c r="D40">
        <v>336</v>
      </c>
      <c r="E40">
        <f>生产资料!D27</f>
      </c>
      <c r="F40">
        <v>16</v>
      </c>
      <c r="G40">
        <f>生产资料!$J$27</f>
      </c>
      <c r="H40">
        <f>生产资料!D33</f>
      </c>
      <c r="I40">
        <v>8</v>
      </c>
      <c r="J40">
        <f>生产资料!J33</f>
      </c>
      <c r="N40">
        <f t="shared" si="0"/>
      </c>
      <c r="O40" s="8">
        <f>(1-加工费!$B$21)*N40+L40*M40</f>
      </c>
      <c r="P40" s="7">
        <f t="shared" si="1"/>
      </c>
      <c r="Q40" s="7">
        <f t="shared" si="2"/>
      </c>
    </row>
    <row r="41" spans="1:17">
      <c r="A41" s="42"/>
      <c r="B41" s="42"/>
      <c r="C41" t="s">
        <v>83</v>
      </c>
      <c r="D41">
        <v>624</v>
      </c>
      <c r="E41">
        <f>生产资料!D27</f>
      </c>
      <c r="F41">
        <v>16</v>
      </c>
      <c r="G41">
        <f>生产资料!$J$27</f>
      </c>
      <c r="H41">
        <f t="shared" ref="H41:H46" si="5">H40</f>
      </c>
      <c r="I41">
        <v>8</v>
      </c>
      <c r="J41">
        <f>生产资料!J33</f>
      </c>
      <c r="K41">
        <f>大件!D33</f>
      </c>
      <c r="L41">
        <v>1</v>
      </c>
      <c r="M41" s="7">
        <f>大件!J33</f>
      </c>
      <c r="N41">
        <f t="shared" si="0"/>
      </c>
      <c r="O41" s="8">
        <f>(1-加工费!$B$21)*N41+L41*M41</f>
      </c>
      <c r="P41" s="7">
        <f t="shared" si="1"/>
      </c>
      <c r="Q41" s="7">
        <f t="shared" si="2"/>
      </c>
    </row>
    <row r="42" spans="1:17">
      <c r="A42" s="42"/>
      <c r="B42" s="42"/>
      <c r="C42" t="s">
        <v>84</v>
      </c>
      <c r="D42">
        <v>448</v>
      </c>
      <c r="E42">
        <f>生产资料!D27</f>
      </c>
      <c r="F42">
        <v>20</v>
      </c>
      <c r="G42">
        <f>生产资料!$J$27</f>
      </c>
      <c r="H42">
        <f t="shared" si="5"/>
      </c>
      <c r="I42">
        <v>12</v>
      </c>
      <c r="J42">
        <f>生产资料!J33</f>
      </c>
      <c r="N42">
        <f t="shared" si="0"/>
      </c>
      <c r="O42" s="8">
        <f>(1-加工费!$B$21)*N42+L42*M42</f>
      </c>
      <c r="P42" s="7">
        <f t="shared" si="1"/>
      </c>
      <c r="Q42" s="7">
        <f t="shared" si="2"/>
      </c>
    </row>
    <row r="43" spans="1:17">
      <c r="A43" s="42"/>
      <c r="B43" s="42"/>
      <c r="C43" t="s">
        <v>85</v>
      </c>
      <c r="D43">
        <v>1344</v>
      </c>
      <c r="E43">
        <f>生产资料!D27</f>
      </c>
      <c r="F43">
        <v>20</v>
      </c>
      <c r="G43">
        <f>生产资料!$J$27</f>
      </c>
      <c r="H43">
        <f t="shared" si="5"/>
      </c>
      <c r="I43">
        <v>12</v>
      </c>
      <c r="J43">
        <f>生产资料!J33</f>
      </c>
      <c r="K43">
        <f>大件!D60</f>
      </c>
      <c r="L43">
        <v>1</v>
      </c>
      <c r="M43" s="7">
        <f>大件!J60</f>
      </c>
      <c r="N43">
        <f t="shared" si="0"/>
      </c>
      <c r="O43" s="8">
        <f>(1-加工费!$B$21)*N43+L43*M43</f>
      </c>
      <c r="P43" s="7">
        <f t="shared" si="1"/>
      </c>
      <c r="Q43" s="7">
        <f t="shared" si="2"/>
      </c>
    </row>
    <row r="44" spans="1:17">
      <c r="A44" s="42"/>
      <c r="B44" s="42"/>
      <c r="C44" t="s">
        <v>86</v>
      </c>
      <c r="D44">
        <v>448</v>
      </c>
      <c r="E44">
        <f>生产资料!D27</f>
      </c>
      <c r="F44">
        <v>20</v>
      </c>
      <c r="G44">
        <f>生产资料!$J$27</f>
      </c>
      <c r="H44">
        <f t="shared" si="5"/>
      </c>
      <c r="I44">
        <v>12</v>
      </c>
      <c r="J44">
        <f>J43</f>
      </c>
      <c r="N44">
        <f t="shared" si="0"/>
      </c>
      <c r="O44" s="8">
        <f>(1-加工费!$B$21)*N44+L44*M44</f>
      </c>
      <c r="P44" s="7">
        <f t="shared" si="1"/>
      </c>
      <c r="Q44" s="7">
        <f t="shared" si="2"/>
      </c>
    </row>
    <row r="45" spans="1:17">
      <c r="A45" s="42"/>
      <c r="B45" s="42"/>
      <c r="C45" s="24" t="s">
        <v>87</v>
      </c>
      <c r="D45" s="24">
        <v>448</v>
      </c>
      <c r="E45" s="24">
        <f>生产资料!D27</f>
      </c>
      <c r="F45" s="24">
        <v>16</v>
      </c>
      <c r="G45" s="24">
        <f>生产资料!$J$27</f>
      </c>
      <c r="H45" s="24">
        <f t="shared" si="5"/>
      </c>
      <c r="I45" s="24">
        <v>8</v>
      </c>
      <c r="J45" s="24">
        <f>J44</f>
      </c>
      <c r="K45" s="24">
        <f>大件!D4</f>
      </c>
      <c r="L45" s="24">
        <v>1</v>
      </c>
      <c r="M45" s="25">
        <f>大件!J4</f>
      </c>
      <c r="N45" s="24">
        <f t="shared" si="0"/>
      </c>
      <c r="O45" s="25">
        <f>(1-加工费!$B$21)*N45+L45*M45</f>
      </c>
      <c r="P45" s="25">
        <f t="shared" si="1"/>
      </c>
      <c r="Q45" s="25">
        <f t="shared" si="2"/>
      </c>
    </row>
    <row r="46" spans="1:17">
      <c r="A46" s="42"/>
      <c r="B46" s="42"/>
      <c r="C46" t="s">
        <v>88</v>
      </c>
      <c r="D46">
        <v>2368</v>
      </c>
      <c r="E46">
        <f>生产资料!D27</f>
      </c>
      <c r="F46">
        <v>20</v>
      </c>
      <c r="G46">
        <f>生产资料!$J$27</f>
      </c>
      <c r="H46">
        <f t="shared" si="5"/>
      </c>
      <c r="I46">
        <v>12</v>
      </c>
      <c r="J46">
        <f>J45</f>
      </c>
      <c r="K46">
        <f>大件!D89</f>
      </c>
      <c r="L46">
        <v>1</v>
      </c>
      <c r="M46" s="7">
        <f>大件!J89</f>
      </c>
      <c r="N46">
        <f t="shared" si="0"/>
      </c>
      <c r="O46" s="8">
        <f>(1-加工费!$B$21)*N46+L46*M46</f>
      </c>
      <c r="P46" s="7">
        <f t="shared" si="1"/>
      </c>
      <c r="Q46" s="7">
        <f t="shared" si="2"/>
      </c>
    </row>
    <row r="47" spans="1:17">
      <c r="A47" s="42"/>
      <c r="B47" s="42" t="s">
        <v>89</v>
      </c>
      <c r="C47" t="s">
        <v>89</v>
      </c>
      <c r="D47">
        <v>336</v>
      </c>
      <c r="E47">
        <f>生产资料!D27</f>
      </c>
      <c r="F47">
        <v>24</v>
      </c>
      <c r="G47">
        <f>生产资料!$J$27</f>
      </c>
      <c r="N47">
        <f t="shared" si="0"/>
      </c>
      <c r="O47" s="8">
        <f>(1-加工费!$B$21)*N47+L47*M47</f>
      </c>
      <c r="P47" s="7">
        <f t="shared" si="1"/>
      </c>
      <c r="Q47" s="7">
        <f t="shared" si="2"/>
      </c>
    </row>
    <row r="48" spans="1:17">
      <c r="A48" s="42"/>
      <c r="B48" s="42"/>
      <c r="C48" t="s">
        <v>90</v>
      </c>
      <c r="D48">
        <v>448</v>
      </c>
      <c r="E48">
        <f>生产资料!D27</f>
      </c>
      <c r="F48">
        <v>20</v>
      </c>
      <c r="G48">
        <f>生产资料!$J$27</f>
      </c>
      <c r="H48">
        <f>H46</f>
      </c>
      <c r="I48">
        <v>12</v>
      </c>
      <c r="J48">
        <f>J46</f>
      </c>
      <c r="N48">
        <f t="shared" si="0"/>
      </c>
      <c r="O48" s="8">
        <f>(1-加工费!$B$21)*N48+L48*M48</f>
      </c>
      <c r="P48" s="7">
        <f t="shared" si="1"/>
      </c>
      <c r="Q48" s="7">
        <f t="shared" si="2"/>
      </c>
    </row>
    <row r="49" spans="1:17">
      <c r="A49" s="42"/>
      <c r="B49" s="42"/>
      <c r="C49" t="s">
        <v>91</v>
      </c>
      <c r="D49">
        <v>2368</v>
      </c>
      <c r="E49">
        <f>生产资料!D27</f>
      </c>
      <c r="F49">
        <v>20</v>
      </c>
      <c r="G49">
        <f>生产资料!$J$27</f>
      </c>
      <c r="H49">
        <f>H48</f>
      </c>
      <c r="I49">
        <v>12</v>
      </c>
      <c r="J49">
        <f>J48</f>
      </c>
      <c r="K49">
        <f>大件!D88</f>
      </c>
      <c r="L49">
        <v>1</v>
      </c>
      <c r="M49" s="7">
        <f>大件!J88</f>
      </c>
      <c r="N49">
        <f t="shared" si="0"/>
      </c>
      <c r="O49" s="8">
        <f>(1-加工费!$B$21)*N49+L49*M49</f>
      </c>
      <c r="P49" s="7">
        <f t="shared" si="1"/>
      </c>
      <c r="Q49" s="7">
        <f t="shared" si="2"/>
      </c>
    </row>
    <row r="50" spans="1:17">
      <c r="A50" s="42"/>
      <c r="B50" s="42"/>
      <c r="C50" s="24" t="s">
        <v>92</v>
      </c>
      <c r="D50" s="24">
        <v>2368</v>
      </c>
      <c r="E50" s="24">
        <f>生产资料!D27</f>
      </c>
      <c r="F50" s="24">
        <v>20</v>
      </c>
      <c r="G50" s="24">
        <f>生产资料!$J$27</f>
      </c>
      <c r="H50" s="24">
        <f>H49</f>
      </c>
      <c r="I50" s="24">
        <v>12</v>
      </c>
      <c r="J50" s="24">
        <f>J49</f>
      </c>
      <c r="K50" s="24">
        <f>大件!D2</f>
      </c>
      <c r="L50" s="24">
        <v>1</v>
      </c>
      <c r="M50" s="25">
        <f>大件!J2</f>
      </c>
      <c r="N50" s="24">
        <f t="shared" si="0"/>
      </c>
      <c r="O50" s="25">
        <f>(1-加工费!$B$21)*N50+L50*M50</f>
      </c>
      <c r="P50" s="25">
        <f t="shared" si="1"/>
      </c>
      <c r="Q50" s="25">
        <f t="shared" si="2"/>
      </c>
    </row>
    <row r="51" spans="1:17">
      <c r="A51" s="42"/>
      <c r="B51" s="42"/>
      <c r="C51" t="s">
        <v>93</v>
      </c>
      <c r="D51">
        <v>448</v>
      </c>
      <c r="E51">
        <f>生产资料!D27</f>
      </c>
      <c r="F51">
        <v>20</v>
      </c>
      <c r="G51">
        <f>生产资料!$J$27</f>
      </c>
      <c r="H51">
        <f>H50</f>
      </c>
      <c r="I51">
        <v>12</v>
      </c>
      <c r="J51">
        <f>J50</f>
      </c>
      <c r="N51">
        <f t="shared" si="0"/>
      </c>
      <c r="O51" s="8">
        <f>(1-加工费!$B$21)*N51+L51*M51</f>
      </c>
      <c r="P51" s="7">
        <f t="shared" si="1"/>
      </c>
      <c r="Q51" s="7">
        <f t="shared" si="2"/>
      </c>
    </row>
    <row r="52" spans="1:17">
      <c r="A52" s="42"/>
      <c r="B52" s="42"/>
      <c r="C52" t="s">
        <v>94</v>
      </c>
      <c r="D52">
        <v>832</v>
      </c>
      <c r="E52">
        <f>生产资料!D27</f>
      </c>
      <c r="F52">
        <v>20</v>
      </c>
      <c r="G52">
        <f>生产资料!$J$27</f>
      </c>
      <c r="H52">
        <f>H51</f>
      </c>
      <c r="I52">
        <v>12</v>
      </c>
      <c r="J52">
        <f>J51</f>
      </c>
      <c r="K52">
        <f>大件!D31</f>
      </c>
      <c r="L52">
        <v>1</v>
      </c>
      <c r="M52" s="7">
        <f>大件!J31</f>
      </c>
      <c r="N52">
        <f t="shared" si="0"/>
      </c>
      <c r="O52" s="8">
        <f>(1-加工费!$B$21)*N52+L52*M52</f>
      </c>
      <c r="P52" s="7">
        <f t="shared" si="1"/>
      </c>
      <c r="Q52" s="7">
        <f t="shared" si="2"/>
      </c>
    </row>
    <row r="53" spans="1:17">
      <c r="A53" s="42"/>
      <c r="B53" s="42"/>
      <c r="C53" t="s">
        <v>95</v>
      </c>
      <c r="D53">
        <v>1344</v>
      </c>
      <c r="E53">
        <f>生产资料!D27</f>
      </c>
      <c r="F53">
        <v>20</v>
      </c>
      <c r="G53">
        <f>生产资料!$J$27</f>
      </c>
      <c r="H53">
        <f>H52</f>
      </c>
      <c r="I53">
        <v>12</v>
      </c>
      <c r="J53">
        <f>J52</f>
      </c>
      <c r="K53">
        <f>大件!D58</f>
      </c>
      <c r="L53">
        <v>1</v>
      </c>
      <c r="M53" s="7">
        <f>大件!J58</f>
      </c>
      <c r="N53">
        <f t="shared" si="0"/>
      </c>
      <c r="O53" s="8">
        <f>(1-加工费!$B$21)*N53+L53*M53</f>
      </c>
      <c r="P53" s="7">
        <f t="shared" si="1"/>
      </c>
      <c r="Q53" s="7">
        <f t="shared" si="2"/>
      </c>
    </row>
    <row r="54" spans="1:17">
      <c r="A54" s="42"/>
      <c r="B54" s="42" t="s">
        <v>96</v>
      </c>
      <c r="C54" t="s">
        <v>96</v>
      </c>
      <c r="D54">
        <v>448</v>
      </c>
      <c r="E54">
        <f>生产资料!D27</f>
      </c>
      <c r="F54">
        <v>12</v>
      </c>
      <c r="G54">
        <f>生产资料!$J$27</f>
      </c>
      <c r="H54">
        <f>H39</f>
      </c>
      <c r="I54">
        <v>20</v>
      </c>
      <c r="J54">
        <f>J39</f>
      </c>
      <c r="N54">
        <f t="shared" si="0"/>
      </c>
      <c r="O54" s="8">
        <f>(1-加工费!$B$21)*N54+L54*M54</f>
      </c>
      <c r="P54" s="7">
        <f t="shared" si="1"/>
      </c>
      <c r="Q54" s="7">
        <f t="shared" si="2"/>
      </c>
    </row>
    <row r="55" spans="1:17">
      <c r="A55" s="42"/>
      <c r="B55" s="42"/>
      <c r="C55" s="24" t="s">
        <v>97</v>
      </c>
      <c r="D55" s="24">
        <v>448</v>
      </c>
      <c r="E55" s="24">
        <f>生产资料!D27</f>
      </c>
      <c r="F55" s="24">
        <v>12</v>
      </c>
      <c r="G55" s="24">
        <f>生产资料!$J$27</f>
      </c>
      <c r="H55" s="24">
        <f t="shared" ref="H55:H65" si="6">H54</f>
      </c>
      <c r="I55" s="24">
        <v>20</v>
      </c>
      <c r="J55" s="24">
        <f t="shared" ref="J55:J65" si="7">J54</f>
      </c>
      <c r="K55" s="24">
        <f>大件!D90</f>
      </c>
      <c r="L55" s="24">
        <v>1</v>
      </c>
      <c r="M55" s="25">
        <f>大件!J90</f>
      </c>
      <c r="N55" s="24">
        <f t="shared" si="0"/>
      </c>
      <c r="O55" s="25">
        <f>(1-加工费!$B$21)*N55+L55*M55</f>
      </c>
      <c r="P55" s="25">
        <f t="shared" si="1"/>
      </c>
      <c r="Q55" s="25">
        <f t="shared" si="2"/>
      </c>
    </row>
    <row r="56" spans="1:17">
      <c r="A56" s="42"/>
      <c r="B56" s="42"/>
      <c r="C56" t="s">
        <v>98</v>
      </c>
      <c r="D56">
        <v>448</v>
      </c>
      <c r="E56">
        <f>生产资料!D27</f>
      </c>
      <c r="F56">
        <v>12</v>
      </c>
      <c r="G56">
        <f>生产资料!$J$27</f>
      </c>
      <c r="H56">
        <f t="shared" si="6"/>
      </c>
      <c r="I56">
        <v>20</v>
      </c>
      <c r="J56">
        <f t="shared" si="7"/>
      </c>
      <c r="N56">
        <f t="shared" si="0"/>
      </c>
      <c r="O56" s="8">
        <f>(1-加工费!$B$21)*N56+L56*M56</f>
      </c>
      <c r="P56" s="7">
        <f t="shared" si="1"/>
      </c>
      <c r="Q56" s="7">
        <f t="shared" si="2"/>
      </c>
    </row>
    <row r="57" spans="1:17">
      <c r="A57" s="42"/>
      <c r="B57" s="42"/>
      <c r="C57" t="s">
        <v>99</v>
      </c>
      <c r="D57">
        <v>1344</v>
      </c>
      <c r="E57">
        <f>生产资料!D27</f>
      </c>
      <c r="F57">
        <v>12</v>
      </c>
      <c r="G57">
        <f>生产资料!$J$27</f>
      </c>
      <c r="H57">
        <f t="shared" si="6"/>
      </c>
      <c r="I57">
        <v>20</v>
      </c>
      <c r="J57">
        <f t="shared" si="7"/>
      </c>
      <c r="K57">
        <f>大件!D59</f>
      </c>
      <c r="L57">
        <v>1</v>
      </c>
      <c r="M57" s="7">
        <f>大件!J59</f>
      </c>
      <c r="N57">
        <f t="shared" si="0"/>
      </c>
      <c r="O57" s="8">
        <f>(1-加工费!$B$21)*N57+L57*M57</f>
      </c>
      <c r="P57" s="7">
        <f t="shared" si="1"/>
      </c>
      <c r="Q57" s="7">
        <f t="shared" si="2"/>
      </c>
    </row>
    <row r="58" spans="1:17">
      <c r="A58" s="42"/>
      <c r="B58" s="42"/>
      <c r="C58" s="24" t="s">
        <v>100</v>
      </c>
      <c r="D58" s="24">
        <v>336</v>
      </c>
      <c r="E58" s="24">
        <f>生产资料!D27</f>
      </c>
      <c r="F58" s="24">
        <v>8</v>
      </c>
      <c r="G58" s="24">
        <f>生产资料!$J$27</f>
      </c>
      <c r="H58" s="24">
        <f t="shared" si="6"/>
      </c>
      <c r="I58" s="24">
        <v>16</v>
      </c>
      <c r="J58" s="24">
        <f t="shared" si="7"/>
      </c>
      <c r="K58" s="24"/>
      <c r="L58" s="24"/>
      <c r="M58" s="25"/>
      <c r="N58" s="24">
        <f t="shared" si="0"/>
      </c>
      <c r="O58" s="25">
        <f>(1-加工费!$B$21)*N58+L58*M58</f>
      </c>
      <c r="P58" s="25">
        <f t="shared" si="1"/>
      </c>
      <c r="Q58" s="25">
        <f t="shared" si="2"/>
      </c>
    </row>
    <row r="59" spans="1:17">
      <c r="A59" s="42"/>
      <c r="B59" s="42"/>
      <c r="C59" s="24" t="s">
        <v>101</v>
      </c>
      <c r="D59" s="24">
        <v>576</v>
      </c>
      <c r="E59" s="24">
        <f>生产资料!D27</f>
      </c>
      <c r="F59" s="24">
        <v>12</v>
      </c>
      <c r="G59" s="24">
        <f>生产资料!$J$27</f>
      </c>
      <c r="H59" s="24">
        <f t="shared" si="6"/>
      </c>
      <c r="I59" s="24">
        <v>20</v>
      </c>
      <c r="J59" s="24">
        <f t="shared" si="7"/>
      </c>
      <c r="K59" s="24">
        <f>大件!D3</f>
      </c>
      <c r="L59" s="24">
        <v>1</v>
      </c>
      <c r="M59" s="25">
        <f>大件!J3</f>
      </c>
      <c r="N59" s="24">
        <f t="shared" si="0"/>
      </c>
      <c r="O59" s="25">
        <f>(1-加工费!$B$21)*N59+L59*M59</f>
      </c>
      <c r="P59" s="25">
        <f t="shared" si="1"/>
      </c>
      <c r="Q59" s="25">
        <f t="shared" si="2"/>
      </c>
    </row>
    <row r="60" spans="1:17">
      <c r="A60" s="42"/>
      <c r="B60" s="42"/>
      <c r="C60" t="s">
        <v>102</v>
      </c>
      <c r="D60">
        <v>832</v>
      </c>
      <c r="E60">
        <f>生产资料!D27</f>
      </c>
      <c r="F60">
        <v>12</v>
      </c>
      <c r="G60">
        <f>生产资料!$J$27</f>
      </c>
      <c r="H60">
        <f t="shared" si="6"/>
      </c>
      <c r="I60">
        <v>20</v>
      </c>
      <c r="J60">
        <f t="shared" si="7"/>
      </c>
      <c r="K60">
        <f>大件!D30</f>
      </c>
      <c r="L60">
        <v>1</v>
      </c>
      <c r="M60" s="7">
        <f>大件!J30</f>
      </c>
      <c r="N60">
        <f t="shared" si="0"/>
      </c>
      <c r="O60" s="8">
        <f>(1-加工费!$B$21)*N60+L60*M60</f>
      </c>
      <c r="P60" s="7">
        <f t="shared" si="1"/>
      </c>
      <c r="Q60" s="7">
        <f t="shared" si="2"/>
      </c>
    </row>
    <row r="61" spans="1:17">
      <c r="A61" s="42"/>
      <c r="B61" s="42" t="s">
        <v>103</v>
      </c>
      <c r="C61" t="s">
        <v>103</v>
      </c>
      <c r="D61">
        <v>112</v>
      </c>
      <c r="E61">
        <f>生产资料!D27</f>
      </c>
      <c r="F61">
        <v>4</v>
      </c>
      <c r="G61">
        <f>生产资料!$J$27</f>
      </c>
      <c r="H61">
        <f t="shared" si="6"/>
      </c>
      <c r="I61">
        <v>4</v>
      </c>
      <c r="J61">
        <f t="shared" si="7"/>
      </c>
      <c r="N61">
        <f t="shared" si="0"/>
      </c>
      <c r="O61" s="8">
        <f>(1-加工费!$B$21)*N61+L61*M61</f>
      </c>
      <c r="P61" s="7">
        <f t="shared" si="1"/>
      </c>
      <c r="Q61" s="7">
        <f t="shared" si="2"/>
      </c>
    </row>
    <row r="62" spans="1:17">
      <c r="A62" s="42"/>
      <c r="B62" s="42"/>
      <c r="C62" s="24" t="s">
        <v>104</v>
      </c>
      <c r="D62" s="24">
        <v>336</v>
      </c>
      <c r="E62" s="24">
        <f>生产资料!D27</f>
      </c>
      <c r="F62" s="24">
        <v>4</v>
      </c>
      <c r="G62" s="24">
        <f>生产资料!$J$27</f>
      </c>
      <c r="H62" s="24">
        <f t="shared" si="6"/>
      </c>
      <c r="I62" s="24">
        <v>4</v>
      </c>
      <c r="J62" s="24">
        <f t="shared" si="7"/>
      </c>
      <c r="K62" s="24">
        <f>大件!D91</f>
      </c>
      <c r="L62" s="24">
        <v>1</v>
      </c>
      <c r="M62" s="25">
        <f>大件!J91</f>
      </c>
      <c r="N62" s="24">
        <f t="shared" si="0"/>
      </c>
      <c r="O62" s="25">
        <f>(1-加工费!$B$21)*N62+L62*M62</f>
      </c>
      <c r="P62" s="25">
        <f t="shared" si="1"/>
      </c>
      <c r="Q62" s="25">
        <f t="shared" si="2"/>
      </c>
    </row>
    <row r="63" spans="1:17">
      <c r="A63" s="42"/>
      <c r="B63" s="42"/>
      <c r="C63" t="s">
        <v>105</v>
      </c>
      <c r="D63">
        <v>208</v>
      </c>
      <c r="E63">
        <f>生产资料!D27</f>
      </c>
      <c r="F63">
        <v>4</v>
      </c>
      <c r="G63">
        <f>生产资料!$J$27</f>
      </c>
      <c r="H63">
        <f t="shared" si="6"/>
      </c>
      <c r="I63">
        <v>4</v>
      </c>
      <c r="J63">
        <f t="shared" si="7"/>
      </c>
      <c r="K63">
        <f>大件!D34</f>
      </c>
      <c r="L63">
        <v>1</v>
      </c>
      <c r="M63" s="7">
        <f>大件!J34</f>
      </c>
      <c r="N63">
        <f t="shared" si="0"/>
      </c>
      <c r="O63" s="8">
        <f>(1-加工费!$B$21)*N63+L63*M63</f>
      </c>
      <c r="P63" s="7">
        <f t="shared" si="1"/>
      </c>
      <c r="Q63" s="7">
        <f t="shared" si="2"/>
      </c>
    </row>
    <row r="64" spans="1:17">
      <c r="A64" s="42"/>
      <c r="B64" s="42"/>
      <c r="C64" s="22" t="s">
        <v>106</v>
      </c>
      <c r="D64" s="22">
        <v>144</v>
      </c>
      <c r="E64" s="22">
        <f>生产资料!D27</f>
      </c>
      <c r="F64" s="22">
        <v>4</v>
      </c>
      <c r="G64" s="22">
        <f>生产资料!$J$27</f>
      </c>
      <c r="H64" s="22">
        <f t="shared" si="6"/>
      </c>
      <c r="I64" s="22">
        <v>4</v>
      </c>
      <c r="J64" s="22">
        <f t="shared" si="7"/>
      </c>
      <c r="K64" s="22">
        <f>大件!D10</f>
      </c>
      <c r="L64" s="22">
        <v>1</v>
      </c>
      <c r="M64" s="23">
        <f>大件!J10</f>
      </c>
      <c r="N64" s="22">
        <f t="shared" si="0"/>
      </c>
      <c r="O64" s="23">
        <f>(1-加工费!$B$21)*N64+L64*M64</f>
      </c>
      <c r="P64" s="23">
        <f t="shared" si="1"/>
      </c>
      <c r="Q64" s="23">
        <f t="shared" si="2"/>
      </c>
    </row>
    <row r="65" spans="1:17">
      <c r="A65" s="42"/>
      <c r="B65" s="42"/>
      <c r="C65" t="s">
        <v>107</v>
      </c>
      <c r="D65">
        <v>336</v>
      </c>
      <c r="E65">
        <f>生产资料!D27</f>
      </c>
      <c r="F65">
        <v>4</v>
      </c>
      <c r="G65">
        <f>生产资料!$J$27</f>
      </c>
      <c r="H65">
        <f t="shared" si="6"/>
      </c>
      <c r="I65">
        <v>4</v>
      </c>
      <c r="J65">
        <f t="shared" si="7"/>
      </c>
      <c r="K65">
        <f>大件!D61</f>
      </c>
      <c r="L65">
        <v>1</v>
      </c>
      <c r="M65" s="7">
        <f>大件!J61</f>
      </c>
      <c r="N65">
        <f t="shared" si="0"/>
      </c>
      <c r="O65" s="8">
        <f>(1-加工费!$B$21)*N65+L65*M65</f>
      </c>
      <c r="P65" s="7">
        <f t="shared" si="1"/>
      </c>
      <c r="Q65" s="7">
        <f t="shared" si="2"/>
      </c>
    </row>
    <row r="66" spans="1:17">
      <c r="A66" s="42" t="s">
        <v>108</v>
      </c>
      <c r="B66" s="42" t="s">
        <v>109</v>
      </c>
      <c r="C66" s="24" t="s">
        <v>110</v>
      </c>
      <c r="D66" s="24">
        <v>592</v>
      </c>
      <c r="E66" s="24">
        <f>生产资料!D36</f>
      </c>
      <c r="F66" s="24">
        <v>8</v>
      </c>
      <c r="G66" s="24">
        <f>生产资料!J36</f>
      </c>
      <c r="H66" s="24"/>
      <c r="I66" s="24"/>
      <c r="J66" s="24"/>
      <c r="K66" s="24">
        <f>大件!D103</f>
      </c>
      <c r="L66" s="24">
        <v>1</v>
      </c>
      <c r="M66" s="25">
        <f>大件!J103</f>
      </c>
      <c r="N66" s="24">
        <f t="shared" ref="N66:N143" si="8">F66*G66+I66*J66</f>
      </c>
      <c r="O66" s="25">
        <f>(1-加工费!$B$21)*N66+L66*M66</f>
      </c>
      <c r="P66" s="25">
        <f t="shared" si="1"/>
      </c>
      <c r="Q66" s="25">
        <f t="shared" si="2"/>
      </c>
    </row>
    <row r="67" spans="1:17">
      <c r="A67" s="42"/>
      <c r="B67" s="42"/>
      <c r="C67" t="s">
        <v>111</v>
      </c>
      <c r="D67">
        <v>208</v>
      </c>
      <c r="E67">
        <f>E66</f>
      </c>
      <c r="F67">
        <v>8</v>
      </c>
      <c r="G67">
        <f>生产资料!J36</f>
      </c>
      <c r="K67">
        <f>大件!D55</f>
      </c>
      <c r="L67">
        <v>1</v>
      </c>
      <c r="M67" s="7">
        <f>大件!J55</f>
      </c>
      <c r="N67">
        <f t="shared" si="8"/>
      </c>
      <c r="O67" s="8">
        <f>(1-加工费!$B$21)*N67+L67*M67</f>
      </c>
      <c r="P67" s="7">
        <f t="shared" ref="P67:P130" si="9">D67*0.3*5</f>
      </c>
      <c r="Q67" s="7">
        <f t="shared" ref="Q67:Q130" si="10">O67+P67</f>
      </c>
    </row>
    <row r="68" spans="1:17">
      <c r="A68" s="42"/>
      <c r="B68" s="42"/>
      <c r="C68" s="26" t="s">
        <v>112</v>
      </c>
      <c r="D68" s="26">
        <v>144</v>
      </c>
      <c r="E68" s="26">
        <f>E67</f>
      </c>
      <c r="F68" s="26">
        <v>8</v>
      </c>
      <c r="G68" s="26">
        <f>生产资料!J36</f>
      </c>
      <c r="H68" s="26"/>
      <c r="I68" s="26"/>
      <c r="J68" s="26"/>
      <c r="K68" s="26">
        <f>大件!D26</f>
      </c>
      <c r="L68" s="26">
        <v>1</v>
      </c>
      <c r="M68" s="27">
        <f>大件!J26</f>
      </c>
      <c r="N68" s="26">
        <f t="shared" si="8"/>
      </c>
      <c r="O68" s="27">
        <f>(1-加工费!$B$21)*N68+L68*M68</f>
      </c>
      <c r="P68" s="27">
        <f t="shared" si="9"/>
      </c>
      <c r="Q68" s="27">
        <f t="shared" si="10"/>
      </c>
    </row>
    <row r="69" spans="1:17">
      <c r="A69" s="42"/>
      <c r="B69" s="42"/>
      <c r="C69" t="s">
        <v>113</v>
      </c>
      <c r="D69">
        <v>144</v>
      </c>
      <c r="E69">
        <f>C70</f>
      </c>
      <c r="F69">
        <v>1</v>
      </c>
      <c r="G69" s="7">
        <f>O70</f>
      </c>
      <c r="K69">
        <f>大件!D112</f>
      </c>
      <c r="L69">
        <v>2</v>
      </c>
      <c r="M69" s="7">
        <f>大件!J112</f>
      </c>
      <c r="N69">
        <f t="shared" si="8"/>
      </c>
      <c r="O69" s="8">
        <f>(1-加工费!$B$21)*N69+L69*M69</f>
      </c>
      <c r="P69" s="7">
        <f t="shared" si="9"/>
      </c>
      <c r="Q69" s="7">
        <f t="shared" si="10"/>
      </c>
    </row>
    <row r="70" spans="1:17">
      <c r="A70" s="42"/>
      <c r="B70" s="42"/>
      <c r="C70" s="24" t="s">
        <v>114</v>
      </c>
      <c r="D70" s="24">
        <v>144</v>
      </c>
      <c r="E70" s="24">
        <f>E68</f>
      </c>
      <c r="F70" s="24">
        <v>8</v>
      </c>
      <c r="G70" s="24">
        <f>生产资料!J36</f>
      </c>
      <c r="H70" s="24"/>
      <c r="I70" s="24"/>
      <c r="J70" s="24"/>
      <c r="K70" s="24"/>
      <c r="L70" s="24"/>
      <c r="M70" s="25"/>
      <c r="N70" s="24">
        <f t="shared" si="8"/>
      </c>
      <c r="O70" s="25">
        <f>(1-加工费!$B$21)*N70+L70*M70</f>
      </c>
      <c r="P70" s="25">
        <f t="shared" si="9"/>
      </c>
      <c r="Q70" s="25">
        <f t="shared" si="10"/>
      </c>
    </row>
    <row r="71" spans="1:17">
      <c r="A71" s="42"/>
      <c r="B71" s="42"/>
      <c r="C71" s="24" t="s">
        <v>115</v>
      </c>
      <c r="D71" s="24">
        <v>112</v>
      </c>
      <c r="E71" s="24">
        <f t="shared" ref="E71:E76" si="11">E70</f>
      </c>
      <c r="F71" s="24">
        <v>8</v>
      </c>
      <c r="G71" s="24">
        <f>生产资料!J36</f>
      </c>
      <c r="H71" s="24"/>
      <c r="I71" s="24"/>
      <c r="J71" s="24"/>
      <c r="K71" s="24"/>
      <c r="L71" s="24"/>
      <c r="M71" s="25"/>
      <c r="N71" s="24">
        <f t="shared" si="8"/>
      </c>
      <c r="O71" s="25">
        <f>(1-加工费!$B$21)*N71+L71*M71</f>
      </c>
      <c r="P71" s="25">
        <f t="shared" si="9"/>
      </c>
      <c r="Q71" s="25">
        <f t="shared" si="10"/>
      </c>
    </row>
    <row r="72" spans="1:17">
      <c r="A72" s="42"/>
      <c r="B72" s="42"/>
      <c r="C72" s="24" t="s">
        <v>116</v>
      </c>
      <c r="D72" s="24">
        <v>112</v>
      </c>
      <c r="E72" s="24">
        <f t="shared" si="11"/>
      </c>
      <c r="F72" s="24">
        <v>8</v>
      </c>
      <c r="G72" s="24">
        <f>生产资料!J36</f>
      </c>
      <c r="H72" s="24"/>
      <c r="I72" s="24"/>
      <c r="J72" s="24"/>
      <c r="K72" s="24"/>
      <c r="L72" s="24"/>
      <c r="M72" s="25"/>
      <c r="N72" s="24">
        <f t="shared" si="8"/>
      </c>
      <c r="O72" s="25">
        <f>(1-加工费!$B$21)*N72+L72*M72</f>
      </c>
      <c r="P72" s="25">
        <f t="shared" si="9"/>
      </c>
      <c r="Q72" s="25">
        <f t="shared" si="10"/>
      </c>
    </row>
    <row r="73" spans="1:17">
      <c r="A73" s="42"/>
      <c r="B73" s="42"/>
      <c r="C73" t="s">
        <v>117</v>
      </c>
      <c r="D73">
        <v>336</v>
      </c>
      <c r="E73">
        <f t="shared" si="11"/>
      </c>
      <c r="F73">
        <v>8</v>
      </c>
      <c r="G73">
        <f>生产资料!J36</f>
      </c>
      <c r="K73">
        <f>大件!D82</f>
      </c>
      <c r="L73">
        <v>1</v>
      </c>
      <c r="M73" s="7">
        <f>大件!J82</f>
      </c>
      <c r="N73">
        <f t="shared" si="8"/>
      </c>
      <c r="O73" s="8">
        <f>(1-加工费!$B$21)*N73+L73*M73</f>
      </c>
      <c r="P73" s="7">
        <f t="shared" si="9"/>
      </c>
      <c r="Q73" s="7">
        <f t="shared" si="10"/>
      </c>
    </row>
    <row r="74" spans="1:17">
      <c r="A74" s="42"/>
      <c r="B74" s="42" t="s">
        <v>118</v>
      </c>
      <c r="C74" t="s">
        <v>119</v>
      </c>
      <c r="D74">
        <v>1184</v>
      </c>
      <c r="E74">
        <f t="shared" si="11"/>
      </c>
      <c r="F74">
        <v>16</v>
      </c>
      <c r="G74">
        <f>生产资料!J36</f>
      </c>
      <c r="K74">
        <f>大件!D101</f>
      </c>
      <c r="L74">
        <v>1</v>
      </c>
      <c r="M74" s="7">
        <f>大件!J101</f>
      </c>
      <c r="N74">
        <f t="shared" si="8"/>
      </c>
      <c r="O74" s="8">
        <f>(1-加工费!$B$21)*N74+L74*M74</f>
      </c>
      <c r="P74" s="7">
        <f t="shared" si="9"/>
      </c>
      <c r="Q74" s="7">
        <f t="shared" si="10"/>
      </c>
    </row>
    <row r="75" spans="1:17">
      <c r="A75" s="42"/>
      <c r="B75" s="42"/>
      <c r="C75" t="s">
        <v>120</v>
      </c>
      <c r="D75">
        <v>416</v>
      </c>
      <c r="E75">
        <f t="shared" si="11"/>
      </c>
      <c r="F75">
        <v>16</v>
      </c>
      <c r="G75">
        <f>生产资料!J36</f>
      </c>
      <c r="K75">
        <f>大件!D53</f>
      </c>
      <c r="L75">
        <v>1</v>
      </c>
      <c r="M75" s="7">
        <f>大件!J53</f>
      </c>
      <c r="N75">
        <f t="shared" si="8"/>
      </c>
      <c r="O75" s="8">
        <f>(1-加工费!$B$21)*N75+L75*M75</f>
      </c>
      <c r="P75" s="7">
        <f t="shared" si="9"/>
      </c>
      <c r="Q75" s="7">
        <f t="shared" si="10"/>
      </c>
    </row>
    <row r="76" spans="1:17">
      <c r="A76" s="42"/>
      <c r="B76" s="42"/>
      <c r="C76" s="24" t="s">
        <v>121</v>
      </c>
      <c r="D76" s="24">
        <v>288</v>
      </c>
      <c r="E76" s="24">
        <f t="shared" si="11"/>
      </c>
      <c r="F76" s="24">
        <v>16</v>
      </c>
      <c r="G76" s="24">
        <f>生产资料!J36</f>
      </c>
      <c r="H76" s="24"/>
      <c r="I76" s="24"/>
      <c r="J76" s="24"/>
      <c r="K76" s="24">
        <f>大件!D24</f>
      </c>
      <c r="L76" s="24">
        <v>1</v>
      </c>
      <c r="M76" s="25">
        <f>大件!J24</f>
      </c>
      <c r="N76" s="24">
        <f t="shared" si="8"/>
      </c>
      <c r="O76" s="25">
        <f>(1-加工费!$B$21)*N76+L76*M76</f>
      </c>
      <c r="P76" s="25">
        <f t="shared" si="9"/>
      </c>
      <c r="Q76" s="25">
        <f t="shared" si="10"/>
      </c>
    </row>
    <row r="77" spans="1:17">
      <c r="A77" s="42"/>
      <c r="B77" s="42"/>
      <c r="C77" t="s">
        <v>122</v>
      </c>
      <c r="D77">
        <v>288</v>
      </c>
      <c r="E77">
        <f>C78</f>
      </c>
      <c r="F77">
        <v>1</v>
      </c>
      <c r="G77" s="7">
        <f>O78</f>
      </c>
      <c r="K77">
        <f>大件!D112</f>
      </c>
      <c r="L77">
        <v>4</v>
      </c>
      <c r="M77" s="7">
        <f>大件!J112</f>
      </c>
      <c r="N77">
        <f t="shared" si="8"/>
      </c>
      <c r="O77" s="8">
        <f>(1-加工费!$B$21)*N77+L77*M77</f>
      </c>
      <c r="P77" s="7">
        <f t="shared" si="9"/>
      </c>
      <c r="Q77" s="7">
        <f t="shared" si="10"/>
      </c>
    </row>
    <row r="78" spans="1:17">
      <c r="A78" s="42"/>
      <c r="B78" s="42"/>
      <c r="C78" s="24" t="s">
        <v>123</v>
      </c>
      <c r="D78" s="24">
        <v>224</v>
      </c>
      <c r="E78" s="24">
        <f>E76</f>
      </c>
      <c r="F78" s="24">
        <v>16</v>
      </c>
      <c r="G78" s="24">
        <f>生产资料!J36</f>
      </c>
      <c r="H78" s="24"/>
      <c r="I78" s="24"/>
      <c r="J78" s="24"/>
      <c r="K78" s="24"/>
      <c r="L78" s="24"/>
      <c r="M78" s="25"/>
      <c r="N78" s="24">
        <f t="shared" si="8"/>
      </c>
      <c r="O78" s="25">
        <f>(1-加工费!$B$21)*N78+L78*M78</f>
      </c>
      <c r="P78" s="25">
        <f t="shared" si="9"/>
      </c>
      <c r="Q78" s="25">
        <f t="shared" si="10"/>
      </c>
    </row>
    <row r="79" spans="1:17">
      <c r="A79" s="42"/>
      <c r="B79" s="42"/>
      <c r="C79" s="24" t="s">
        <v>124</v>
      </c>
      <c r="D79" s="24">
        <v>224</v>
      </c>
      <c r="E79" s="24">
        <f t="shared" ref="E79:E84" si="12">E78</f>
      </c>
      <c r="F79" s="24">
        <v>16</v>
      </c>
      <c r="G79" s="24">
        <f>生产资料!J36</f>
      </c>
      <c r="H79" s="24"/>
      <c r="I79" s="24"/>
      <c r="J79" s="24"/>
      <c r="K79" s="24"/>
      <c r="L79" s="24"/>
      <c r="M79" s="25"/>
      <c r="N79" s="24">
        <f t="shared" si="8"/>
      </c>
      <c r="O79" s="25">
        <f>(1-加工费!$B$21)*N79+L79*M79</f>
      </c>
      <c r="P79" s="25">
        <f t="shared" si="9"/>
      </c>
      <c r="Q79" s="25">
        <f t="shared" si="10"/>
      </c>
    </row>
    <row r="80" spans="1:17">
      <c r="A80" s="42"/>
      <c r="B80" s="42"/>
      <c r="C80" s="24" t="s">
        <v>125</v>
      </c>
      <c r="D80" s="24">
        <v>224</v>
      </c>
      <c r="E80" s="24">
        <f t="shared" si="12"/>
      </c>
      <c r="F80" s="24">
        <v>16</v>
      </c>
      <c r="G80" s="24">
        <f>生产资料!J36</f>
      </c>
      <c r="H80" s="24"/>
      <c r="I80" s="24"/>
      <c r="J80" s="24"/>
      <c r="K80" s="24"/>
      <c r="L80" s="24"/>
      <c r="M80" s="25"/>
      <c r="N80" s="24">
        <f t="shared" si="8"/>
      </c>
      <c r="O80" s="25">
        <f>(1-加工费!$B$21)*N80+L80*M80</f>
      </c>
      <c r="P80" s="25">
        <f t="shared" si="9"/>
      </c>
      <c r="Q80" s="25">
        <f t="shared" si="10"/>
      </c>
    </row>
    <row r="81" spans="1:17">
      <c r="A81" s="42"/>
      <c r="B81" s="42"/>
      <c r="C81" t="s">
        <v>126</v>
      </c>
      <c r="D81">
        <v>672</v>
      </c>
      <c r="E81">
        <f t="shared" si="12"/>
      </c>
      <c r="F81">
        <v>16</v>
      </c>
      <c r="G81">
        <f>生产资料!J36</f>
      </c>
      <c r="K81">
        <f>大件!D81</f>
      </c>
      <c r="L81">
        <v>1</v>
      </c>
      <c r="M81" s="7">
        <f>大件!J81</f>
      </c>
      <c r="N81">
        <f t="shared" si="8"/>
      </c>
      <c r="O81" s="8">
        <f>(1-加工费!$B$21)*N81+L81*M81</f>
      </c>
      <c r="P81" s="7">
        <f t="shared" si="9"/>
      </c>
      <c r="Q81" s="7">
        <f t="shared" si="10"/>
      </c>
    </row>
    <row r="82" spans="1:17">
      <c r="A82" s="42"/>
      <c r="B82" s="42" t="s">
        <v>127</v>
      </c>
      <c r="C82" t="s">
        <v>128</v>
      </c>
      <c r="D82">
        <v>592</v>
      </c>
      <c r="E82">
        <f t="shared" si="12"/>
      </c>
      <c r="F82">
        <v>8</v>
      </c>
      <c r="G82">
        <f>生产资料!J36</f>
      </c>
      <c r="K82">
        <f>大件!D102</f>
      </c>
      <c r="L82">
        <v>1</v>
      </c>
      <c r="M82" s="7">
        <f>大件!J102</f>
      </c>
      <c r="N82">
        <f t="shared" si="8"/>
      </c>
      <c r="O82" s="8">
        <f>(1-加工费!$B$21)*N82+L82*M82</f>
      </c>
      <c r="P82" s="7">
        <f t="shared" si="9"/>
      </c>
      <c r="Q82" s="7">
        <f t="shared" si="10"/>
      </c>
    </row>
    <row r="83" spans="1:17">
      <c r="A83" s="42"/>
      <c r="B83" s="42"/>
      <c r="C83" t="s">
        <v>129</v>
      </c>
      <c r="D83">
        <v>208</v>
      </c>
      <c r="E83">
        <f t="shared" si="12"/>
      </c>
      <c r="F83">
        <v>8</v>
      </c>
      <c r="G83">
        <f>生产资料!J36</f>
      </c>
      <c r="K83">
        <f>大件!D54</f>
      </c>
      <c r="L83">
        <v>1</v>
      </c>
      <c r="M83" s="7">
        <f>大件!J54</f>
      </c>
      <c r="N83">
        <f t="shared" si="8"/>
      </c>
      <c r="O83" s="8">
        <f>(1-加工费!$B$21)*N83+L83*M83</f>
      </c>
      <c r="P83" s="7">
        <f t="shared" si="9"/>
      </c>
      <c r="Q83" s="7">
        <f t="shared" si="10"/>
      </c>
    </row>
    <row r="84" spans="1:17">
      <c r="A84" s="42"/>
      <c r="B84" s="42"/>
      <c r="C84" s="22" t="s">
        <v>130</v>
      </c>
      <c r="D84" s="22">
        <v>144</v>
      </c>
      <c r="E84" s="22">
        <f t="shared" si="12"/>
      </c>
      <c r="F84" s="22">
        <v>8</v>
      </c>
      <c r="G84" s="22">
        <f>生产资料!J36</f>
      </c>
      <c r="H84" s="22"/>
      <c r="I84" s="22"/>
      <c r="J84" s="22"/>
      <c r="K84" s="22">
        <f>大件!D25</f>
      </c>
      <c r="L84" s="22">
        <v>1</v>
      </c>
      <c r="M84" s="23">
        <f>大件!J25</f>
      </c>
      <c r="N84" s="22">
        <f t="shared" si="8"/>
      </c>
      <c r="O84" s="23">
        <f>(1-加工费!$B$21)*N84+L84*M84</f>
      </c>
      <c r="P84" s="23">
        <f t="shared" si="9"/>
      </c>
      <c r="Q84" s="23">
        <f t="shared" si="10"/>
      </c>
    </row>
    <row r="85" spans="1:17">
      <c r="A85" s="42"/>
      <c r="B85" s="42"/>
      <c r="C85" t="s">
        <v>131</v>
      </c>
      <c r="D85">
        <v>144</v>
      </c>
      <c r="E85">
        <f>C86</f>
      </c>
      <c r="F85">
        <v>1</v>
      </c>
      <c r="G85" s="7">
        <f>O86</f>
      </c>
      <c r="K85">
        <f>大件!D112</f>
      </c>
      <c r="L85">
        <v>2</v>
      </c>
      <c r="M85" s="7">
        <f>大件!J112</f>
      </c>
      <c r="N85">
        <f t="shared" si="8"/>
      </c>
      <c r="O85" s="8">
        <f>(1-加工费!$B$21)*N85+L85*M85</f>
      </c>
      <c r="P85" s="7">
        <f t="shared" si="9"/>
      </c>
      <c r="Q85" s="7">
        <f t="shared" si="10"/>
      </c>
    </row>
    <row r="86" spans="1:17">
      <c r="A86" s="42"/>
      <c r="B86" s="42"/>
      <c r="C86" s="24" t="s">
        <v>132</v>
      </c>
      <c r="D86" s="24">
        <v>112</v>
      </c>
      <c r="E86" s="24">
        <f>E84</f>
      </c>
      <c r="F86" s="24">
        <v>8</v>
      </c>
      <c r="G86" s="24">
        <f>生产资料!J36</f>
      </c>
      <c r="H86" s="24"/>
      <c r="I86" s="24"/>
      <c r="J86" s="24"/>
      <c r="K86" s="24"/>
      <c r="L86" s="24"/>
      <c r="M86" s="25"/>
      <c r="N86" s="24">
        <f t="shared" si="8"/>
      </c>
      <c r="O86" s="25">
        <f>(1-加工费!$B$21)*N86+L86*M86</f>
      </c>
      <c r="P86" s="25">
        <f t="shared" si="9"/>
      </c>
      <c r="Q86" s="25">
        <f t="shared" si="10"/>
      </c>
    </row>
    <row r="87" spans="1:17">
      <c r="A87" s="42"/>
      <c r="B87" s="42"/>
      <c r="C87" s="24" t="s">
        <v>133</v>
      </c>
      <c r="D87" s="24">
        <v>112</v>
      </c>
      <c r="E87" s="24">
        <f>E86</f>
      </c>
      <c r="F87" s="24">
        <v>8</v>
      </c>
      <c r="G87" s="24">
        <f>生产资料!J36</f>
      </c>
      <c r="H87" s="24"/>
      <c r="I87" s="24"/>
      <c r="J87" s="24"/>
      <c r="K87" s="24"/>
      <c r="L87" s="24"/>
      <c r="M87" s="25"/>
      <c r="N87" s="24">
        <f t="shared" si="8"/>
      </c>
      <c r="O87" s="25">
        <f>(1-加工费!$B$21)*N87+L87*M87</f>
      </c>
      <c r="P87" s="25">
        <f t="shared" si="9"/>
      </c>
      <c r="Q87" s="25">
        <f t="shared" si="10"/>
      </c>
    </row>
    <row r="88" spans="1:17">
      <c r="A88" s="42"/>
      <c r="B88" s="42"/>
      <c r="C88" s="24" t="s">
        <v>134</v>
      </c>
      <c r="D88" s="24">
        <v>112</v>
      </c>
      <c r="E88" s="24">
        <f>E87</f>
      </c>
      <c r="F88" s="24">
        <v>8</v>
      </c>
      <c r="G88" s="24">
        <f>生产资料!J36</f>
      </c>
      <c r="H88" s="24"/>
      <c r="I88" s="24"/>
      <c r="J88" s="24"/>
      <c r="K88" s="24"/>
      <c r="L88" s="24"/>
      <c r="M88" s="25"/>
      <c r="N88" s="24">
        <f t="shared" si="8"/>
      </c>
      <c r="O88" s="25">
        <f>(1-加工费!$B$21)*N88+L88*M88</f>
      </c>
      <c r="P88" s="25">
        <f t="shared" si="9"/>
      </c>
      <c r="Q88" s="25">
        <f t="shared" si="10"/>
      </c>
    </row>
    <row r="89" spans="1:17">
      <c r="A89" s="42"/>
      <c r="B89" s="42"/>
      <c r="C89" t="s">
        <v>135</v>
      </c>
      <c r="D89">
        <v>336</v>
      </c>
      <c r="E89">
        <f>E88</f>
      </c>
      <c r="F89">
        <v>8</v>
      </c>
      <c r="G89">
        <f>生产资料!J36</f>
      </c>
      <c r="K89">
        <f>大件!D80</f>
      </c>
      <c r="L89">
        <v>1</v>
      </c>
      <c r="M89" s="7">
        <f>大件!J80</f>
      </c>
      <c r="N89">
        <f t="shared" si="8"/>
      </c>
      <c r="O89" s="8">
        <f>(1-加工费!$B$21)*N89+L89*M89</f>
      </c>
      <c r="P89" s="7">
        <f t="shared" si="9"/>
      </c>
      <c r="Q89" s="7">
        <f t="shared" si="10"/>
      </c>
    </row>
    <row r="90" spans="1:17">
      <c r="A90" s="42"/>
      <c r="B90" s="42" t="s">
        <v>136</v>
      </c>
      <c r="C90" s="24" t="s">
        <v>136</v>
      </c>
      <c r="D90" s="24">
        <v>448</v>
      </c>
      <c r="E90" s="24">
        <f>生产资料!D30</f>
      </c>
      <c r="F90" s="24">
        <v>32</v>
      </c>
      <c r="G90" s="24">
        <f>生产资料!J30</f>
      </c>
      <c r="H90" s="24"/>
      <c r="I90" s="24"/>
      <c r="J90" s="24"/>
      <c r="K90" s="24"/>
      <c r="L90" s="24"/>
      <c r="M90" s="25"/>
      <c r="N90" s="24">
        <f t="shared" si="8"/>
      </c>
      <c r="O90" s="25">
        <f>(1-加工费!$B$21)*N90+L90*M90</f>
      </c>
      <c r="P90" s="25">
        <f t="shared" si="9"/>
      </c>
      <c r="Q90" s="25">
        <f t="shared" si="10"/>
      </c>
    </row>
    <row r="91" spans="1:17">
      <c r="A91" s="42"/>
      <c r="B91" s="42"/>
      <c r="C91" t="s">
        <v>137</v>
      </c>
      <c r="D91">
        <v>2368</v>
      </c>
      <c r="E91">
        <f t="shared" ref="E91:E103" si="13">E90</f>
      </c>
      <c r="F91">
        <v>32</v>
      </c>
      <c r="G91">
        <f t="shared" ref="G91:H103" si="14">G90</f>
      </c>
      <c r="K91">
        <f>大件!D107</f>
      </c>
      <c r="L91">
        <v>1</v>
      </c>
      <c r="M91" s="7">
        <f>大件!J107</f>
      </c>
      <c r="N91">
        <f t="shared" si="8"/>
      </c>
      <c r="O91" s="8">
        <f>(1-加工费!$B$21)*N91+L91*M91</f>
      </c>
      <c r="P91" s="7">
        <f t="shared" si="9"/>
      </c>
      <c r="Q91" s="7">
        <f t="shared" si="10"/>
      </c>
    </row>
    <row r="92" spans="1:17">
      <c r="A92" s="42"/>
      <c r="B92" s="42"/>
      <c r="C92" t="s">
        <v>138</v>
      </c>
      <c r="D92">
        <v>832</v>
      </c>
      <c r="E92">
        <f t="shared" si="13"/>
      </c>
      <c r="F92">
        <v>32</v>
      </c>
      <c r="G92">
        <f t="shared" si="14"/>
      </c>
      <c r="K92">
        <f>大件!D47</f>
      </c>
      <c r="L92">
        <v>1</v>
      </c>
      <c r="M92" s="7">
        <f>大件!J47</f>
      </c>
      <c r="N92">
        <f t="shared" si="8"/>
      </c>
      <c r="O92" s="8">
        <f>(1-加工费!$B$21)*N92+L92*M92</f>
      </c>
      <c r="P92" s="7">
        <f t="shared" si="9"/>
      </c>
      <c r="Q92" s="7">
        <f t="shared" si="10"/>
      </c>
    </row>
    <row r="93" spans="1:17">
      <c r="A93" s="42"/>
      <c r="B93" s="42"/>
      <c r="C93" t="s">
        <v>139</v>
      </c>
      <c r="D93">
        <v>1344</v>
      </c>
      <c r="E93">
        <f t="shared" si="13"/>
      </c>
      <c r="F93">
        <v>32</v>
      </c>
      <c r="G93">
        <f t="shared" si="14"/>
      </c>
      <c r="K93">
        <f>大件!D74</f>
      </c>
      <c r="L93">
        <v>1</v>
      </c>
      <c r="M93" s="7">
        <f>大件!J74</f>
      </c>
      <c r="N93">
        <f t="shared" si="8"/>
      </c>
      <c r="O93" s="8">
        <f>(1-加工费!$B$21)*N93+L93*M93</f>
      </c>
      <c r="P93" s="7">
        <f t="shared" si="9"/>
      </c>
      <c r="Q93" s="7">
        <f t="shared" si="10"/>
      </c>
    </row>
    <row r="94" spans="1:17">
      <c r="A94" s="42"/>
      <c r="B94" s="42"/>
      <c r="C94" s="24" t="s">
        <v>140</v>
      </c>
      <c r="D94" s="24">
        <v>448</v>
      </c>
      <c r="E94" s="24">
        <f t="shared" si="13"/>
      </c>
      <c r="F94" s="24">
        <v>32</v>
      </c>
      <c r="G94" s="24">
        <f t="shared" si="14"/>
      </c>
      <c r="H94" s="24"/>
      <c r="I94" s="24"/>
      <c r="J94" s="24"/>
      <c r="K94" s="24"/>
      <c r="L94" s="24"/>
      <c r="M94" s="25"/>
      <c r="N94" s="24">
        <f t="shared" si="8"/>
      </c>
      <c r="O94" s="25">
        <f>(1-加工费!$B$21)*N94+L94*M94</f>
      </c>
      <c r="P94" s="25">
        <f t="shared" si="9"/>
      </c>
      <c r="Q94" s="25">
        <f t="shared" si="10"/>
      </c>
    </row>
    <row r="95" spans="1:17">
      <c r="A95" s="42"/>
      <c r="B95" s="42"/>
      <c r="C95" s="24" t="s">
        <v>141</v>
      </c>
      <c r="D95" s="24">
        <v>448</v>
      </c>
      <c r="E95" s="24">
        <f t="shared" si="13"/>
      </c>
      <c r="F95" s="24">
        <v>32</v>
      </c>
      <c r="G95" s="24">
        <f t="shared" si="14"/>
      </c>
      <c r="H95" s="24"/>
      <c r="I95" s="24"/>
      <c r="J95" s="24"/>
      <c r="K95" s="24"/>
      <c r="L95" s="24"/>
      <c r="M95" s="25"/>
      <c r="N95" s="24">
        <f t="shared" si="8"/>
      </c>
      <c r="O95" s="25">
        <f>(1-加工费!$B$21)*N95+L95*M95</f>
      </c>
      <c r="P95" s="25">
        <f t="shared" si="9"/>
      </c>
      <c r="Q95" s="25">
        <f t="shared" si="10"/>
      </c>
    </row>
    <row r="96" spans="1:17">
      <c r="A96" s="42"/>
      <c r="B96" s="42"/>
      <c r="C96" s="24" t="s">
        <v>142</v>
      </c>
      <c r="D96" s="24">
        <v>576</v>
      </c>
      <c r="E96" s="24">
        <f t="shared" si="13"/>
      </c>
      <c r="F96" s="24">
        <v>32</v>
      </c>
      <c r="G96" s="24">
        <f t="shared" si="14"/>
      </c>
      <c r="H96" s="24"/>
      <c r="I96" s="24"/>
      <c r="J96" s="24"/>
      <c r="K96" s="24">
        <f>大件!D22</f>
      </c>
      <c r="L96" s="24">
        <v>1</v>
      </c>
      <c r="M96" s="25">
        <f>大件!J22</f>
      </c>
      <c r="N96" s="24">
        <f t="shared" si="8"/>
      </c>
      <c r="O96" s="25">
        <f>(1-加工费!$B$21)*N96+L96*M96</f>
      </c>
      <c r="P96" s="25">
        <f t="shared" si="9"/>
      </c>
      <c r="Q96" s="25">
        <f t="shared" si="10"/>
      </c>
    </row>
    <row r="97" spans="1:17">
      <c r="A97" s="42"/>
      <c r="B97" s="42" t="s">
        <v>143</v>
      </c>
      <c r="C97" s="24" t="s">
        <v>143</v>
      </c>
      <c r="D97" s="24">
        <v>336</v>
      </c>
      <c r="E97" s="24">
        <f t="shared" si="13"/>
      </c>
      <c r="F97" s="24">
        <v>16</v>
      </c>
      <c r="G97" s="24">
        <f t="shared" si="14"/>
      </c>
      <c r="H97" s="24">
        <f>生产资料!D27</f>
      </c>
      <c r="I97" s="24">
        <v>8</v>
      </c>
      <c r="J97" s="24">
        <f>生产资料!J27</f>
      </c>
      <c r="K97" s="24"/>
      <c r="L97" s="24"/>
      <c r="M97" s="25"/>
      <c r="N97" s="24">
        <f t="shared" si="8"/>
      </c>
      <c r="O97" s="25">
        <f>(1-加工费!$B$21)*N97+L97*M97</f>
      </c>
      <c r="P97" s="25">
        <f t="shared" si="9"/>
      </c>
      <c r="Q97" s="25">
        <f t="shared" si="10"/>
      </c>
    </row>
    <row r="98" spans="1:17">
      <c r="A98" s="42"/>
      <c r="B98" s="42"/>
      <c r="C98" s="24" t="s">
        <v>144</v>
      </c>
      <c r="D98" s="24">
        <v>432</v>
      </c>
      <c r="E98" s="24">
        <f t="shared" si="13"/>
      </c>
      <c r="F98" s="24">
        <v>16</v>
      </c>
      <c r="G98" s="24">
        <f t="shared" si="14"/>
      </c>
      <c r="H98" s="24">
        <f t="shared" si="14"/>
      </c>
      <c r="I98" s="24">
        <v>8</v>
      </c>
      <c r="J98" s="24">
        <f t="shared" ref="J98:J103" si="15">J97</f>
      </c>
      <c r="K98" s="24">
        <f>大件!D20</f>
      </c>
      <c r="L98" s="24">
        <v>1</v>
      </c>
      <c r="M98" s="25">
        <f>大件!J20</f>
      </c>
      <c r="N98" s="24">
        <f t="shared" si="8"/>
      </c>
      <c r="O98" s="25">
        <f>(1-加工费!$B$21)*N98+L98*M98</f>
      </c>
      <c r="P98" s="25">
        <f t="shared" si="9"/>
      </c>
      <c r="Q98" s="25">
        <f t="shared" si="10"/>
      </c>
    </row>
    <row r="99" spans="1:17">
      <c r="A99" s="42"/>
      <c r="B99" s="42"/>
      <c r="C99" t="s">
        <v>145</v>
      </c>
      <c r="D99">
        <v>1776</v>
      </c>
      <c r="E99">
        <f t="shared" si="13"/>
      </c>
      <c r="F99">
        <v>16</v>
      </c>
      <c r="G99">
        <f t="shared" si="14"/>
      </c>
      <c r="H99">
        <f t="shared" si="14"/>
      </c>
      <c r="I99">
        <v>8</v>
      </c>
      <c r="J99">
        <f t="shared" si="15"/>
      </c>
      <c r="K99">
        <f>大件!D105</f>
      </c>
      <c r="L99">
        <v>1</v>
      </c>
      <c r="M99" s="7">
        <f>大件!J105</f>
      </c>
      <c r="N99">
        <f t="shared" si="8"/>
      </c>
      <c r="O99" s="8">
        <f>(1-加工费!$B$21)*N99+L99*M99</f>
      </c>
      <c r="P99" s="7">
        <f t="shared" si="9"/>
      </c>
      <c r="Q99" s="7">
        <f t="shared" si="10"/>
      </c>
    </row>
    <row r="100" spans="1:17">
      <c r="A100" s="42"/>
      <c r="B100" s="42"/>
      <c r="C100" s="22" t="s">
        <v>146</v>
      </c>
      <c r="D100" s="22">
        <v>448</v>
      </c>
      <c r="E100" s="22">
        <f t="shared" si="13"/>
      </c>
      <c r="F100" s="22">
        <v>20</v>
      </c>
      <c r="G100" s="22">
        <f t="shared" si="14"/>
      </c>
      <c r="H100" s="22">
        <f t="shared" si="14"/>
      </c>
      <c r="I100" s="22">
        <v>12</v>
      </c>
      <c r="J100" s="22">
        <f t="shared" si="15"/>
      </c>
      <c r="K100" s="22"/>
      <c r="L100" s="22"/>
      <c r="M100" s="23"/>
      <c r="N100" s="22">
        <f t="shared" si="8"/>
      </c>
      <c r="O100" s="23">
        <f>(1-加工费!$B$21)*N100+L100*M100</f>
      </c>
      <c r="P100" s="23">
        <f t="shared" si="9"/>
      </c>
      <c r="Q100" s="23">
        <f t="shared" si="10"/>
      </c>
    </row>
    <row r="101" spans="1:17">
      <c r="A101" s="42"/>
      <c r="B101" s="42"/>
      <c r="C101" s="24" t="s">
        <v>147</v>
      </c>
      <c r="D101" s="24">
        <v>448</v>
      </c>
      <c r="E101" s="24">
        <f t="shared" si="13"/>
      </c>
      <c r="F101" s="24">
        <v>12</v>
      </c>
      <c r="G101" s="24">
        <f t="shared" si="14"/>
      </c>
      <c r="H101" s="24">
        <f t="shared" si="14"/>
      </c>
      <c r="I101" s="24">
        <v>20</v>
      </c>
      <c r="J101" s="24">
        <f t="shared" si="15"/>
      </c>
      <c r="K101" s="24"/>
      <c r="L101" s="24"/>
      <c r="M101" s="25"/>
      <c r="N101" s="24">
        <f t="shared" si="8"/>
      </c>
      <c r="O101" s="25">
        <f>(1-加工费!$B$21)*N101+L101*M101</f>
      </c>
      <c r="P101" s="25">
        <f t="shared" si="9"/>
      </c>
      <c r="Q101" s="25">
        <f t="shared" si="10"/>
      </c>
    </row>
    <row r="102" spans="1:17">
      <c r="A102" s="42"/>
      <c r="B102" s="42"/>
      <c r="C102" t="s">
        <v>148</v>
      </c>
      <c r="D102">
        <v>832</v>
      </c>
      <c r="E102">
        <f t="shared" si="13"/>
      </c>
      <c r="F102">
        <v>20</v>
      </c>
      <c r="G102">
        <f t="shared" si="14"/>
      </c>
      <c r="H102">
        <f t="shared" si="14"/>
      </c>
      <c r="I102">
        <v>12</v>
      </c>
      <c r="J102">
        <f t="shared" si="15"/>
      </c>
      <c r="K102">
        <f>大件!D48</f>
      </c>
      <c r="L102">
        <v>1</v>
      </c>
      <c r="M102" s="7">
        <f>大件!J48</f>
      </c>
      <c r="N102">
        <f t="shared" si="8"/>
      </c>
      <c r="O102" s="8">
        <f>(1-加工费!$B$21)*N102+L102*M102</f>
      </c>
      <c r="P102" s="7">
        <f t="shared" si="9"/>
      </c>
      <c r="Q102" s="7">
        <f t="shared" si="10"/>
      </c>
    </row>
    <row r="103" spans="1:17">
      <c r="A103" s="42"/>
      <c r="B103" s="42"/>
      <c r="C103" t="s">
        <v>149</v>
      </c>
      <c r="D103">
        <v>1344</v>
      </c>
      <c r="E103">
        <f t="shared" si="13"/>
      </c>
      <c r="F103">
        <v>20</v>
      </c>
      <c r="G103">
        <f t="shared" si="14"/>
      </c>
      <c r="H103">
        <f t="shared" si="14"/>
      </c>
      <c r="I103">
        <v>12</v>
      </c>
      <c r="J103">
        <f t="shared" si="15"/>
      </c>
      <c r="K103">
        <f>大件!D77</f>
      </c>
      <c r="L103">
        <v>1</v>
      </c>
      <c r="M103" s="7">
        <f>大件!J77</f>
      </c>
      <c r="N103">
        <f t="shared" si="8"/>
      </c>
      <c r="O103" s="8">
        <f>(1-加工费!$B$21)*N103+L103*M103</f>
      </c>
      <c r="P103" s="7">
        <f t="shared" si="9"/>
      </c>
      <c r="Q103" s="7">
        <f t="shared" si="10"/>
      </c>
    </row>
    <row r="104" spans="1:17">
      <c r="A104" s="42"/>
      <c r="B104" s="42" t="s">
        <v>385</v>
      </c>
      <c r="C104" s="22" t="s">
        <v>385</v>
      </c>
      <c r="D104" s="22">
        <v>336</v>
      </c>
      <c r="E104" s="22">
        <f t="shared" ref="E104:E110" si="16">E103</f>
      </c>
      <c r="F104" s="22">
        <v>16</v>
      </c>
      <c r="G104" s="22">
        <f t="shared" ref="G104:G110" si="17">G103</f>
      </c>
      <c r="H104" s="22">
        <f>H51</f>
      </c>
      <c r="I104" s="22">
        <v>8</v>
      </c>
      <c r="J104" s="22">
        <f>J52</f>
      </c>
      <c r="K104" s="22"/>
      <c r="L104" s="22"/>
      <c r="M104" s="23"/>
      <c r="N104" s="22">
        <f t="shared" si="8"/>
      </c>
      <c r="O104" s="23">
        <f>(1-加工费!$B$21)*N104+L104*M104</f>
      </c>
      <c r="P104" s="23">
        <f t="shared" si="9"/>
      </c>
      <c r="Q104" s="23">
        <f t="shared" si="10"/>
      </c>
    </row>
    <row r="105" spans="1:17">
      <c r="A105" s="42"/>
      <c r="B105" s="42"/>
      <c r="C105" t="s">
        <v>386</v>
      </c>
      <c r="D105">
        <v>1776</v>
      </c>
      <c r="E105">
        <f t="shared" si="16"/>
      </c>
      <c r="F105">
        <v>16</v>
      </c>
      <c r="G105">
        <f t="shared" si="17"/>
      </c>
      <c r="H105">
        <f t="shared" ref="H105:H110" si="18">H104</f>
      </c>
      <c r="I105">
        <v>8</v>
      </c>
      <c r="J105">
        <f t="shared" ref="J105:J110" si="19">J104</f>
      </c>
      <c r="K105">
        <f>大件!D108</f>
      </c>
      <c r="L105">
        <v>1</v>
      </c>
      <c r="M105" s="7">
        <f>大件!J108</f>
      </c>
      <c r="N105">
        <f t="shared" si="8"/>
      </c>
      <c r="O105" s="8">
        <f>(1-加工费!$B$21)*N105+L105*M105</f>
      </c>
      <c r="P105" s="7">
        <f t="shared" si="9"/>
      </c>
      <c r="Q105" s="7">
        <f t="shared" si="10"/>
      </c>
    </row>
    <row r="106" spans="1:17">
      <c r="A106" s="42"/>
      <c r="B106" s="42"/>
      <c r="C106" s="24" t="s">
        <v>387</v>
      </c>
      <c r="D106" s="24">
        <v>432</v>
      </c>
      <c r="E106" s="24">
        <f t="shared" si="16"/>
      </c>
      <c r="F106" s="24">
        <v>16</v>
      </c>
      <c r="G106" s="24">
        <f t="shared" si="17"/>
      </c>
      <c r="H106" s="24">
        <f t="shared" si="18"/>
      </c>
      <c r="I106" s="24">
        <v>8</v>
      </c>
      <c r="J106" s="24">
        <f t="shared" si="19"/>
      </c>
      <c r="K106" s="24">
        <f>大件!D28</f>
      </c>
      <c r="L106" s="24">
        <v>1</v>
      </c>
      <c r="M106" s="25">
        <f>大件!J28</f>
      </c>
      <c r="N106" s="24">
        <f t="shared" si="8"/>
      </c>
      <c r="O106" s="25">
        <f>(1-加工费!$B$21)*N106+L106*M106</f>
      </c>
      <c r="P106" s="25">
        <f t="shared" si="9"/>
      </c>
      <c r="Q106" s="25">
        <f t="shared" si="10"/>
      </c>
    </row>
    <row r="107" spans="1:17">
      <c r="A107" s="42"/>
      <c r="B107" s="42"/>
      <c r="C107" t="s">
        <v>388</v>
      </c>
      <c r="D107">
        <v>448</v>
      </c>
      <c r="E107">
        <f t="shared" si="16"/>
      </c>
      <c r="F107">
        <v>20</v>
      </c>
      <c r="G107">
        <f t="shared" si="17"/>
      </c>
      <c r="H107">
        <f t="shared" si="18"/>
      </c>
      <c r="I107">
        <v>12</v>
      </c>
      <c r="J107">
        <f t="shared" si="19"/>
      </c>
      <c r="N107">
        <f t="shared" si="8"/>
      </c>
      <c r="O107" s="8">
        <f>(1-加工费!$B$21)*N107+L107*M107</f>
      </c>
      <c r="P107" s="7">
        <f t="shared" si="9"/>
      </c>
      <c r="Q107" s="7">
        <f t="shared" si="10"/>
      </c>
    </row>
    <row r="108" spans="1:17">
      <c r="A108" s="42"/>
      <c r="B108" s="42"/>
      <c r="C108" t="s">
        <v>389</v>
      </c>
      <c r="D108">
        <v>832</v>
      </c>
      <c r="E108">
        <f t="shared" si="16"/>
      </c>
      <c r="F108">
        <v>20</v>
      </c>
      <c r="G108">
        <f t="shared" si="17"/>
      </c>
      <c r="H108">
        <f t="shared" si="18"/>
      </c>
      <c r="I108">
        <v>12</v>
      </c>
      <c r="J108">
        <f t="shared" si="19"/>
      </c>
      <c r="K108">
        <f>大件!D50</f>
      </c>
      <c r="L108">
        <v>1</v>
      </c>
      <c r="M108" s="7">
        <f>大件!J50</f>
      </c>
      <c r="N108">
        <f t="shared" si="8"/>
      </c>
      <c r="O108" s="8">
        <f>(1-加工费!$B$21)*N108+L108*M108</f>
      </c>
      <c r="P108" s="7">
        <f t="shared" si="9"/>
      </c>
      <c r="Q108" s="7">
        <f t="shared" si="10"/>
      </c>
    </row>
    <row r="109" spans="1:17">
      <c r="A109" s="42"/>
      <c r="B109" s="42"/>
      <c r="C109" t="s">
        <v>390</v>
      </c>
      <c r="D109">
        <v>1344</v>
      </c>
      <c r="E109">
        <f t="shared" si="16"/>
      </c>
      <c r="F109">
        <v>20</v>
      </c>
      <c r="G109">
        <f t="shared" si="17"/>
      </c>
      <c r="H109">
        <f t="shared" si="18"/>
      </c>
      <c r="I109">
        <v>12</v>
      </c>
      <c r="J109">
        <f t="shared" si="19"/>
      </c>
      <c r="K109">
        <f>大件!D78</f>
      </c>
      <c r="L109">
        <v>1</v>
      </c>
      <c r="M109" s="7">
        <f>大件!J78</f>
      </c>
      <c r="N109">
        <f t="shared" si="8"/>
      </c>
      <c r="O109" s="8">
        <f>(1-加工费!$B$21)*N109+L109*M109</f>
      </c>
      <c r="P109" s="7">
        <f t="shared" si="9"/>
      </c>
      <c r="Q109" s="7">
        <f t="shared" si="10"/>
      </c>
    </row>
    <row r="110" spans="1:17">
      <c r="A110" s="42"/>
      <c r="B110" s="42"/>
      <c r="C110" s="24" t="s">
        <v>391</v>
      </c>
      <c r="D110" s="24">
        <v>448</v>
      </c>
      <c r="E110" s="24">
        <f t="shared" si="16"/>
      </c>
      <c r="F110" s="24">
        <v>20</v>
      </c>
      <c r="G110" s="24">
        <f t="shared" si="17"/>
      </c>
      <c r="H110" s="24">
        <f t="shared" si="18"/>
      </c>
      <c r="I110" s="24">
        <v>12</v>
      </c>
      <c r="J110" s="24">
        <f t="shared" si="19"/>
      </c>
      <c r="K110" s="24"/>
      <c r="L110" s="24"/>
      <c r="M110" s="25"/>
      <c r="N110" s="24">
        <f t="shared" si="8"/>
      </c>
      <c r="O110" s="25">
        <f>(1-加工费!$B$21)*N110+L110*M110</f>
      </c>
      <c r="P110" s="25">
        <f t="shared" si="9"/>
      </c>
      <c r="Q110" s="25">
        <f t="shared" si="10"/>
      </c>
    </row>
    <row r="111" spans="1:17">
      <c r="A111" s="42"/>
      <c r="B111" s="42" t="s">
        <v>392</v>
      </c>
      <c r="C111" s="24" t="s">
        <v>392</v>
      </c>
      <c r="D111" s="24">
        <v>336</v>
      </c>
      <c r="E111" s="24">
        <f>E65</f>
      </c>
      <c r="F111" s="24">
        <v>12</v>
      </c>
      <c r="G111" s="24">
        <f>G65</f>
      </c>
      <c r="H111" s="24">
        <f>E66</f>
      </c>
      <c r="I111" s="24">
        <v>12</v>
      </c>
      <c r="J111" s="24">
        <f>G89</f>
      </c>
      <c r="K111" s="24"/>
      <c r="L111" s="24"/>
      <c r="M111" s="25"/>
      <c r="N111" s="24">
        <f t="shared" si="8"/>
      </c>
      <c r="O111" s="25">
        <f>(1-加工费!$B$21)*N111+L111*M111</f>
      </c>
      <c r="P111" s="25">
        <f t="shared" si="9"/>
      </c>
      <c r="Q111" s="25">
        <f t="shared" si="10"/>
      </c>
    </row>
    <row r="112" spans="1:17">
      <c r="A112" s="42"/>
      <c r="B112" s="42"/>
      <c r="C112" s="24" t="s">
        <v>393</v>
      </c>
      <c r="D112" s="24">
        <v>448</v>
      </c>
      <c r="E112" s="24">
        <f t="shared" ref="E112:E117" si="20">E111</f>
      </c>
      <c r="F112" s="24">
        <v>16</v>
      </c>
      <c r="G112" s="24">
        <f t="shared" ref="G112:H117" si="21">G111</f>
      </c>
      <c r="H112" s="24">
        <f t="shared" si="21"/>
      </c>
      <c r="I112" s="24">
        <v>16</v>
      </c>
      <c r="J112" s="24">
        <f t="shared" ref="J112:J117" si="22">J111</f>
      </c>
      <c r="K112" s="24"/>
      <c r="L112" s="24"/>
      <c r="M112" s="25"/>
      <c r="N112" s="24">
        <f t="shared" si="8"/>
      </c>
      <c r="O112" s="25">
        <f>(1-加工费!$B$21)*N112+L112*M112</f>
      </c>
      <c r="P112" s="25">
        <f t="shared" si="9"/>
      </c>
      <c r="Q112" s="25">
        <f t="shared" si="10"/>
      </c>
    </row>
    <row r="113" spans="1:17">
      <c r="A113" s="42"/>
      <c r="B113" s="42"/>
      <c r="C113" s="24" t="s">
        <v>394</v>
      </c>
      <c r="D113" s="24">
        <v>448</v>
      </c>
      <c r="E113" s="24">
        <f t="shared" si="20"/>
      </c>
      <c r="F113" s="24">
        <v>12</v>
      </c>
      <c r="G113" s="24">
        <f t="shared" si="21"/>
      </c>
      <c r="H113" s="24">
        <f t="shared" si="21"/>
      </c>
      <c r="I113" s="24">
        <v>20</v>
      </c>
      <c r="J113" s="24">
        <f t="shared" si="22"/>
      </c>
      <c r="K113" s="24"/>
      <c r="L113" s="24"/>
      <c r="M113" s="25"/>
      <c r="N113" s="24">
        <f t="shared" si="8"/>
      </c>
      <c r="O113" s="25">
        <f>(1-加工费!$B$21)*N113+L113*M113</f>
      </c>
      <c r="P113" s="25">
        <f t="shared" si="9"/>
      </c>
      <c r="Q113" s="25">
        <f t="shared" si="10"/>
      </c>
    </row>
    <row r="114" spans="1:17">
      <c r="A114" s="42"/>
      <c r="B114" s="42"/>
      <c r="C114" s="24" t="s">
        <v>395</v>
      </c>
      <c r="D114" s="24">
        <v>432</v>
      </c>
      <c r="E114" s="24">
        <f t="shared" si="20"/>
      </c>
      <c r="F114" s="24">
        <v>16</v>
      </c>
      <c r="G114" s="24">
        <f t="shared" si="21"/>
      </c>
      <c r="H114" s="24">
        <f t="shared" si="21"/>
      </c>
      <c r="I114" s="24">
        <v>8</v>
      </c>
      <c r="J114" s="24">
        <f t="shared" si="22"/>
      </c>
      <c r="K114" s="24">
        <f>大件!D21</f>
      </c>
      <c r="L114" s="24">
        <v>1</v>
      </c>
      <c r="M114" s="25">
        <f>大件!J21</f>
      </c>
      <c r="N114" s="24">
        <f t="shared" si="8"/>
      </c>
      <c r="O114" s="25">
        <f>(1-加工费!$B$21)*N114+L114*M114</f>
      </c>
      <c r="P114" s="25">
        <f t="shared" si="9"/>
      </c>
      <c r="Q114" s="25">
        <f t="shared" si="10"/>
      </c>
    </row>
    <row r="115" spans="1:17">
      <c r="A115" s="42"/>
      <c r="B115" s="42"/>
      <c r="C115" t="s">
        <v>396</v>
      </c>
      <c r="D115">
        <v>832</v>
      </c>
      <c r="E115">
        <f t="shared" si="20"/>
      </c>
      <c r="F115">
        <v>12</v>
      </c>
      <c r="G115">
        <f t="shared" si="21"/>
      </c>
      <c r="H115">
        <f t="shared" si="21"/>
      </c>
      <c r="I115">
        <v>20</v>
      </c>
      <c r="J115">
        <f t="shared" si="22"/>
      </c>
      <c r="K115">
        <f>大件!D49</f>
      </c>
      <c r="L115">
        <v>1</v>
      </c>
      <c r="M115" s="7">
        <f>大件!J49</f>
      </c>
      <c r="N115">
        <f t="shared" si="8"/>
      </c>
      <c r="O115" s="8">
        <f>(1-加工费!$B$21)*N115+L115*M115</f>
      </c>
      <c r="P115" s="7">
        <f t="shared" si="9"/>
      </c>
      <c r="Q115" s="7">
        <f t="shared" si="10"/>
      </c>
    </row>
    <row r="116" spans="1:17">
      <c r="A116" s="42"/>
      <c r="B116" s="42"/>
      <c r="C116" t="s">
        <v>397</v>
      </c>
      <c r="D116">
        <v>1344</v>
      </c>
      <c r="E116">
        <f t="shared" si="20"/>
      </c>
      <c r="F116">
        <v>16</v>
      </c>
      <c r="G116">
        <f t="shared" si="21"/>
      </c>
      <c r="H116">
        <f t="shared" si="21"/>
      </c>
      <c r="I116">
        <v>16</v>
      </c>
      <c r="J116">
        <f t="shared" si="22"/>
      </c>
      <c r="K116">
        <f>大件!D76</f>
      </c>
      <c r="L116">
        <v>1</v>
      </c>
      <c r="M116" s="7">
        <f>大件!J76</f>
      </c>
      <c r="N116">
        <f t="shared" si="8"/>
      </c>
      <c r="O116" s="8">
        <f>(1-加工费!$B$21)*N116+L116*M116</f>
      </c>
      <c r="P116" s="7">
        <f t="shared" si="9"/>
      </c>
      <c r="Q116" s="7">
        <f t="shared" si="10"/>
      </c>
    </row>
    <row r="117" spans="1:17">
      <c r="A117" s="42"/>
      <c r="B117" s="42"/>
      <c r="C117" t="s">
        <v>398</v>
      </c>
      <c r="D117">
        <v>2368</v>
      </c>
      <c r="E117">
        <f t="shared" si="20"/>
      </c>
      <c r="F117">
        <v>12</v>
      </c>
      <c r="G117">
        <f t="shared" si="21"/>
      </c>
      <c r="H117">
        <f t="shared" si="21"/>
      </c>
      <c r="I117">
        <v>20</v>
      </c>
      <c r="J117">
        <f t="shared" si="22"/>
      </c>
      <c r="K117">
        <f>大件!D104</f>
      </c>
      <c r="L117">
        <v>1</v>
      </c>
      <c r="M117" s="7">
        <f>大件!J104</f>
      </c>
      <c r="N117">
        <f t="shared" si="8"/>
      </c>
      <c r="O117" s="8">
        <f>(1-加工费!$B$21)*N117+L117*M117</f>
      </c>
      <c r="P117" s="7">
        <f t="shared" si="9"/>
      </c>
      <c r="Q117" s="7">
        <f t="shared" si="10"/>
      </c>
    </row>
    <row r="118" spans="1:17">
      <c r="A118" s="42"/>
      <c r="B118" s="42" t="s">
        <v>150</v>
      </c>
      <c r="C118" s="24" t="s">
        <v>150</v>
      </c>
      <c r="D118" s="24">
        <v>448</v>
      </c>
      <c r="E118" s="24">
        <f>生产资料!D27</f>
      </c>
      <c r="F118" s="24">
        <v>12</v>
      </c>
      <c r="G118" s="24">
        <f>生产资料!J27</f>
      </c>
      <c r="H118" s="24">
        <f>生产资料!D36</f>
      </c>
      <c r="I118" s="24">
        <v>20</v>
      </c>
      <c r="J118" s="24">
        <f>生产资料!J36</f>
      </c>
      <c r="K118" s="24"/>
      <c r="L118" s="24"/>
      <c r="M118" s="25"/>
      <c r="N118" s="24">
        <f t="shared" si="8"/>
      </c>
      <c r="O118" s="25">
        <f>(1-加工费!$B$21)*N118+L118*M118</f>
      </c>
      <c r="P118" s="25">
        <f t="shared" si="9"/>
      </c>
      <c r="Q118" s="25">
        <f t="shared" si="10"/>
      </c>
    </row>
    <row r="119" spans="1:17">
      <c r="A119" s="42"/>
      <c r="B119" s="42"/>
      <c r="C119" t="s">
        <v>151</v>
      </c>
      <c r="D119">
        <v>2368</v>
      </c>
      <c r="E119">
        <f t="shared" ref="E119:E124" si="23">E118</f>
      </c>
      <c r="F119">
        <v>12</v>
      </c>
      <c r="G119">
        <f t="shared" ref="G119:H124" si="24">G118</f>
      </c>
      <c r="H119">
        <f t="shared" si="24"/>
      </c>
      <c r="I119">
        <v>20</v>
      </c>
      <c r="J119">
        <f t="shared" ref="J119:J129" si="25">J118</f>
      </c>
      <c r="K119">
        <f>大件!D106</f>
      </c>
      <c r="L119">
        <v>1</v>
      </c>
      <c r="M119" s="7">
        <f>大件!J106</f>
      </c>
      <c r="N119">
        <f t="shared" si="8"/>
      </c>
      <c r="O119" s="8">
        <f>(1-加工费!$B$21)*N119+L119*M119</f>
      </c>
      <c r="P119" s="7">
        <f t="shared" si="9"/>
      </c>
      <c r="Q119" s="7">
        <f t="shared" si="10"/>
      </c>
    </row>
    <row r="120" spans="1:17">
      <c r="A120" s="42"/>
      <c r="B120" s="42"/>
      <c r="C120" s="22" t="s">
        <v>152</v>
      </c>
      <c r="D120" s="22">
        <v>448</v>
      </c>
      <c r="E120" s="22">
        <f t="shared" si="23"/>
      </c>
      <c r="F120" s="22">
        <v>12</v>
      </c>
      <c r="G120" s="22">
        <f t="shared" si="24"/>
      </c>
      <c r="H120" s="22">
        <f t="shared" si="24"/>
      </c>
      <c r="I120" s="22">
        <v>20</v>
      </c>
      <c r="J120" s="22">
        <f t="shared" si="25"/>
      </c>
      <c r="K120" s="22"/>
      <c r="L120" s="22"/>
      <c r="M120" s="23"/>
      <c r="N120" s="22">
        <f t="shared" si="8"/>
      </c>
      <c r="O120" s="23">
        <f>(1-加工费!$B$21)*N120+L120*M120</f>
      </c>
      <c r="P120" s="23">
        <f t="shared" si="9"/>
      </c>
      <c r="Q120" s="23">
        <f t="shared" si="10"/>
      </c>
    </row>
    <row r="121" spans="1:17">
      <c r="A121" s="42"/>
      <c r="B121" s="42"/>
      <c r="C121" s="24" t="s">
        <v>153</v>
      </c>
      <c r="D121" s="24">
        <v>448</v>
      </c>
      <c r="E121" s="24">
        <f t="shared" si="23"/>
      </c>
      <c r="F121" s="24">
        <v>12</v>
      </c>
      <c r="G121" s="24">
        <f t="shared" si="24"/>
      </c>
      <c r="H121" s="24">
        <f t="shared" si="24"/>
      </c>
      <c r="I121" s="24">
        <v>20</v>
      </c>
      <c r="J121" s="24">
        <f t="shared" si="25"/>
      </c>
      <c r="K121" s="24"/>
      <c r="L121" s="24"/>
      <c r="M121" s="25"/>
      <c r="N121" s="24">
        <f t="shared" si="8"/>
      </c>
      <c r="O121" s="25">
        <f>(1-加工费!$B$21)*N121+L121*M121</f>
      </c>
      <c r="P121" s="25">
        <f t="shared" si="9"/>
      </c>
      <c r="Q121" s="25">
        <f t="shared" si="10"/>
      </c>
    </row>
    <row r="122" spans="1:17">
      <c r="A122" s="42"/>
      <c r="B122" s="42"/>
      <c r="C122" s="24" t="s">
        <v>154</v>
      </c>
      <c r="D122" s="24">
        <v>576</v>
      </c>
      <c r="E122" s="24">
        <f t="shared" si="23"/>
      </c>
      <c r="F122" s="24">
        <v>12</v>
      </c>
      <c r="G122" s="24">
        <f t="shared" si="24"/>
      </c>
      <c r="H122" s="24">
        <f t="shared" si="24"/>
      </c>
      <c r="I122" s="24">
        <v>20</v>
      </c>
      <c r="J122" s="24">
        <f t="shared" si="25"/>
      </c>
      <c r="K122" s="24">
        <f>大件!D23</f>
      </c>
      <c r="L122" s="24">
        <v>1</v>
      </c>
      <c r="M122" s="25">
        <f>大件!J23</f>
      </c>
      <c r="N122" s="24">
        <f t="shared" si="8"/>
      </c>
      <c r="O122" s="25">
        <f>(1-加工费!$B$21)*N122+L122*M122</f>
      </c>
      <c r="P122" s="25">
        <f t="shared" si="9"/>
      </c>
      <c r="Q122" s="25">
        <f t="shared" si="10"/>
      </c>
    </row>
    <row r="123" spans="1:17">
      <c r="A123" s="42"/>
      <c r="B123" s="42"/>
      <c r="C123" t="s">
        <v>155</v>
      </c>
      <c r="D123">
        <v>832</v>
      </c>
      <c r="E123">
        <f t="shared" si="23"/>
      </c>
      <c r="F123">
        <v>12</v>
      </c>
      <c r="G123">
        <f t="shared" si="24"/>
      </c>
      <c r="H123">
        <f t="shared" si="24"/>
      </c>
      <c r="I123">
        <v>20</v>
      </c>
      <c r="J123">
        <f t="shared" si="25"/>
      </c>
      <c r="K123">
        <f>大件!D51</f>
      </c>
      <c r="L123">
        <v>1</v>
      </c>
      <c r="M123" s="7">
        <f>大件!J51</f>
      </c>
      <c r="N123">
        <f t="shared" si="8"/>
      </c>
      <c r="O123" s="8">
        <f>(1-加工费!$B$21)*N123+L123*M123</f>
      </c>
      <c r="P123" s="7">
        <f t="shared" si="9"/>
      </c>
      <c r="Q123" s="7">
        <f t="shared" si="10"/>
      </c>
    </row>
    <row r="124" spans="1:17">
      <c r="A124" s="42"/>
      <c r="B124" s="42"/>
      <c r="C124" t="s">
        <v>156</v>
      </c>
      <c r="D124">
        <v>1344</v>
      </c>
      <c r="E124">
        <f t="shared" si="23"/>
      </c>
      <c r="F124">
        <v>12</v>
      </c>
      <c r="G124">
        <f t="shared" si="24"/>
      </c>
      <c r="H124">
        <f t="shared" si="24"/>
      </c>
      <c r="I124">
        <v>20</v>
      </c>
      <c r="J124">
        <f t="shared" si="25"/>
      </c>
      <c r="K124">
        <f>大件!D75</f>
      </c>
      <c r="L124">
        <v>1</v>
      </c>
      <c r="M124" s="7">
        <f>大件!J75</f>
      </c>
      <c r="N124">
        <f t="shared" si="8"/>
      </c>
      <c r="O124" s="8">
        <f>(1-加工费!$B$21)*N124+L124*M124</f>
      </c>
      <c r="P124" s="7">
        <f t="shared" si="9"/>
      </c>
      <c r="Q124" s="7">
        <f t="shared" si="10"/>
      </c>
    </row>
    <row r="125" spans="1:17">
      <c r="A125" s="42"/>
      <c r="B125" s="42" t="s">
        <v>157</v>
      </c>
      <c r="C125" s="24" t="s">
        <v>157</v>
      </c>
      <c r="D125" s="24">
        <v>112</v>
      </c>
      <c r="E125" s="24">
        <f>生产资料!D30</f>
      </c>
      <c r="F125" s="24">
        <v>4</v>
      </c>
      <c r="G125" s="24">
        <f>G103</f>
      </c>
      <c r="H125" s="24">
        <f>生产资料!D33</f>
      </c>
      <c r="I125" s="24">
        <v>4</v>
      </c>
      <c r="J125" s="24">
        <f t="shared" si="25"/>
      </c>
      <c r="K125" s="24"/>
      <c r="L125" s="24"/>
      <c r="M125" s="25"/>
      <c r="N125" s="24">
        <f t="shared" si="8"/>
      </c>
      <c r="O125" s="25">
        <f>(1-加工费!$B$21)*N125+L125*M125</f>
      </c>
      <c r="P125" s="25">
        <f t="shared" si="9"/>
      </c>
      <c r="Q125" s="25">
        <f t="shared" si="10"/>
      </c>
    </row>
    <row r="126" spans="1:17">
      <c r="A126" s="42"/>
      <c r="B126" s="42"/>
      <c r="C126" s="22" t="s">
        <v>158</v>
      </c>
      <c r="D126" s="22">
        <v>144</v>
      </c>
      <c r="E126" s="22">
        <f>E125</f>
      </c>
      <c r="F126" s="22">
        <v>4</v>
      </c>
      <c r="G126" s="22">
        <f t="shared" ref="G126:H129" si="26">G125</f>
      </c>
      <c r="H126" s="22">
        <f t="shared" si="26"/>
      </c>
      <c r="I126" s="22">
        <v>4</v>
      </c>
      <c r="J126" s="22">
        <f t="shared" si="25"/>
      </c>
      <c r="K126" s="22">
        <f>大件!D27</f>
      </c>
      <c r="L126" s="22">
        <v>1</v>
      </c>
      <c r="M126" s="23">
        <f>大件!J27</f>
      </c>
      <c r="N126" s="22">
        <f t="shared" si="8"/>
      </c>
      <c r="O126" s="23">
        <f>(1-加工费!$B$21)*N126+L126*M126</f>
      </c>
      <c r="P126" s="23">
        <f t="shared" si="9"/>
      </c>
      <c r="Q126" s="23">
        <f t="shared" si="10"/>
      </c>
    </row>
    <row r="127" spans="1:17">
      <c r="A127" s="42"/>
      <c r="B127" s="42"/>
      <c r="C127" t="s">
        <v>159</v>
      </c>
      <c r="D127">
        <v>208</v>
      </c>
      <c r="E127">
        <f>E126</f>
      </c>
      <c r="F127">
        <v>4</v>
      </c>
      <c r="G127">
        <f t="shared" si="26"/>
      </c>
      <c r="H127">
        <f t="shared" si="26"/>
      </c>
      <c r="I127">
        <v>4</v>
      </c>
      <c r="J127">
        <f t="shared" si="25"/>
      </c>
      <c r="K127">
        <f>大件!D52</f>
      </c>
      <c r="L127">
        <v>1</v>
      </c>
      <c r="M127" s="7">
        <f>大件!J52</f>
      </c>
      <c r="N127">
        <f t="shared" si="8"/>
      </c>
      <c r="O127" s="8">
        <f>(1-加工费!$B$21)*N127+L127*M127</f>
      </c>
      <c r="P127" s="7">
        <f t="shared" si="9"/>
      </c>
      <c r="Q127" s="7">
        <f t="shared" si="10"/>
      </c>
    </row>
    <row r="128" spans="1:17">
      <c r="A128" s="42"/>
      <c r="B128" s="42"/>
      <c r="C128" t="s">
        <v>160</v>
      </c>
      <c r="D128">
        <v>336</v>
      </c>
      <c r="E128">
        <f>E127</f>
      </c>
      <c r="F128">
        <v>4</v>
      </c>
      <c r="G128">
        <f t="shared" si="26"/>
      </c>
      <c r="H128">
        <f t="shared" si="26"/>
      </c>
      <c r="I128">
        <v>4</v>
      </c>
      <c r="J128">
        <f t="shared" si="25"/>
      </c>
      <c r="K128">
        <f>大件!D79</f>
      </c>
      <c r="L128">
        <v>1</v>
      </c>
      <c r="M128" s="7">
        <f>大件!J79</f>
      </c>
      <c r="N128">
        <f t="shared" si="8"/>
      </c>
      <c r="O128" s="8">
        <f>(1-加工费!$B$21)*N128+L128*M128</f>
      </c>
      <c r="P128" s="7">
        <f t="shared" si="9"/>
      </c>
      <c r="Q128" s="7">
        <f t="shared" si="10"/>
      </c>
    </row>
    <row r="129" spans="1:17">
      <c r="A129" s="42"/>
      <c r="B129" s="42"/>
      <c r="C129" t="s">
        <v>161</v>
      </c>
      <c r="D129">
        <v>336</v>
      </c>
      <c r="E129">
        <f>E128</f>
      </c>
      <c r="F129">
        <v>4</v>
      </c>
      <c r="G129">
        <f t="shared" si="26"/>
      </c>
      <c r="H129">
        <f t="shared" si="26"/>
      </c>
      <c r="I129">
        <v>4</v>
      </c>
      <c r="J129">
        <f t="shared" si="25"/>
      </c>
      <c r="K129">
        <f>大件!D109</f>
      </c>
      <c r="L129">
        <v>1</v>
      </c>
      <c r="M129" s="7">
        <f>大件!J109</f>
      </c>
      <c r="N129">
        <f t="shared" si="8"/>
      </c>
      <c r="O129" s="8">
        <f>(1-加工费!$B$21)*N129+L129*M129</f>
      </c>
      <c r="P129" s="7">
        <f t="shared" si="9"/>
      </c>
      <c r="Q129" s="7">
        <f t="shared" si="10"/>
      </c>
    </row>
    <row r="130" spans="1:17">
      <c r="A130" s="42" t="s">
        <v>162</v>
      </c>
      <c r="B130" s="42" t="s">
        <v>163</v>
      </c>
      <c r="C130" t="s">
        <v>164</v>
      </c>
      <c r="D130">
        <v>592</v>
      </c>
      <c r="E130">
        <f>生产资料!D33</f>
      </c>
      <c r="F130">
        <v>8</v>
      </c>
      <c r="G130">
        <f>G129</f>
      </c>
      <c r="K130">
        <f>大件!D94</f>
      </c>
      <c r="L130">
        <v>1</v>
      </c>
      <c r="M130" s="7">
        <f>大件!J94</f>
      </c>
      <c r="N130">
        <f t="shared" si="8"/>
      </c>
      <c r="O130" s="8">
        <f>(1-加工费!$B$21)*N130+L130*M130</f>
      </c>
      <c r="P130" s="7">
        <f t="shared" si="9"/>
      </c>
      <c r="Q130" s="7">
        <f t="shared" si="10"/>
      </c>
    </row>
    <row r="131" spans="1:17">
      <c r="A131" s="42"/>
      <c r="B131" s="42"/>
      <c r="C131" t="s">
        <v>165</v>
      </c>
      <c r="D131">
        <v>208</v>
      </c>
      <c r="E131">
        <f>E130</f>
      </c>
      <c r="F131">
        <v>8</v>
      </c>
      <c r="G131">
        <f>G130</f>
      </c>
      <c r="K131">
        <f>大件!D46</f>
      </c>
      <c r="L131">
        <v>1</v>
      </c>
      <c r="M131" s="7">
        <f>大件!J46</f>
      </c>
      <c r="N131">
        <f t="shared" si="8"/>
      </c>
      <c r="O131" s="8">
        <f>(1-加工费!$B$21)*N131+L131*M131</f>
      </c>
      <c r="P131" s="7">
        <f t="shared" ref="P131:P194" si="27">D131*0.3*5</f>
      </c>
      <c r="Q131" s="7">
        <f t="shared" ref="Q131:Q194" si="28">O131+P131</f>
      </c>
    </row>
    <row r="132" spans="1:17">
      <c r="A132" s="42"/>
      <c r="B132" s="42"/>
      <c r="C132" s="22" t="s">
        <v>166</v>
      </c>
      <c r="D132" s="22">
        <v>144</v>
      </c>
      <c r="E132" s="22">
        <f>E131</f>
      </c>
      <c r="F132" s="22">
        <v>8</v>
      </c>
      <c r="G132" s="22">
        <f>G131</f>
      </c>
      <c r="H132" s="22"/>
      <c r="I132" s="22"/>
      <c r="J132" s="22"/>
      <c r="K132" s="22">
        <f>大件!D18</f>
      </c>
      <c r="L132" s="22">
        <v>1</v>
      </c>
      <c r="M132" s="23">
        <f>大件!J18</f>
      </c>
      <c r="N132" s="22">
        <f t="shared" si="8"/>
      </c>
      <c r="O132" s="23">
        <f>(1-加工费!$B$21)*N132+L132*M132</f>
      </c>
      <c r="P132" s="23">
        <f t="shared" si="27"/>
      </c>
      <c r="Q132" s="23">
        <f t="shared" si="28"/>
      </c>
    </row>
    <row r="133" spans="1:17">
      <c r="A133" s="42"/>
      <c r="B133" s="42"/>
      <c r="C133" t="s">
        <v>167</v>
      </c>
      <c r="D133">
        <v>336</v>
      </c>
      <c r="E133">
        <f>E132</f>
      </c>
      <c r="F133">
        <v>8</v>
      </c>
      <c r="G133">
        <f>G132</f>
      </c>
      <c r="K133">
        <f>大件!D73</f>
      </c>
      <c r="L133">
        <v>1</v>
      </c>
      <c r="M133" s="7">
        <f>大件!J73</f>
      </c>
      <c r="N133">
        <f t="shared" si="8"/>
      </c>
      <c r="O133" s="8">
        <f>(1-加工费!$B$21)*N133+L133*M133</f>
      </c>
      <c r="P133" s="7">
        <f t="shared" si="27"/>
      </c>
      <c r="Q133" s="7">
        <f t="shared" si="28"/>
      </c>
    </row>
    <row r="134" spans="1:17">
      <c r="A134" s="42"/>
      <c r="B134" s="42"/>
      <c r="C134" s="24" t="s">
        <v>168</v>
      </c>
      <c r="D134" s="24">
        <v>144</v>
      </c>
      <c r="E134" s="24">
        <f>C135</f>
      </c>
      <c r="F134" s="24">
        <v>1</v>
      </c>
      <c r="G134" s="25">
        <f>O135</f>
      </c>
      <c r="H134" s="24"/>
      <c r="I134" s="24"/>
      <c r="J134" s="24"/>
      <c r="K134" s="24">
        <f>大件!D112</f>
      </c>
      <c r="L134" s="24">
        <v>2</v>
      </c>
      <c r="M134" s="25">
        <f>大件!J112</f>
      </c>
      <c r="N134" s="24">
        <f t="shared" si="8"/>
      </c>
      <c r="O134" s="25">
        <f>(1-加工费!$B$21)*N134+L134*M134</f>
      </c>
      <c r="P134" s="25">
        <f t="shared" si="27"/>
      </c>
      <c r="Q134" s="25">
        <f t="shared" si="28"/>
      </c>
    </row>
    <row r="135" spans="1:17">
      <c r="A135" s="42"/>
      <c r="B135" s="42"/>
      <c r="C135" t="s">
        <v>169</v>
      </c>
      <c r="D135">
        <v>112</v>
      </c>
      <c r="E135">
        <f>E133</f>
      </c>
      <c r="F135">
        <v>8</v>
      </c>
      <c r="G135">
        <f>生产资料!J33</f>
      </c>
      <c r="N135">
        <f t="shared" si="8"/>
      </c>
      <c r="O135" s="8">
        <f>(1-加工费!$B$21)*N135+L135*M135</f>
      </c>
      <c r="P135" s="7">
        <f t="shared" si="27"/>
      </c>
      <c r="Q135" s="7">
        <f t="shared" si="28"/>
      </c>
    </row>
    <row r="136" spans="1:17">
      <c r="A136" s="42"/>
      <c r="B136" s="42"/>
      <c r="C136" t="s">
        <v>170</v>
      </c>
      <c r="D136">
        <v>112</v>
      </c>
      <c r="E136">
        <f t="shared" ref="E136:E141" si="29">E135</f>
      </c>
      <c r="F136">
        <v>8</v>
      </c>
      <c r="G136">
        <f t="shared" ref="G136:G141" si="30">G135</f>
      </c>
      <c r="N136">
        <f t="shared" si="8"/>
      </c>
      <c r="O136" s="8">
        <f>(1-加工费!$B$21)*N136+L136*M136</f>
      </c>
      <c r="P136" s="7">
        <f t="shared" si="27"/>
      </c>
      <c r="Q136" s="7">
        <f t="shared" si="28"/>
      </c>
    </row>
    <row r="137" spans="1:17">
      <c r="A137" s="42"/>
      <c r="B137" s="42"/>
      <c r="C137" t="s">
        <v>171</v>
      </c>
      <c r="D137">
        <v>112</v>
      </c>
      <c r="E137">
        <f t="shared" si="29"/>
      </c>
      <c r="F137">
        <v>8</v>
      </c>
      <c r="G137">
        <f t="shared" si="30"/>
      </c>
      <c r="N137">
        <f t="shared" si="8"/>
      </c>
      <c r="O137" s="8">
        <f>(1-加工费!$B$21)*N137+L137*M137</f>
      </c>
      <c r="P137" s="7">
        <f t="shared" si="27"/>
      </c>
      <c r="Q137" s="7">
        <f t="shared" si="28"/>
      </c>
    </row>
    <row r="138" spans="1:17">
      <c r="A138" s="42"/>
      <c r="B138" s="42" t="s">
        <v>172</v>
      </c>
      <c r="C138" s="24" t="s">
        <v>173</v>
      </c>
      <c r="D138" s="24">
        <v>1184</v>
      </c>
      <c r="E138" s="24">
        <f t="shared" si="29"/>
      </c>
      <c r="F138" s="24">
        <v>16</v>
      </c>
      <c r="G138" s="24">
        <f t="shared" si="30"/>
      </c>
      <c r="H138" s="24"/>
      <c r="I138" s="24"/>
      <c r="J138" s="24"/>
      <c r="K138" s="24">
        <f>大件!D92</f>
      </c>
      <c r="L138" s="24">
        <v>1</v>
      </c>
      <c r="M138" s="25">
        <f>大件!J92</f>
      </c>
      <c r="N138" s="24">
        <f t="shared" si="8"/>
      </c>
      <c r="O138" s="25">
        <f>(1-加工费!$B$21)*N138+L138*M138</f>
      </c>
      <c r="P138" s="25">
        <f t="shared" si="27"/>
      </c>
      <c r="Q138" s="25">
        <f t="shared" si="28"/>
      </c>
    </row>
    <row r="139" spans="1:17">
      <c r="A139" s="42"/>
      <c r="B139" s="42"/>
      <c r="C139" t="s">
        <v>174</v>
      </c>
      <c r="D139">
        <v>416</v>
      </c>
      <c r="E139">
        <f t="shared" si="29"/>
      </c>
      <c r="F139">
        <v>16</v>
      </c>
      <c r="G139">
        <f t="shared" si="30"/>
      </c>
      <c r="K139">
        <f>大件!D44</f>
      </c>
      <c r="L139">
        <v>1</v>
      </c>
      <c r="M139" s="7">
        <f>大件!J44</f>
      </c>
      <c r="N139">
        <f t="shared" si="8"/>
      </c>
      <c r="O139" s="8">
        <f>(1-加工费!$B$21)*N139+L139*M139</f>
      </c>
      <c r="P139" s="7">
        <f t="shared" si="27"/>
      </c>
      <c r="Q139" s="7">
        <f t="shared" si="28"/>
      </c>
    </row>
    <row r="140" spans="1:17">
      <c r="A140" s="42"/>
      <c r="B140" s="42"/>
      <c r="C140" s="26" t="s">
        <v>175</v>
      </c>
      <c r="D140" s="26">
        <v>288</v>
      </c>
      <c r="E140" s="26">
        <f t="shared" si="29"/>
      </c>
      <c r="F140" s="26">
        <v>16</v>
      </c>
      <c r="G140" s="26">
        <f t="shared" si="30"/>
      </c>
      <c r="H140" s="26"/>
      <c r="I140" s="26"/>
      <c r="J140" s="26"/>
      <c r="K140" s="26">
        <f>大件!D16</f>
      </c>
      <c r="L140" s="26">
        <v>1</v>
      </c>
      <c r="M140" s="27">
        <f>大件!J16</f>
      </c>
      <c r="N140" s="26">
        <f t="shared" si="8"/>
      </c>
      <c r="O140" s="27">
        <f>(1-加工费!$B$21)*N140+L140*M140</f>
      </c>
      <c r="P140" s="27">
        <f t="shared" si="27"/>
      </c>
      <c r="Q140" s="27">
        <f t="shared" si="28"/>
      </c>
    </row>
    <row r="141" spans="1:17">
      <c r="A141" s="42"/>
      <c r="B141" s="42"/>
      <c r="C141" t="s">
        <v>176</v>
      </c>
      <c r="D141">
        <v>672</v>
      </c>
      <c r="E141">
        <f t="shared" si="29"/>
      </c>
      <c r="F141">
        <v>16</v>
      </c>
      <c r="G141">
        <f t="shared" si="30"/>
      </c>
      <c r="K141">
        <f>大件!D72</f>
      </c>
      <c r="L141">
        <v>1</v>
      </c>
      <c r="M141" s="7">
        <f>大件!J72</f>
      </c>
      <c r="N141">
        <f t="shared" si="8"/>
      </c>
      <c r="O141" s="8">
        <f>(1-加工费!$B$21)*N141+L141*M141</f>
      </c>
      <c r="P141" s="7">
        <f t="shared" si="27"/>
      </c>
      <c r="Q141" s="7">
        <f t="shared" si="28"/>
      </c>
    </row>
    <row r="142" spans="1:17">
      <c r="A142" s="42"/>
      <c r="B142" s="42"/>
      <c r="C142" s="22" t="s">
        <v>177</v>
      </c>
      <c r="D142" s="22">
        <v>288</v>
      </c>
      <c r="E142" s="22">
        <f>C143</f>
      </c>
      <c r="F142" s="22">
        <v>1</v>
      </c>
      <c r="G142" s="23">
        <f>O143</f>
      </c>
      <c r="H142" s="22"/>
      <c r="I142" s="22"/>
      <c r="J142" s="22"/>
      <c r="K142" s="22">
        <f>大件!D112</f>
      </c>
      <c r="L142" s="22">
        <v>4</v>
      </c>
      <c r="M142" s="23">
        <f>大件!J112</f>
      </c>
      <c r="N142" s="22">
        <f t="shared" si="8"/>
      </c>
      <c r="O142" s="23">
        <f>(1-加工费!$B$21)*N142+L142*M142</f>
      </c>
      <c r="P142" s="23">
        <f t="shared" si="27"/>
      </c>
      <c r="Q142" s="23">
        <f t="shared" si="28"/>
      </c>
    </row>
    <row r="143" spans="1:17">
      <c r="A143" s="42"/>
      <c r="B143" s="42"/>
      <c r="C143" t="s">
        <v>178</v>
      </c>
      <c r="D143">
        <v>224</v>
      </c>
      <c r="E143">
        <f>E141</f>
      </c>
      <c r="F143">
        <v>16</v>
      </c>
      <c r="G143">
        <f>G141</f>
      </c>
      <c r="N143">
        <f t="shared" si="8"/>
      </c>
      <c r="O143" s="8">
        <f>(1-加工费!$B$21)*N143+L143*M143</f>
      </c>
      <c r="P143" s="7">
        <f t="shared" si="27"/>
      </c>
      <c r="Q143" s="7">
        <f t="shared" si="28"/>
      </c>
    </row>
    <row r="144" spans="1:17">
      <c r="A144" s="42"/>
      <c r="B144" s="42"/>
      <c r="C144" t="s">
        <v>179</v>
      </c>
      <c r="D144">
        <v>224</v>
      </c>
      <c r="E144">
        <f t="shared" ref="E144:E149" si="31">E143</f>
      </c>
      <c r="F144">
        <v>16</v>
      </c>
      <c r="G144">
        <f t="shared" ref="G144:G149" si="32">G143</f>
      </c>
      <c r="N144">
        <f t="shared" ref="N144:N196" si="33">F144*G144+I144*J144</f>
      </c>
      <c r="O144" s="8">
        <f>(1-加工费!$B$21)*N144+L144*M144</f>
      </c>
      <c r="P144" s="7">
        <f t="shared" si="27"/>
      </c>
      <c r="Q144" s="7">
        <f t="shared" si="28"/>
      </c>
    </row>
    <row r="145" spans="1:17">
      <c r="A145" s="42"/>
      <c r="B145" s="42"/>
      <c r="C145" t="s">
        <v>180</v>
      </c>
      <c r="D145">
        <v>224</v>
      </c>
      <c r="E145">
        <f t="shared" si="31"/>
      </c>
      <c r="F145">
        <v>16</v>
      </c>
      <c r="G145">
        <f t="shared" si="32"/>
      </c>
      <c r="N145">
        <f t="shared" si="33"/>
      </c>
      <c r="O145" s="8">
        <f>(1-加工费!$B$21)*N145+L145*M145</f>
      </c>
      <c r="P145" s="7">
        <f t="shared" si="27"/>
      </c>
      <c r="Q145" s="7">
        <f t="shared" si="28"/>
      </c>
    </row>
    <row r="146" spans="1:17">
      <c r="A146" s="42"/>
      <c r="B146" s="42" t="s">
        <v>181</v>
      </c>
      <c r="C146" t="s">
        <v>182</v>
      </c>
      <c r="D146">
        <v>592</v>
      </c>
      <c r="E146">
        <f t="shared" si="31"/>
      </c>
      <c r="F146">
        <v>8</v>
      </c>
      <c r="G146">
        <f t="shared" si="32"/>
      </c>
      <c r="K146">
        <f>大件!D93</f>
      </c>
      <c r="L146">
        <v>1</v>
      </c>
      <c r="M146" s="7">
        <f>大件!J93</f>
      </c>
      <c r="N146">
        <f t="shared" si="33"/>
      </c>
      <c r="O146" s="8">
        <f>(1-加工费!$B$21)*N146+L146*M146</f>
      </c>
      <c r="P146" s="7">
        <f t="shared" si="27"/>
      </c>
      <c r="Q146" s="7">
        <f t="shared" si="28"/>
      </c>
    </row>
    <row r="147" spans="1:17">
      <c r="A147" s="42"/>
      <c r="B147" s="42"/>
      <c r="C147" t="s">
        <v>183</v>
      </c>
      <c r="D147">
        <v>208</v>
      </c>
      <c r="E147">
        <f t="shared" si="31"/>
      </c>
      <c r="F147">
        <v>8</v>
      </c>
      <c r="G147">
        <f t="shared" si="32"/>
      </c>
      <c r="K147">
        <f>大件!D45</f>
      </c>
      <c r="L147">
        <v>1</v>
      </c>
      <c r="M147" s="7">
        <f>大件!J45</f>
      </c>
      <c r="N147">
        <f t="shared" si="33"/>
      </c>
      <c r="O147" s="8">
        <f>(1-加工费!$B$21)*N147+L147*M147</f>
      </c>
      <c r="P147" s="7">
        <f t="shared" si="27"/>
      </c>
      <c r="Q147" s="7">
        <f t="shared" si="28"/>
      </c>
    </row>
    <row r="148" spans="1:17">
      <c r="A148" s="42"/>
      <c r="B148" s="42"/>
      <c r="C148" s="22" t="s">
        <v>184</v>
      </c>
      <c r="D148" s="22">
        <v>144</v>
      </c>
      <c r="E148" s="22">
        <f t="shared" si="31"/>
      </c>
      <c r="F148" s="22">
        <v>8</v>
      </c>
      <c r="G148" s="22">
        <f t="shared" si="32"/>
      </c>
      <c r="H148" s="22"/>
      <c r="I148" s="22"/>
      <c r="J148" s="22"/>
      <c r="K148" s="22">
        <f>大件!D17</f>
      </c>
      <c r="L148" s="22">
        <v>1</v>
      </c>
      <c r="M148" s="23">
        <f>大件!J17</f>
      </c>
      <c r="N148" s="22">
        <f t="shared" si="33"/>
      </c>
      <c r="O148" s="23">
        <f>(1-加工费!$B$21)*N148+L148*M148</f>
      </c>
      <c r="P148" s="23">
        <f t="shared" si="27"/>
      </c>
      <c r="Q148" s="23">
        <f t="shared" si="28"/>
      </c>
    </row>
    <row r="149" spans="1:17">
      <c r="A149" s="42"/>
      <c r="B149" s="42"/>
      <c r="C149" t="s">
        <v>185</v>
      </c>
      <c r="D149">
        <v>336</v>
      </c>
      <c r="E149">
        <f t="shared" si="31"/>
      </c>
      <c r="F149">
        <v>8</v>
      </c>
      <c r="G149">
        <f t="shared" si="32"/>
      </c>
      <c r="K149">
        <f>大件!D71</f>
      </c>
      <c r="L149">
        <v>1</v>
      </c>
      <c r="M149" s="7">
        <f>大件!J71</f>
      </c>
      <c r="N149">
        <f t="shared" si="33"/>
      </c>
      <c r="O149" s="8">
        <f>(1-加工费!$B$21)*N149+L149*M149</f>
      </c>
      <c r="P149" s="7">
        <f t="shared" si="27"/>
      </c>
      <c r="Q149" s="7">
        <f t="shared" si="28"/>
      </c>
    </row>
    <row r="150" spans="1:17">
      <c r="A150" s="42"/>
      <c r="B150" s="42"/>
      <c r="C150" t="s">
        <v>186</v>
      </c>
      <c r="D150">
        <v>144</v>
      </c>
      <c r="E150">
        <f>C151</f>
      </c>
      <c r="F150">
        <v>1</v>
      </c>
      <c r="G150" s="7">
        <f>O151</f>
      </c>
      <c r="K150">
        <f>大件!D112</f>
      </c>
      <c r="L150">
        <v>2</v>
      </c>
      <c r="M150" s="7">
        <f>大件!J112</f>
      </c>
      <c r="N150">
        <f t="shared" si="33"/>
      </c>
      <c r="O150" s="8">
        <f>(1-加工费!$B$21)*N150+L150*M150</f>
      </c>
      <c r="P150" s="7">
        <f t="shared" si="27"/>
      </c>
      <c r="Q150" s="7">
        <f t="shared" si="28"/>
      </c>
    </row>
    <row r="151" spans="1:17">
      <c r="A151" s="42"/>
      <c r="B151" s="42"/>
      <c r="C151" t="s">
        <v>187</v>
      </c>
      <c r="D151">
        <v>112</v>
      </c>
      <c r="E151">
        <f>E149</f>
      </c>
      <c r="F151">
        <v>8</v>
      </c>
      <c r="G151">
        <f>G149</f>
      </c>
      <c r="N151">
        <f t="shared" si="33"/>
      </c>
      <c r="O151" s="8">
        <f>(1-加工费!$B$21)*N151+L151*M151</f>
      </c>
      <c r="P151" s="7">
        <f t="shared" si="27"/>
      </c>
      <c r="Q151" s="7">
        <f t="shared" si="28"/>
      </c>
    </row>
    <row r="152" spans="1:17">
      <c r="A152" s="42"/>
      <c r="B152" s="42"/>
      <c r="C152" t="s">
        <v>188</v>
      </c>
      <c r="D152">
        <v>112</v>
      </c>
      <c r="E152">
        <f>E151</f>
      </c>
      <c r="F152">
        <v>8</v>
      </c>
      <c r="G152">
        <f>G151</f>
      </c>
      <c r="N152">
        <f t="shared" si="33"/>
      </c>
      <c r="O152" s="8">
        <f>(1-加工费!$B$21)*N152+L152*M152</f>
      </c>
      <c r="P152" s="7">
        <f t="shared" si="27"/>
      </c>
      <c r="Q152" s="7">
        <f t="shared" si="28"/>
      </c>
    </row>
    <row r="153" spans="1:17">
      <c r="A153" s="42"/>
      <c r="B153" s="42"/>
      <c r="C153" t="s">
        <v>189</v>
      </c>
      <c r="D153">
        <v>112</v>
      </c>
      <c r="E153">
        <f>E152</f>
      </c>
      <c r="F153">
        <v>8</v>
      </c>
      <c r="G153">
        <f>G152</f>
      </c>
      <c r="N153">
        <f t="shared" si="33"/>
      </c>
      <c r="O153" s="8">
        <f>(1-加工费!$B$21)*N153+L153*M153</f>
      </c>
      <c r="P153" s="7">
        <f t="shared" si="27"/>
      </c>
      <c r="Q153" s="7">
        <f t="shared" si="28"/>
      </c>
    </row>
    <row r="154" spans="1:17">
      <c r="A154" s="42"/>
      <c r="B154" s="42" t="s">
        <v>190</v>
      </c>
      <c r="C154" s="22" t="s">
        <v>190</v>
      </c>
      <c r="D154" s="22">
        <v>336</v>
      </c>
      <c r="E154" s="22">
        <f>生产资料!D30</f>
      </c>
      <c r="F154" s="22">
        <v>16</v>
      </c>
      <c r="G154" s="22">
        <f>生产资料!J30</f>
      </c>
      <c r="H154" s="22">
        <f>生产资料!D27</f>
      </c>
      <c r="I154" s="22">
        <v>8</v>
      </c>
      <c r="J154" s="22">
        <f>生产资料!J27</f>
      </c>
      <c r="K154" s="22"/>
      <c r="L154" s="22"/>
      <c r="M154" s="23"/>
      <c r="N154" s="22">
        <f t="shared" si="33"/>
      </c>
      <c r="O154" s="23">
        <f>(1-加工费!$B$21)*N154+L154*M154</f>
      </c>
      <c r="P154" s="7">
        <f t="shared" si="27"/>
      </c>
      <c r="Q154" s="7">
        <f t="shared" si="28"/>
      </c>
    </row>
    <row r="155" spans="1:17">
      <c r="A155" s="42"/>
      <c r="B155" s="42"/>
      <c r="C155" s="22" t="s">
        <v>191</v>
      </c>
      <c r="D155" s="22">
        <v>432</v>
      </c>
      <c r="E155" s="22">
        <f>E154</f>
      </c>
      <c r="F155" s="22">
        <v>16</v>
      </c>
      <c r="G155" s="22">
        <f t="shared" ref="G155:H159" si="34">G154</f>
      </c>
      <c r="H155" s="22">
        <f t="shared" si="34"/>
      </c>
      <c r="I155" s="22">
        <v>8</v>
      </c>
      <c r="J155" s="22">
        <f>J154</f>
      </c>
      <c r="K155" s="22">
        <f>大件!D13</f>
      </c>
      <c r="L155" s="22">
        <v>1</v>
      </c>
      <c r="M155" s="23">
        <f>大件!E13</f>
      </c>
      <c r="N155" s="22">
        <f t="shared" si="33"/>
      </c>
      <c r="O155" s="23">
        <f>(1-加工费!$B$21)*N155+L155*M155</f>
      </c>
      <c r="P155" s="23">
        <f t="shared" si="27"/>
      </c>
      <c r="Q155" s="23">
        <f t="shared" si="28"/>
      </c>
    </row>
    <row r="156" spans="1:17">
      <c r="A156" s="42"/>
      <c r="B156" s="42"/>
      <c r="C156" s="22" t="s">
        <v>192</v>
      </c>
      <c r="D156" s="22">
        <v>448</v>
      </c>
      <c r="E156" s="22">
        <f>E155</f>
      </c>
      <c r="F156" s="22">
        <v>20</v>
      </c>
      <c r="G156" s="22">
        <f t="shared" si="34"/>
      </c>
      <c r="H156" s="22">
        <f t="shared" si="34"/>
      </c>
      <c r="I156" s="22">
        <v>12</v>
      </c>
      <c r="J156" s="22">
        <f>J155</f>
      </c>
      <c r="K156" s="22"/>
      <c r="L156" s="22"/>
      <c r="M156" s="23"/>
      <c r="N156" s="22">
        <f t="shared" si="33"/>
      </c>
      <c r="O156" s="23">
        <f>(1-加工费!$B$21)*N156+L156*M156</f>
      </c>
      <c r="P156" s="7">
        <f t="shared" si="27"/>
      </c>
      <c r="Q156" s="7">
        <f t="shared" si="28"/>
      </c>
    </row>
    <row r="157" spans="1:17">
      <c r="A157" s="42"/>
      <c r="B157" s="42"/>
      <c r="C157" s="26" t="s">
        <v>193</v>
      </c>
      <c r="D157" s="26">
        <v>832</v>
      </c>
      <c r="E157" s="26">
        <f>E156</f>
      </c>
      <c r="F157" s="26">
        <v>20</v>
      </c>
      <c r="G157" s="26">
        <f t="shared" si="34"/>
      </c>
      <c r="H157" s="26">
        <f t="shared" si="34"/>
      </c>
      <c r="I157" s="26">
        <v>12</v>
      </c>
      <c r="J157" s="26">
        <f>J156</f>
      </c>
      <c r="K157" s="26">
        <f>大件!D39</f>
      </c>
      <c r="L157" s="26">
        <v>1</v>
      </c>
      <c r="M157" s="27">
        <f>大件!J39</f>
      </c>
      <c r="N157" s="26">
        <f t="shared" si="33"/>
      </c>
      <c r="O157" s="27">
        <f>(1-加工费!$B$21)*N157+L157*M157</f>
      </c>
      <c r="P157" s="7">
        <f t="shared" si="27"/>
      </c>
      <c r="Q157" s="7">
        <f t="shared" si="28"/>
      </c>
    </row>
    <row r="158" spans="1:17">
      <c r="A158" s="42"/>
      <c r="B158" s="42"/>
      <c r="C158" s="22" t="s">
        <v>194</v>
      </c>
      <c r="D158" s="22">
        <v>448</v>
      </c>
      <c r="E158" s="22">
        <f>E157</f>
      </c>
      <c r="F158" s="22">
        <v>20</v>
      </c>
      <c r="G158" s="22">
        <f t="shared" si="34"/>
      </c>
      <c r="H158" s="22">
        <f t="shared" si="34"/>
      </c>
      <c r="I158" s="22">
        <v>12</v>
      </c>
      <c r="J158" s="22">
        <f>J157</f>
      </c>
      <c r="K158" s="22"/>
      <c r="L158" s="22"/>
      <c r="M158" s="23"/>
      <c r="N158" s="22">
        <f t="shared" si="33"/>
      </c>
      <c r="O158" s="23">
        <f>(1-加工费!$B$21)*N158+L158*M158</f>
      </c>
      <c r="P158" s="7">
        <f t="shared" si="27"/>
      </c>
      <c r="Q158" s="7">
        <f t="shared" si="28"/>
      </c>
    </row>
    <row r="159" spans="1:17">
      <c r="A159" s="42"/>
      <c r="B159" s="42"/>
      <c r="C159" s="26" t="s">
        <v>195</v>
      </c>
      <c r="D159" s="26">
        <v>1344</v>
      </c>
      <c r="E159" s="26">
        <f>E158</f>
      </c>
      <c r="F159" s="26">
        <v>20</v>
      </c>
      <c r="G159" s="26">
        <f t="shared" si="34"/>
      </c>
      <c r="H159" s="26">
        <f t="shared" si="34"/>
      </c>
      <c r="I159" s="26">
        <v>12</v>
      </c>
      <c r="J159" s="26">
        <f>J158</f>
      </c>
      <c r="K159" s="26">
        <f>大件!D69</f>
      </c>
      <c r="L159" s="26">
        <v>1</v>
      </c>
      <c r="M159" s="27">
        <f>大件!J69</f>
      </c>
      <c r="N159" s="26">
        <f t="shared" si="33"/>
      </c>
      <c r="O159" s="27">
        <f>(1-加工费!$B$21)*N159+L159*M159</f>
      </c>
      <c r="P159" s="7">
        <f t="shared" si="27"/>
      </c>
      <c r="Q159" s="7">
        <f t="shared" si="28"/>
      </c>
    </row>
    <row r="160" spans="1:17">
      <c r="A160" s="42"/>
      <c r="B160" s="42"/>
      <c r="C160" s="24" t="s">
        <v>196</v>
      </c>
      <c r="D160" s="24">
        <v>2368</v>
      </c>
      <c r="E160" s="24">
        <f>生产资料!D30</f>
      </c>
      <c r="F160" s="24">
        <v>20</v>
      </c>
      <c r="G160" s="24">
        <f>生产资料!E30</f>
      </c>
      <c r="H160" s="24">
        <f>生产资料!D27</f>
      </c>
      <c r="I160" s="24">
        <v>12</v>
      </c>
      <c r="J160" s="24">
        <f>生产资料!E27</f>
      </c>
      <c r="K160" s="24">
        <f>大件!D96</f>
      </c>
      <c r="L160" s="24">
        <v>1</v>
      </c>
      <c r="M160" s="25">
        <f>大件!E96</f>
      </c>
      <c r="N160" s="24">
        <f t="shared" si="33"/>
      </c>
      <c r="O160" s="25">
        <f>(1-加工费!$B$21)*N160+L160*M160</f>
      </c>
      <c r="P160" s="7">
        <f t="shared" si="27"/>
      </c>
      <c r="Q160" s="7">
        <f t="shared" si="28"/>
      </c>
    </row>
    <row r="161" spans="1:17">
      <c r="A161" s="42"/>
      <c r="B161" s="42" t="s">
        <v>197</v>
      </c>
      <c r="C161" s="24" t="s">
        <v>197</v>
      </c>
      <c r="D161" s="24">
        <v>336</v>
      </c>
      <c r="E161" s="24">
        <f>E160</f>
      </c>
      <c r="F161" s="24">
        <v>16</v>
      </c>
      <c r="G161" s="24">
        <f>G160</f>
      </c>
      <c r="H161" s="24">
        <f>生产资料!D33</f>
      </c>
      <c r="I161" s="24">
        <v>8</v>
      </c>
      <c r="J161" s="24">
        <f>生产资料!J33</f>
      </c>
      <c r="K161" s="24"/>
      <c r="L161" s="24"/>
      <c r="M161" s="25"/>
      <c r="N161" s="24">
        <f t="shared" si="33"/>
      </c>
      <c r="O161" s="25">
        <f>(1-加工费!$B$21)*N161+L161*M161</f>
      </c>
      <c r="P161" s="7">
        <f t="shared" si="27"/>
      </c>
      <c r="Q161" s="7">
        <f t="shared" si="28"/>
      </c>
    </row>
    <row r="162" spans="1:17">
      <c r="A162" s="42"/>
      <c r="B162" s="42"/>
      <c r="C162" s="24" t="s">
        <v>198</v>
      </c>
      <c r="D162" s="24">
        <v>1776</v>
      </c>
      <c r="E162" s="24">
        <f>生产资料!D30</f>
      </c>
      <c r="F162" s="24">
        <v>16</v>
      </c>
      <c r="G162" s="24">
        <f>生产资料!E30</f>
      </c>
      <c r="H162" s="24">
        <f>生产资料!D33</f>
      </c>
      <c r="I162" s="24">
        <v>8</v>
      </c>
      <c r="J162" s="24">
        <f>生产资料!J33</f>
      </c>
      <c r="K162" s="24">
        <f>大件!D99</f>
      </c>
      <c r="L162" s="24">
        <v>1</v>
      </c>
      <c r="M162" s="25">
        <f>大件!J99</f>
      </c>
      <c r="N162" s="24">
        <f t="shared" si="33"/>
      </c>
      <c r="O162" s="25">
        <f>(1-加工费!$B$21)*N162+L162*M162</f>
      </c>
      <c r="P162" s="7">
        <f t="shared" si="27"/>
      </c>
      <c r="Q162" s="7">
        <f t="shared" si="28"/>
      </c>
    </row>
    <row r="163" spans="1:17">
      <c r="A163" s="42"/>
      <c r="B163" s="42"/>
      <c r="C163" s="24" t="s">
        <v>199</v>
      </c>
      <c r="D163" s="24">
        <v>432</v>
      </c>
      <c r="E163" s="24">
        <f t="shared" ref="E163:E174" si="35">E162</f>
      </c>
      <c r="F163" s="24">
        <v>16</v>
      </c>
      <c r="G163" s="24">
        <f t="shared" ref="G163:H178" si="36">G162</f>
      </c>
      <c r="H163" s="24">
        <f t="shared" si="36"/>
      </c>
      <c r="I163" s="24">
        <v>8</v>
      </c>
      <c r="J163" s="24">
        <f>J162</f>
      </c>
      <c r="K163" s="24">
        <f>大件!D15</f>
      </c>
      <c r="L163" s="24">
        <v>1</v>
      </c>
      <c r="M163" s="25">
        <f>大件!J15</f>
      </c>
      <c r="N163" s="24">
        <f t="shared" si="33"/>
      </c>
      <c r="O163" s="25">
        <f>(1-加工费!$B$21)*N163+L163*M163</f>
      </c>
      <c r="P163" s="7">
        <f t="shared" si="27"/>
      </c>
      <c r="Q163" s="7">
        <f t="shared" si="28"/>
      </c>
    </row>
    <row r="164" spans="1:17">
      <c r="A164" s="42"/>
      <c r="B164" s="42"/>
      <c r="C164" s="24" t="s">
        <v>200</v>
      </c>
      <c r="D164" s="24">
        <v>448</v>
      </c>
      <c r="E164" s="24">
        <f t="shared" si="35"/>
      </c>
      <c r="F164" s="24">
        <v>20</v>
      </c>
      <c r="G164" s="24">
        <f t="shared" si="36"/>
      </c>
      <c r="H164" s="24">
        <f t="shared" si="36"/>
      </c>
      <c r="I164" s="24">
        <v>12</v>
      </c>
      <c r="J164" s="24">
        <f>J163</f>
      </c>
      <c r="K164" s="24"/>
      <c r="L164" s="24"/>
      <c r="M164" s="25"/>
      <c r="N164" s="24">
        <f t="shared" si="33"/>
      </c>
      <c r="O164" s="25">
        <f>(1-加工费!$B$21)*N164+L164*M164</f>
      </c>
      <c r="P164" s="7">
        <f t="shared" si="27"/>
      </c>
      <c r="Q164" s="7">
        <f t="shared" si="28"/>
      </c>
    </row>
    <row r="165" spans="1:17">
      <c r="A165" s="42"/>
      <c r="B165" s="42"/>
      <c r="C165" s="24" t="s">
        <v>201</v>
      </c>
      <c r="D165" s="24">
        <v>832</v>
      </c>
      <c r="E165" s="24">
        <f t="shared" si="35"/>
      </c>
      <c r="F165" s="24">
        <v>20</v>
      </c>
      <c r="G165" s="24">
        <f t="shared" si="36"/>
      </c>
      <c r="H165" s="24">
        <f t="shared" si="36"/>
      </c>
      <c r="I165" s="24">
        <v>12</v>
      </c>
      <c r="J165" s="24">
        <f>J164</f>
      </c>
      <c r="K165" s="24">
        <f>大件!D40</f>
      </c>
      <c r="L165" s="24">
        <v>1</v>
      </c>
      <c r="M165" s="25">
        <f>大件!J40</f>
      </c>
      <c r="N165" s="24">
        <f t="shared" si="33"/>
      </c>
      <c r="O165" s="25">
        <f>(1-加工费!$B$21)*N165+L165*M165</f>
      </c>
      <c r="P165" s="7">
        <f t="shared" si="27"/>
      </c>
      <c r="Q165" s="7">
        <f t="shared" si="28"/>
      </c>
    </row>
    <row r="166" spans="1:17">
      <c r="A166" s="42"/>
      <c r="B166" s="42"/>
      <c r="C166" s="24" t="s">
        <v>202</v>
      </c>
      <c r="D166" s="24">
        <v>1344</v>
      </c>
      <c r="E166" s="24">
        <f t="shared" si="35"/>
      </c>
      <c r="F166" s="24">
        <v>20</v>
      </c>
      <c r="G166" s="24">
        <f t="shared" si="36"/>
      </c>
      <c r="H166" s="24">
        <f t="shared" si="36"/>
      </c>
      <c r="I166" s="24">
        <v>12</v>
      </c>
      <c r="J166" s="24">
        <f>J165</f>
      </c>
      <c r="K166" s="24">
        <f>大件!D66</f>
      </c>
      <c r="L166" s="24">
        <v>1</v>
      </c>
      <c r="M166" s="25">
        <f>大件!J66</f>
      </c>
      <c r="N166" s="24">
        <f t="shared" si="33"/>
      </c>
      <c r="O166" s="25">
        <f>(1-加工费!$B$21)*N166+L166*M166</f>
      </c>
      <c r="P166" s="7">
        <f t="shared" si="27"/>
      </c>
      <c r="Q166" s="7">
        <f t="shared" si="28"/>
      </c>
    </row>
    <row r="167" spans="1:17">
      <c r="A167" s="42"/>
      <c r="B167" s="42"/>
      <c r="C167" s="24" t="s">
        <v>203</v>
      </c>
      <c r="D167" s="24">
        <v>448</v>
      </c>
      <c r="E167" s="24">
        <f t="shared" si="35"/>
      </c>
      <c r="F167" s="24">
        <v>20</v>
      </c>
      <c r="G167" s="24">
        <f t="shared" si="36"/>
      </c>
      <c r="H167" s="24">
        <f t="shared" si="36"/>
      </c>
      <c r="I167" s="24">
        <v>12</v>
      </c>
      <c r="J167" s="24">
        <f>J166</f>
      </c>
      <c r="K167" s="24"/>
      <c r="L167" s="24"/>
      <c r="M167" s="25"/>
      <c r="N167" s="24">
        <f t="shared" si="33"/>
      </c>
      <c r="O167" s="25">
        <f>(1-加工费!$B$21)*N167+L167*M167</f>
      </c>
      <c r="P167" s="7">
        <f t="shared" si="27"/>
      </c>
      <c r="Q167" s="7">
        <f t="shared" si="28"/>
      </c>
    </row>
    <row r="168" spans="1:17">
      <c r="A168" s="42"/>
      <c r="B168" s="42" t="s">
        <v>204</v>
      </c>
      <c r="C168" t="s">
        <v>204</v>
      </c>
      <c r="D168">
        <v>336</v>
      </c>
      <c r="E168">
        <f t="shared" si="35"/>
      </c>
      <c r="F168">
        <v>16</v>
      </c>
      <c r="G168">
        <f t="shared" si="36"/>
      </c>
      <c r="H168">
        <f>生产资料!D27</f>
      </c>
      <c r="I168">
        <v>8</v>
      </c>
      <c r="J168">
        <f>生产资料!J27</f>
      </c>
      <c r="N168">
        <f t="shared" si="33"/>
      </c>
      <c r="O168">
        <f>(1-加工费!$B$21)*N168+L168*M168</f>
      </c>
      <c r="P168" s="7">
        <f t="shared" si="27"/>
      </c>
      <c r="Q168" s="7">
        <f t="shared" si="28"/>
      </c>
    </row>
    <row r="169" spans="1:17">
      <c r="A169" s="42"/>
      <c r="B169" s="42"/>
      <c r="C169" s="24" t="s">
        <v>205</v>
      </c>
      <c r="D169" s="24">
        <v>432</v>
      </c>
      <c r="E169" s="24">
        <f t="shared" si="35"/>
      </c>
      <c r="F169" s="24">
        <v>16</v>
      </c>
      <c r="G169" s="24">
        <f t="shared" si="36"/>
      </c>
      <c r="H169" s="24">
        <f t="shared" si="36"/>
      </c>
      <c r="I169" s="24">
        <v>8</v>
      </c>
      <c r="J169" s="24">
        <f t="shared" ref="J169:J188" si="37">J168</f>
      </c>
      <c r="K169" s="24">
        <f>大件!D11</f>
      </c>
      <c r="L169" s="24">
        <v>1</v>
      </c>
      <c r="M169" s="25">
        <f>大件!J11</f>
      </c>
      <c r="N169" s="24">
        <f t="shared" si="33"/>
      </c>
      <c r="O169" s="25">
        <f>(1-加工费!$B$21)*N169+L169*M169</f>
      </c>
      <c r="P169" s="25">
        <f t="shared" si="27"/>
      </c>
      <c r="Q169" s="25">
        <f t="shared" si="28"/>
      </c>
    </row>
    <row r="170" spans="1:17">
      <c r="A170" s="42"/>
      <c r="B170" s="42"/>
      <c r="C170" s="22" t="s">
        <v>206</v>
      </c>
      <c r="D170" s="22">
        <v>448</v>
      </c>
      <c r="E170" s="22">
        <f t="shared" si="35"/>
      </c>
      <c r="F170" s="22">
        <v>20</v>
      </c>
      <c r="G170" s="22">
        <f t="shared" si="36"/>
      </c>
      <c r="H170" s="22">
        <f t="shared" si="36"/>
      </c>
      <c r="I170" s="22">
        <v>12</v>
      </c>
      <c r="J170" s="22">
        <f t="shared" si="37"/>
      </c>
      <c r="K170" s="22"/>
      <c r="L170" s="22"/>
      <c r="M170" s="23"/>
      <c r="N170" s="22">
        <f t="shared" si="33"/>
      </c>
      <c r="O170" s="23">
        <f>(1-加工费!$B$21)*N170+L170*M170</f>
      </c>
      <c r="P170" s="7">
        <f t="shared" si="27"/>
      </c>
      <c r="Q170" s="7">
        <f t="shared" si="28"/>
      </c>
    </row>
    <row r="171" spans="1:17">
      <c r="A171" s="42"/>
      <c r="B171" s="42"/>
      <c r="C171" t="s">
        <v>207</v>
      </c>
      <c r="D171">
        <v>832</v>
      </c>
      <c r="E171">
        <f t="shared" si="35"/>
      </c>
      <c r="F171">
        <v>20</v>
      </c>
      <c r="G171">
        <f t="shared" si="36"/>
      </c>
      <c r="H171">
        <f t="shared" si="36"/>
      </c>
      <c r="I171">
        <v>12</v>
      </c>
      <c r="J171">
        <f t="shared" si="37"/>
      </c>
      <c r="K171">
        <f>大件!D38</f>
      </c>
      <c r="L171">
        <v>1</v>
      </c>
      <c r="M171" s="7">
        <f>大件!J38</f>
      </c>
      <c r="N171">
        <f t="shared" si="33"/>
      </c>
      <c r="O171" s="8">
        <f>(1-加工费!$B$21)*N171+L171*M171</f>
      </c>
      <c r="P171" s="7">
        <f t="shared" si="27"/>
      </c>
      <c r="Q171" s="7">
        <f t="shared" si="28"/>
      </c>
    </row>
    <row r="172" spans="1:17">
      <c r="A172" s="42"/>
      <c r="B172" s="42"/>
      <c r="C172" s="22" t="s">
        <v>208</v>
      </c>
      <c r="D172" s="22">
        <v>448</v>
      </c>
      <c r="E172" s="22">
        <f t="shared" si="35"/>
      </c>
      <c r="F172" s="22">
        <v>20</v>
      </c>
      <c r="G172" s="22">
        <f t="shared" si="36"/>
      </c>
      <c r="H172" s="22">
        <f t="shared" si="36"/>
      </c>
      <c r="I172" s="22">
        <v>12</v>
      </c>
      <c r="J172" s="22">
        <f t="shared" si="37"/>
      </c>
      <c r="K172" s="22"/>
      <c r="L172" s="22"/>
      <c r="M172" s="23"/>
      <c r="N172" s="22">
        <f t="shared" si="33"/>
      </c>
      <c r="O172" s="23">
        <f>(1-加工费!$B$21)*N172+L172*M172</f>
      </c>
      <c r="P172" s="7">
        <f t="shared" si="27"/>
      </c>
      <c r="Q172" s="7">
        <f t="shared" si="28"/>
      </c>
    </row>
    <row r="173" spans="1:17">
      <c r="A173" s="42"/>
      <c r="B173" s="42"/>
      <c r="C173" t="s">
        <v>209</v>
      </c>
      <c r="D173">
        <v>1344</v>
      </c>
      <c r="E173">
        <f t="shared" si="35"/>
      </c>
      <c r="F173">
        <v>20</v>
      </c>
      <c r="G173">
        <f t="shared" si="36"/>
      </c>
      <c r="H173">
        <f t="shared" si="36"/>
      </c>
      <c r="I173">
        <v>12</v>
      </c>
      <c r="J173">
        <f t="shared" si="37"/>
      </c>
      <c r="K173">
        <f>大件!D68</f>
      </c>
      <c r="L173">
        <v>1</v>
      </c>
      <c r="M173" s="7">
        <f>大件!J68</f>
      </c>
      <c r="N173">
        <f t="shared" si="33"/>
      </c>
      <c r="O173" s="8">
        <f>(1-加工费!$B$21)*N173+L173*M173</f>
      </c>
      <c r="P173" s="7">
        <f t="shared" si="27"/>
      </c>
      <c r="Q173" s="7">
        <f t="shared" si="28"/>
      </c>
    </row>
    <row r="174" spans="1:17">
      <c r="A174" s="42"/>
      <c r="B174" s="42"/>
      <c r="C174" t="s">
        <v>210</v>
      </c>
      <c r="D174">
        <v>2368</v>
      </c>
      <c r="E174">
        <f t="shared" si="35"/>
      </c>
      <c r="F174">
        <v>20</v>
      </c>
      <c r="G174">
        <f t="shared" si="36"/>
      </c>
      <c r="H174">
        <f t="shared" si="36"/>
      </c>
      <c r="I174">
        <v>12</v>
      </c>
      <c r="J174">
        <f t="shared" si="37"/>
      </c>
      <c r="K174">
        <f>大件!D98</f>
      </c>
      <c r="L174">
        <v>1</v>
      </c>
      <c r="M174" s="7">
        <f>大件!J98</f>
      </c>
      <c r="N174">
        <f t="shared" si="33"/>
      </c>
      <c r="O174" s="8">
        <f>(1-加工费!$B$21)*N174+L174*M174</f>
      </c>
      <c r="P174" s="7">
        <f t="shared" si="27"/>
      </c>
      <c r="Q174" s="7">
        <f t="shared" si="28"/>
      </c>
    </row>
    <row r="175" spans="1:17">
      <c r="A175" s="42"/>
      <c r="B175" s="42" t="s">
        <v>211</v>
      </c>
      <c r="C175" s="24" t="s">
        <v>211</v>
      </c>
      <c r="D175" s="24">
        <v>336</v>
      </c>
      <c r="E175" s="24">
        <f>生产资料!D30</f>
      </c>
      <c r="F175" s="24">
        <v>16</v>
      </c>
      <c r="G175" s="24">
        <f t="shared" si="36"/>
      </c>
      <c r="H175" s="24">
        <f>生产资料!D27</f>
      </c>
      <c r="I175" s="24">
        <v>8</v>
      </c>
      <c r="J175" s="24">
        <f t="shared" si="37"/>
      </c>
      <c r="K175" s="24"/>
      <c r="L175" s="24"/>
      <c r="M175" s="25"/>
      <c r="N175" s="24">
        <f t="shared" si="33"/>
      </c>
      <c r="O175" s="25">
        <f>(1-加工费!$B$21)*N175+L175*M175</f>
      </c>
      <c r="P175" s="7">
        <f t="shared" si="27"/>
      </c>
      <c r="Q175" s="7">
        <f t="shared" si="28"/>
      </c>
    </row>
    <row r="176" spans="1:17">
      <c r="A176" s="42"/>
      <c r="B176" s="42"/>
      <c r="C176" s="22" t="s">
        <v>212</v>
      </c>
      <c r="D176" s="22">
        <v>1776</v>
      </c>
      <c r="E176" s="22">
        <f t="shared" ref="E176:E183" si="38">E175</f>
      </c>
      <c r="F176" s="22">
        <v>16</v>
      </c>
      <c r="G176" s="22">
        <f t="shared" si="36"/>
      </c>
      <c r="H176" s="22">
        <f t="shared" si="36"/>
      </c>
      <c r="I176" s="22">
        <v>8</v>
      </c>
      <c r="J176" s="22">
        <f t="shared" si="37"/>
      </c>
      <c r="K176" s="22">
        <f>大件!D97</f>
      </c>
      <c r="L176" s="22">
        <v>1</v>
      </c>
      <c r="M176" s="23">
        <f>大件!J97</f>
      </c>
      <c r="N176" s="22">
        <f t="shared" si="33"/>
      </c>
      <c r="O176" s="23">
        <f>(1-加工费!$B$21)*N176+L176*M176</f>
      </c>
      <c r="P176" s="7">
        <f t="shared" si="27"/>
      </c>
      <c r="Q176" s="7">
        <f t="shared" si="28"/>
      </c>
    </row>
    <row ht="15" r="177" spans="1:17" thickBot="true">
      <c r="A177" s="42"/>
      <c r="B177" s="42"/>
      <c r="C177" s="22" t="s">
        <v>213</v>
      </c>
      <c r="D177" s="22">
        <v>432</v>
      </c>
      <c r="E177" s="22">
        <f t="shared" si="38"/>
      </c>
      <c r="F177" s="22">
        <v>16</v>
      </c>
      <c r="G177" s="22">
        <f t="shared" si="36"/>
      </c>
      <c r="H177" s="22">
        <f t="shared" si="36"/>
      </c>
      <c r="I177" s="22">
        <v>8</v>
      </c>
      <c r="J177" s="22">
        <f t="shared" si="37"/>
      </c>
      <c r="K177" s="22">
        <f>大件!D14</f>
      </c>
      <c r="L177" s="22">
        <v>1</v>
      </c>
      <c r="M177" s="23">
        <f>大件!J14</f>
      </c>
      <c r="N177" s="22">
        <f t="shared" si="33"/>
      </c>
      <c r="O177" s="23">
        <f>(1-加工费!$B$21)*N177+L177*M177</f>
      </c>
      <c r="P177" s="23">
        <f t="shared" si="27"/>
      </c>
      <c r="Q177" s="23">
        <f t="shared" si="28"/>
      </c>
    </row>
    <row ht="15.75" r="178" spans="1:17" thickBot="true" thickTop="true">
      <c r="A178" s="42"/>
      <c r="B178" s="42"/>
      <c r="C178" s="28" t="s">
        <v>214</v>
      </c>
      <c r="D178" s="28">
        <v>448</v>
      </c>
      <c r="E178" s="28">
        <f t="shared" si="38"/>
      </c>
      <c r="F178" s="28">
        <v>20</v>
      </c>
      <c r="G178" s="28">
        <f t="shared" si="36"/>
      </c>
      <c r="H178" s="28">
        <f t="shared" si="36"/>
      </c>
      <c r="I178" s="28">
        <v>12</v>
      </c>
      <c r="J178" s="28">
        <f t="shared" si="37"/>
      </c>
      <c r="K178" s="28"/>
      <c r="L178" s="28"/>
      <c r="M178" s="29"/>
      <c r="N178" s="28">
        <f t="shared" si="33"/>
      </c>
      <c r="O178" s="29">
        <f>(1-加工费!$B$21)*N178+L178*M178</f>
      </c>
      <c r="P178" s="7">
        <f t="shared" si="27"/>
      </c>
      <c r="Q178" s="7">
        <f t="shared" si="28"/>
      </c>
    </row>
    <row ht="15" r="179" spans="1:17" thickTop="true">
      <c r="A179" s="42"/>
      <c r="B179" s="42"/>
      <c r="C179" t="s">
        <v>215</v>
      </c>
      <c r="D179">
        <v>448</v>
      </c>
      <c r="E179">
        <f t="shared" si="38"/>
      </c>
      <c r="F179">
        <v>20</v>
      </c>
      <c r="G179">
        <f t="shared" ref="G179:H188" si="39">G178</f>
      </c>
      <c r="H179">
        <f t="shared" si="39"/>
      </c>
      <c r="I179">
        <v>12</v>
      </c>
      <c r="J179">
        <f t="shared" si="37"/>
      </c>
      <c r="N179">
        <f t="shared" si="33"/>
      </c>
      <c r="O179" s="8">
        <f>(1-加工费!$B$21)*N179+L179*M179</f>
      </c>
      <c r="P179" s="7">
        <f t="shared" si="27"/>
      </c>
      <c r="Q179" s="7">
        <f t="shared" si="28"/>
      </c>
    </row>
    <row r="180" spans="1:17">
      <c r="A180" s="42"/>
      <c r="B180" s="42"/>
      <c r="C180" t="s">
        <v>216</v>
      </c>
      <c r="D180">
        <v>832</v>
      </c>
      <c r="E180">
        <f t="shared" si="38"/>
      </c>
      <c r="F180">
        <v>20</v>
      </c>
      <c r="G180">
        <f t="shared" si="39"/>
      </c>
      <c r="H180">
        <f t="shared" si="39"/>
      </c>
      <c r="I180">
        <v>12</v>
      </c>
      <c r="J180">
        <f t="shared" si="37"/>
      </c>
      <c r="K180">
        <f>大件!D41</f>
      </c>
      <c r="L180">
        <v>1</v>
      </c>
      <c r="M180">
        <f>大件!J41</f>
      </c>
      <c r="N180">
        <f t="shared" si="33"/>
      </c>
      <c r="O180">
        <f>(1-加工费!$B$21)*N180+L180*M180</f>
      </c>
      <c r="P180" s="7">
        <f t="shared" si="27"/>
      </c>
      <c r="Q180" s="7">
        <f t="shared" si="28"/>
      </c>
    </row>
    <row r="181" spans="1:17">
      <c r="A181" s="42"/>
      <c r="B181" s="42"/>
      <c r="C181" s="24" t="s">
        <v>217</v>
      </c>
      <c r="D181" s="24">
        <v>1344</v>
      </c>
      <c r="E181" s="24">
        <f t="shared" si="38"/>
      </c>
      <c r="F181" s="24">
        <v>20</v>
      </c>
      <c r="G181" s="24">
        <f t="shared" si="39"/>
      </c>
      <c r="H181" s="24">
        <f t="shared" si="39"/>
      </c>
      <c r="I181" s="24">
        <v>12</v>
      </c>
      <c r="J181" s="24">
        <f t="shared" si="37"/>
      </c>
      <c r="K181" s="24">
        <f>大件!D65</f>
      </c>
      <c r="L181" s="24">
        <v>1</v>
      </c>
      <c r="M181" s="25">
        <f>大件!J65</f>
      </c>
      <c r="N181" s="24">
        <f t="shared" si="33"/>
      </c>
      <c r="O181" s="25">
        <f>(1-加工费!$B$21)*N181+L181*M181</f>
      </c>
      <c r="P181" s="7">
        <f t="shared" si="27"/>
      </c>
      <c r="Q181" s="7">
        <f t="shared" si="28"/>
      </c>
    </row>
    <row r="182" spans="1:17">
      <c r="A182" s="42"/>
      <c r="B182" s="42" t="s">
        <v>218</v>
      </c>
      <c r="C182" s="22" t="s">
        <v>218</v>
      </c>
      <c r="D182" s="22">
        <v>336</v>
      </c>
      <c r="E182" s="22">
        <f t="shared" si="38"/>
      </c>
      <c r="F182" s="22">
        <v>16</v>
      </c>
      <c r="G182" s="22">
        <f t="shared" si="39"/>
      </c>
      <c r="H182" s="22">
        <f t="shared" si="39"/>
      </c>
      <c r="I182" s="22">
        <v>8</v>
      </c>
      <c r="J182" s="22">
        <f t="shared" si="37"/>
      </c>
      <c r="K182" s="22"/>
      <c r="L182" s="22"/>
      <c r="M182" s="23"/>
      <c r="N182" s="22">
        <f t="shared" si="33"/>
      </c>
      <c r="O182" s="23">
        <f>(1-加工费!$B$21)*N182+L182*M182</f>
      </c>
      <c r="P182" s="7">
        <f t="shared" si="27"/>
      </c>
      <c r="Q182" s="7">
        <f t="shared" si="28"/>
      </c>
    </row>
    <row r="183" spans="1:17">
      <c r="A183" s="42"/>
      <c r="B183" s="42"/>
      <c r="C183" s="24" t="s">
        <v>219</v>
      </c>
      <c r="D183" s="24">
        <v>1776</v>
      </c>
      <c r="E183" s="24">
        <f t="shared" si="38"/>
      </c>
      <c r="F183" s="24">
        <v>16</v>
      </c>
      <c r="G183" s="24">
        <f t="shared" si="39"/>
      </c>
      <c r="H183" s="24">
        <f t="shared" si="39"/>
      </c>
      <c r="I183" s="24">
        <v>8</v>
      </c>
      <c r="J183" s="24">
        <f t="shared" si="37"/>
      </c>
      <c r="K183" s="24">
        <f>大件!D95</f>
      </c>
      <c r="L183" s="24">
        <v>1</v>
      </c>
      <c r="M183" s="25">
        <f>大件!J95</f>
      </c>
      <c r="N183" s="24">
        <f t="shared" si="33"/>
      </c>
      <c r="O183" s="25">
        <f>(1-加工费!$B$21)*N183+L183*M183</f>
      </c>
      <c r="P183" s="7">
        <f t="shared" si="27"/>
      </c>
      <c r="Q183" s="7">
        <f t="shared" si="28"/>
      </c>
    </row>
    <row r="184" spans="1:17">
      <c r="A184" s="42"/>
      <c r="B184" s="42"/>
      <c r="C184" s="22" t="s">
        <v>220</v>
      </c>
      <c r="D184" s="22">
        <v>432</v>
      </c>
      <c r="E184" s="22">
        <f>生产资料!D30</f>
      </c>
      <c r="F184" s="22">
        <v>16</v>
      </c>
      <c r="G184" s="22">
        <f t="shared" si="39"/>
      </c>
      <c r="H184" s="22">
        <f>生产资料!D27</f>
      </c>
      <c r="I184" s="22">
        <v>8</v>
      </c>
      <c r="J184" s="22">
        <f t="shared" si="37"/>
      </c>
      <c r="K184" s="22">
        <f>大件!D12</f>
      </c>
      <c r="L184" s="22">
        <v>1</v>
      </c>
      <c r="M184" s="23">
        <f>大件!J12</f>
      </c>
      <c r="N184" s="22">
        <f t="shared" si="33"/>
      </c>
      <c r="O184" s="23">
        <f>(1-加工费!$B$21)*N184+L184*M184</f>
      </c>
      <c r="P184" s="23">
        <f t="shared" si="27"/>
      </c>
      <c r="Q184" s="23">
        <f t="shared" si="28"/>
      </c>
    </row>
    <row r="185" spans="1:17">
      <c r="A185" s="42"/>
      <c r="B185" s="42"/>
      <c r="C185" s="24" t="s">
        <v>221</v>
      </c>
      <c r="D185" s="24">
        <v>448</v>
      </c>
      <c r="E185" s="24">
        <f>E184</f>
      </c>
      <c r="F185" s="24">
        <v>20</v>
      </c>
      <c r="G185" s="24">
        <f t="shared" si="39"/>
      </c>
      <c r="H185" s="24">
        <f>H184</f>
      </c>
      <c r="I185" s="24">
        <v>12</v>
      </c>
      <c r="J185" s="24">
        <f t="shared" si="37"/>
      </c>
      <c r="K185" s="24"/>
      <c r="L185" s="24"/>
      <c r="M185" s="25"/>
      <c r="N185" s="24">
        <f t="shared" si="33"/>
      </c>
      <c r="O185" s="25">
        <f>(1-加工费!$B$21)*N185+L185*M185</f>
      </c>
      <c r="P185" s="7">
        <f t="shared" si="27"/>
      </c>
      <c r="Q185" s="7">
        <f t="shared" si="28"/>
      </c>
    </row>
    <row r="186" spans="1:17">
      <c r="A186" s="42"/>
      <c r="B186" s="42"/>
      <c r="C186" s="24" t="s">
        <v>222</v>
      </c>
      <c r="D186" s="24">
        <v>1344</v>
      </c>
      <c r="E186" s="24">
        <f>E185</f>
      </c>
      <c r="F186" s="24">
        <v>20</v>
      </c>
      <c r="G186" s="24">
        <f t="shared" si="39"/>
      </c>
      <c r="H186" s="24">
        <f>H185</f>
      </c>
      <c r="I186" s="24">
        <v>12</v>
      </c>
      <c r="J186" s="24">
        <f t="shared" si="37"/>
      </c>
      <c r="K186" s="24">
        <f>大件!D67</f>
      </c>
      <c r="L186" s="24">
        <v>1</v>
      </c>
      <c r="M186" s="25">
        <f>大件!J67</f>
      </c>
      <c r="N186" s="24">
        <f t="shared" si="33"/>
      </c>
      <c r="O186" s="25">
        <f>(1-加工费!$B$21)*N186+L186*M186</f>
      </c>
      <c r="P186" s="7">
        <f t="shared" si="27"/>
      </c>
      <c r="Q186" s="7">
        <f t="shared" si="28"/>
      </c>
    </row>
    <row r="187" spans="1:17">
      <c r="A187" s="42"/>
      <c r="B187" s="42"/>
      <c r="C187" s="24" t="s">
        <v>223</v>
      </c>
      <c r="D187" s="24">
        <v>448</v>
      </c>
      <c r="E187" s="24">
        <f>E186</f>
      </c>
      <c r="F187" s="24">
        <v>20</v>
      </c>
      <c r="G187" s="24">
        <f t="shared" si="39"/>
      </c>
      <c r="H187" s="24">
        <f>H186</f>
      </c>
      <c r="I187" s="24">
        <v>12</v>
      </c>
      <c r="J187" s="24">
        <f t="shared" si="37"/>
      </c>
      <c r="K187" s="24"/>
      <c r="L187" s="24"/>
      <c r="M187" s="25"/>
      <c r="N187" s="24">
        <f t="shared" si="33"/>
      </c>
      <c r="O187" s="25">
        <f>(1-加工费!$B$21)*N187+L187*M187</f>
      </c>
      <c r="P187" s="7">
        <f t="shared" si="27"/>
      </c>
      <c r="Q187" s="7">
        <f t="shared" si="28"/>
      </c>
    </row>
    <row r="188" spans="1:17">
      <c r="A188" s="42"/>
      <c r="B188" s="42"/>
      <c r="C188" s="24" t="s">
        <v>224</v>
      </c>
      <c r="D188" s="24">
        <v>832</v>
      </c>
      <c r="E188" s="24">
        <f>E187</f>
      </c>
      <c r="F188" s="24">
        <v>20</v>
      </c>
      <c r="G188" s="24">
        <f t="shared" si="39"/>
      </c>
      <c r="H188" s="24">
        <f>H187</f>
      </c>
      <c r="I188" s="24">
        <v>12</v>
      </c>
      <c r="J188" s="24">
        <f t="shared" si="37"/>
      </c>
      <c r="K188" s="24">
        <f>大件!D42</f>
      </c>
      <c r="L188" s="24">
        <v>1</v>
      </c>
      <c r="M188" s="25">
        <f>大件!J43</f>
      </c>
      <c r="N188" s="24">
        <f t="shared" si="33"/>
      </c>
      <c r="O188" s="25">
        <f>(1-加工费!$B$21)*N188+L188*M188</f>
      </c>
      <c r="P188" s="7">
        <f t="shared" si="27"/>
      </c>
      <c r="Q188" s="7">
        <f t="shared" si="28"/>
      </c>
    </row>
    <row r="189" spans="1:17">
      <c r="A189" s="42"/>
      <c r="B189" s="42" t="s">
        <v>225</v>
      </c>
      <c r="C189" s="22" t="s">
        <v>226</v>
      </c>
      <c r="D189" s="22">
        <v>112</v>
      </c>
      <c r="E189" s="22">
        <f>生产资料!D33</f>
      </c>
      <c r="F189" s="22">
        <v>4</v>
      </c>
      <c r="G189" s="22">
        <f>G153</f>
      </c>
      <c r="H189" s="22">
        <f>生产资料!D36</f>
      </c>
      <c r="I189" s="22">
        <v>4</v>
      </c>
      <c r="J189" s="22">
        <f>生产资料!J36</f>
      </c>
      <c r="K189" s="22"/>
      <c r="L189" s="22"/>
      <c r="M189" s="23"/>
      <c r="N189" s="22">
        <f t="shared" si="33"/>
      </c>
      <c r="O189" s="23">
        <f>(1-加工费!$B$21)*N189+L189*M189</f>
      </c>
      <c r="P189" s="23">
        <f t="shared" si="27"/>
      </c>
      <c r="Q189" s="23">
        <f t="shared" si="28"/>
      </c>
    </row>
    <row r="190" spans="1:17">
      <c r="A190" s="42"/>
      <c r="B190" s="42"/>
      <c r="C190" s="22" t="s">
        <v>227</v>
      </c>
      <c r="D190" s="22">
        <v>144</v>
      </c>
      <c r="E190" s="22">
        <f>E189</f>
      </c>
      <c r="F190" s="22">
        <v>4</v>
      </c>
      <c r="G190" s="22">
        <f t="shared" ref="G190:H193" si="40">G189</f>
      </c>
      <c r="H190" s="22">
        <f t="shared" si="40"/>
      </c>
      <c r="I190" s="22">
        <v>4</v>
      </c>
      <c r="J190" s="22">
        <f>J189</f>
      </c>
      <c r="K190" s="22">
        <f>大件!D19</f>
      </c>
      <c r="L190" s="22">
        <v>1</v>
      </c>
      <c r="M190" s="23">
        <f>大件!J19</f>
      </c>
      <c r="N190" s="22">
        <f t="shared" si="33"/>
      </c>
      <c r="O190" s="23">
        <f>(1-加工费!$B$21)*N190+L190*M190</f>
      </c>
      <c r="P190" s="23">
        <f t="shared" si="27"/>
      </c>
      <c r="Q190" s="23">
        <f t="shared" si="28"/>
      </c>
    </row>
    <row r="191" spans="1:17">
      <c r="A191" s="42"/>
      <c r="B191" s="42"/>
      <c r="C191" s="24" t="s">
        <v>228</v>
      </c>
      <c r="D191" s="24">
        <v>208</v>
      </c>
      <c r="E191" s="24">
        <f>E190</f>
      </c>
      <c r="F191" s="24">
        <v>4</v>
      </c>
      <c r="G191" s="24">
        <f t="shared" si="40"/>
      </c>
      <c r="H191" s="24">
        <f t="shared" si="40"/>
      </c>
      <c r="I191" s="24">
        <v>4</v>
      </c>
      <c r="J191" s="24">
        <f>J190</f>
      </c>
      <c r="K191" s="24">
        <f>大件!D43</f>
      </c>
      <c r="L191" s="24">
        <v>1</v>
      </c>
      <c r="M191" s="25">
        <f>大件!J43</f>
      </c>
      <c r="N191" s="24">
        <f t="shared" si="33"/>
      </c>
      <c r="O191" s="25">
        <f>(1-加工费!$B$21)*N191+L191*M191</f>
      </c>
      <c r="P191" s="7">
        <f t="shared" si="27"/>
      </c>
      <c r="Q191" s="7">
        <f t="shared" si="28"/>
      </c>
    </row>
    <row r="192" spans="1:17">
      <c r="A192" s="42"/>
      <c r="B192" s="42"/>
      <c r="C192" s="24" t="s">
        <v>229</v>
      </c>
      <c r="D192" s="24">
        <v>336</v>
      </c>
      <c r="E192" s="24">
        <f>E191</f>
      </c>
      <c r="F192" s="24">
        <v>4</v>
      </c>
      <c r="G192" s="24">
        <f t="shared" si="40"/>
      </c>
      <c r="H192" s="24">
        <f t="shared" si="40"/>
      </c>
      <c r="I192" s="24">
        <v>4</v>
      </c>
      <c r="J192" s="24">
        <f>J191</f>
      </c>
      <c r="K192" s="24">
        <f>大件!D70</f>
      </c>
      <c r="L192" s="24">
        <v>1</v>
      </c>
      <c r="M192" s="25">
        <f>大件!J70</f>
      </c>
      <c r="N192" s="24">
        <f t="shared" si="33"/>
      </c>
      <c r="O192" s="25">
        <f>(1-加工费!$B$21)*N192+L192*M192</f>
      </c>
      <c r="P192" s="7">
        <f t="shared" si="27"/>
      </c>
      <c r="Q192" s="7">
        <f t="shared" si="28"/>
      </c>
    </row>
    <row r="193" spans="1:17">
      <c r="A193" s="42"/>
      <c r="B193" s="42"/>
      <c r="C193" s="24" t="s">
        <v>230</v>
      </c>
      <c r="D193" s="24">
        <v>336</v>
      </c>
      <c r="E193" s="24">
        <f>E192</f>
      </c>
      <c r="F193" s="24">
        <v>4</v>
      </c>
      <c r="G193" s="24">
        <f t="shared" si="40"/>
      </c>
      <c r="H193" s="24">
        <f t="shared" si="40"/>
      </c>
      <c r="I193" s="24">
        <v>4</v>
      </c>
      <c r="J193" s="24">
        <f>J192</f>
      </c>
      <c r="K193" s="24">
        <f>大件!D100</f>
      </c>
      <c r="L193" s="24">
        <v>1</v>
      </c>
      <c r="M193" s="25">
        <f>大件!J100</f>
      </c>
      <c r="N193" s="24">
        <f t="shared" si="33"/>
      </c>
      <c r="O193" s="25">
        <f>(1-加工费!$B$21)*N193+L193*M193</f>
      </c>
      <c r="P193" s="7">
        <f t="shared" si="27"/>
      </c>
      <c r="Q193" s="7">
        <f t="shared" si="28"/>
      </c>
    </row>
    <row r="194" spans="1:17">
      <c r="A194" s="42" t="s">
        <v>24</v>
      </c>
      <c r="B194" s="42" t="s">
        <v>231</v>
      </c>
      <c r="C194" t="s">
        <v>231</v>
      </c>
      <c r="N194">
        <f t="shared" si="33"/>
      </c>
      <c r="O194" s="8">
        <f>(1-加工费!$B$21)*N194+L194*M194</f>
      </c>
      <c r="P194" s="7">
        <f t="shared" si="27"/>
      </c>
      <c r="Q194" s="7">
        <f t="shared" si="28"/>
      </c>
    </row>
    <row r="195" spans="1:17">
      <c r="A195" s="42"/>
      <c r="B195" s="42"/>
      <c r="C195" s="18" t="s">
        <v>232</v>
      </c>
      <c r="D195" s="18">
        <v>224</v>
      </c>
      <c r="E195" s="18">
        <f>E193</f>
      </c>
      <c r="F195" s="18">
        <v>8</v>
      </c>
      <c r="G195" s="18">
        <f>G193</f>
      </c>
      <c r="H195" s="18">
        <f>H193</f>
      </c>
      <c r="I195" s="18">
        <v>8</v>
      </c>
      <c r="J195" s="18">
        <f>J193</f>
      </c>
      <c r="K195" s="18">
        <f>大件!D119</f>
      </c>
      <c r="L195" s="18">
        <v>1</v>
      </c>
      <c r="M195" s="19">
        <f>大件!J119</f>
      </c>
      <c r="N195" s="18">
        <f t="shared" si="33"/>
      </c>
      <c r="O195" s="20">
        <f>(1-加工费!$B$21)*N195+L195*M195</f>
      </c>
      <c r="P195" s="7">
        <f t="shared" ref="P195:P196" si="41">D195*0.3*5</f>
      </c>
      <c r="Q195" s="7">
        <f t="shared" ref="Q195:Q196" si="42">O195+P195</f>
      </c>
    </row>
    <row r="196" spans="1:17">
      <c r="A196" s="42"/>
      <c r="B196" t="s">
        <v>233</v>
      </c>
      <c r="C196" t="s">
        <v>233</v>
      </c>
      <c r="N196">
        <f t="shared" si="33"/>
      </c>
      <c r="O196" s="8">
        <f>(1-加工费!$B$21)*N196+L196*M196</f>
      </c>
      <c r="P196" s="7">
        <f t="shared" si="41"/>
      </c>
      <c r="Q196" s="7">
        <f t="shared" si="42"/>
      </c>
    </row>
  </sheetData>
  <mergeCells count="32">
    <mergeCell ref="B161:B167"/>
    <mergeCell ref="B194:B195"/>
    <mergeCell ref="A194:A196"/>
    <mergeCell ref="B175:B181"/>
    <mergeCell ref="B182:B188"/>
    <mergeCell ref="B189:B193"/>
    <mergeCell ref="A2:A65"/>
    <mergeCell ref="A66:A129"/>
    <mergeCell ref="A130:A193"/>
    <mergeCell ref="B168:B174"/>
    <mergeCell ref="B74:B81"/>
    <mergeCell ref="B82:B89"/>
    <mergeCell ref="B90:B96"/>
    <mergeCell ref="B97:B103"/>
    <mergeCell ref="B118:B124"/>
    <mergeCell ref="B125:B129"/>
    <mergeCell ref="B104:B110"/>
    <mergeCell ref="B111:B117"/>
    <mergeCell ref="B130:B137"/>
    <mergeCell ref="B138:B145"/>
    <mergeCell ref="B146:B153"/>
    <mergeCell ref="B154:B160"/>
    <mergeCell ref="B66:B73"/>
    <mergeCell ref="B2:B9"/>
    <mergeCell ref="B10:B17"/>
    <mergeCell ref="B18:B25"/>
    <mergeCell ref="B26:B32"/>
    <mergeCell ref="B33:B39"/>
    <mergeCell ref="B40:B46"/>
    <mergeCell ref="B47:B53"/>
    <mergeCell ref="B54:B60"/>
    <mergeCell ref="B61:B65"/>
  </mergeCells>
  <phoneticPr fontId="1" type="noConversion"/>
  <pageMargins bottom="0.75" footer="0.3" header="0.3" left="0.7" right="0.7" top="0.75"/>
  <pageSetup xmlns:relationships="http://schemas.openxmlformats.org/officeDocument/2006/relationships" relationships:id="rId1" orientation="portrait" paperSize="9"/>
</worksheet>
</file>

<file path=xl/worksheets/sheet7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W196"/>
  <sheetViews>
    <sheetView topLeftCell="A19" workbookViewId="0">
      <selection activeCell="S3" sqref="S3:W6"/>
    </sheetView>
  </sheetViews>
  <sheetFormatPr defaultRowHeight="14.25"/>
  <cols>
    <col collapsed="false" customWidth="true" hidden="false" max="4" min="4" style="0" width="12.25"/>
    <col collapsed="false" customWidth="true" hidden="false" max="6" min="6" style="0" width="5.125"/>
    <col collapsed="false" customWidth="true" hidden="false" max="9" min="9" style="0" width="3.75"/>
    <col collapsed="false" customWidth="true" hidden="false" max="10" min="10" style="0" width="5.25"/>
    <col collapsed="false" customWidth="true" hidden="false" max="12" min="12" style="0" width="4.5"/>
    <col bestFit="true" collapsed="false" customWidth="true" hidden="false" max="14" min="14" style="0" width="12.5"/>
    <col collapsed="false" customWidth="true" hidden="false" max="16" min="16" style="0" width="5.75"/>
    <col collapsed="false" customWidth="true" hidden="false" max="17" min="17" style="0" width="10.25"/>
  </cols>
  <sheetData>
    <row r="1" spans="1:23">
      <c r="A1" s="30"/>
      <c r="B1" s="30"/>
      <c r="C1" s="30"/>
      <c r="D1" s="30" t="s">
        <v>359</v>
      </c>
      <c r="E1" s="30" t="s">
        <v>235</v>
      </c>
      <c r="F1" s="30" t="s">
        <v>234</v>
      </c>
      <c r="G1" s="30" t="s">
        <v>238</v>
      </c>
      <c r="H1" s="30" t="s">
        <v>236</v>
      </c>
      <c r="I1" s="30" t="s">
        <v>237</v>
      </c>
      <c r="J1" s="30" t="s">
        <v>239</v>
      </c>
      <c r="K1" s="30" t="s">
        <v>357</v>
      </c>
      <c r="L1" s="30" t="s">
        <v>358</v>
      </c>
      <c r="M1" s="7" t="s">
        <v>356</v>
      </c>
      <c r="N1" s="30" t="s">
        <v>354</v>
      </c>
      <c r="O1" s="8" t="s">
        <v>355</v>
      </c>
      <c r="P1" s="31" t="s">
        <v>507</v>
      </c>
      <c r="Q1" s="6" t="s">
        <v>508</v>
      </c>
    </row>
    <row r="2" spans="1:23">
      <c r="A2" s="42" t="s">
        <v>38</v>
      </c>
      <c r="B2" s="42" t="s">
        <v>39</v>
      </c>
      <c r="C2" s="30" t="s">
        <v>40</v>
      </c>
      <c r="D2" s="30">
        <v>592</v>
      </c>
      <c r="E2" s="30">
        <f>生产资料!D27</f>
      </c>
      <c r="F2" s="30">
        <v>8</v>
      </c>
      <c r="G2" s="30">
        <f>生产资料!$J$27</f>
      </c>
      <c r="H2" s="30"/>
      <c r="I2" s="30"/>
      <c r="J2" s="30"/>
      <c r="K2" s="30">
        <f>大件!D85</f>
      </c>
      <c r="L2" s="30">
        <v>1</v>
      </c>
      <c r="M2" s="7">
        <f>大件!J85</f>
      </c>
      <c r="N2" s="30">
        <f t="shared" ref="N2:N65" si="0">F2*G2+I2*J2</f>
      </c>
      <c r="O2" s="8">
        <f>(1-加工费!$B$21)*N2+L2*M2</f>
      </c>
      <c r="P2" s="7">
        <f>D2*0.3*5</f>
      </c>
      <c r="Q2" s="7">
        <f>O2+P2</f>
      </c>
    </row>
    <row r="3" spans="1:23">
      <c r="A3" s="42"/>
      <c r="B3" s="42"/>
      <c r="C3" s="30" t="s">
        <v>41</v>
      </c>
      <c r="D3" s="30">
        <v>208</v>
      </c>
      <c r="E3" s="30">
        <f>生产资料!D27</f>
      </c>
      <c r="F3" s="30">
        <v>8</v>
      </c>
      <c r="G3" s="30">
        <f>生产资料!$J$27</f>
      </c>
      <c r="H3" s="30"/>
      <c r="I3" s="30"/>
      <c r="J3" s="30"/>
      <c r="K3" s="30">
        <f>大件!D37</f>
      </c>
      <c r="L3" s="30">
        <v>1</v>
      </c>
      <c r="M3" s="7">
        <f>大件!J37</f>
      </c>
      <c r="N3" s="30">
        <f t="shared" si="0"/>
      </c>
      <c r="O3" s="8">
        <f>(1-加工费!$B$21)*N3+L3*M3</f>
      </c>
      <c r="P3" s="7">
        <f t="shared" ref="P3:P66" si="1">D3*0.3*5</f>
      </c>
      <c r="Q3" s="7">
        <f t="shared" ref="Q3:Q66" si="2">O3+P3</f>
      </c>
      <c r="S3" s="30"/>
      <c r="T3" s="30" t="s">
        <v>573</v>
      </c>
      <c r="U3" s="30" t="s">
        <v>509</v>
      </c>
      <c r="V3" s="30" t="s">
        <v>582</v>
      </c>
      <c r="W3" s="30" t="s">
        <v>574</v>
      </c>
    </row>
    <row r="4" spans="1:23">
      <c r="A4" s="42"/>
      <c r="B4" s="42"/>
      <c r="C4" s="30" t="s">
        <v>42</v>
      </c>
      <c r="D4" s="30">
        <v>336</v>
      </c>
      <c r="E4" s="30">
        <f>生产资料!D27</f>
      </c>
      <c r="F4" s="30">
        <v>8</v>
      </c>
      <c r="G4" s="30">
        <f>生产资料!$J$27</f>
      </c>
      <c r="H4" s="30"/>
      <c r="I4" s="30"/>
      <c r="J4" s="30"/>
      <c r="K4" s="30">
        <f>大件!D64</f>
      </c>
      <c r="L4" s="30">
        <v>1</v>
      </c>
      <c r="M4" s="7">
        <f>大件!J64</f>
      </c>
      <c r="N4" s="30">
        <f t="shared" si="0"/>
      </c>
      <c r="O4" s="8">
        <f>(1-加工费!$B$21)*N4+L4*M4</f>
      </c>
      <c r="P4" s="7">
        <f t="shared" si="1"/>
      </c>
      <c r="Q4" s="7">
        <f t="shared" si="2"/>
      </c>
      <c r="S4" s="30" t="s">
        <v>570</v>
      </c>
      <c r="T4" s="30">
        <f>生产资料!D38</f>
      </c>
      <c r="U4" s="30">
        <v>96</v>
      </c>
      <c r="V4" s="30">
        <f>生产资料!J38</f>
      </c>
      <c r="W4" s="30">
        <f>U4*V4</f>
      </c>
    </row>
    <row r="5" spans="1:23">
      <c r="A5" s="42"/>
      <c r="B5" s="42"/>
      <c r="C5" s="30" t="s">
        <v>43</v>
      </c>
      <c r="D5" s="30">
        <v>144</v>
      </c>
      <c r="E5" s="30">
        <f>C6</f>
      </c>
      <c r="F5" s="30">
        <v>1</v>
      </c>
      <c r="G5" s="30">
        <f>O6</f>
      </c>
      <c r="H5" s="30"/>
      <c r="I5" s="30"/>
      <c r="J5" s="30"/>
      <c r="K5" s="30">
        <f>大件!D112</f>
      </c>
      <c r="L5" s="30">
        <v>1</v>
      </c>
      <c r="M5" s="7">
        <f>大件!J112</f>
      </c>
      <c r="N5" s="30">
        <f t="shared" si="0"/>
      </c>
      <c r="O5" s="8">
        <f>(1-加工费!$B$21)*N5+L5*M5</f>
      </c>
      <c r="P5" s="7">
        <f t="shared" si="1"/>
      </c>
      <c r="Q5" s="7">
        <f t="shared" si="2"/>
      </c>
      <c r="S5" s="30" t="s">
        <v>571</v>
      </c>
      <c r="T5" s="30">
        <f>生产资料!D39</f>
      </c>
      <c r="U5" s="30">
        <v>96</v>
      </c>
      <c r="V5" s="30">
        <f>生产资料!J39</f>
      </c>
      <c r="W5" s="30">
        <f t="shared" ref="W5:W6" si="3">U5*V5</f>
      </c>
    </row>
    <row r="6" spans="1:23">
      <c r="A6" s="42"/>
      <c r="B6" s="42"/>
      <c r="C6" s="30" t="s">
        <v>44</v>
      </c>
      <c r="D6" s="30">
        <v>112</v>
      </c>
      <c r="E6" s="30">
        <f>生产资料!D27</f>
      </c>
      <c r="F6" s="30">
        <v>8</v>
      </c>
      <c r="G6" s="30">
        <f>生产资料!$J$27</f>
      </c>
      <c r="H6" s="30"/>
      <c r="I6" s="30"/>
      <c r="J6" s="30"/>
      <c r="K6" s="30"/>
      <c r="L6" s="30"/>
      <c r="M6" s="7"/>
      <c r="N6" s="30">
        <f t="shared" si="0"/>
      </c>
      <c r="O6" s="8">
        <f>(1-加工费!$B$21)*N6+L6*M6</f>
      </c>
      <c r="P6" s="7">
        <f t="shared" si="1"/>
      </c>
      <c r="Q6" s="7">
        <f t="shared" si="2"/>
      </c>
      <c r="S6" s="30" t="s">
        <v>572</v>
      </c>
      <c r="T6" s="30">
        <f>生产资料!D40</f>
      </c>
      <c r="U6" s="30">
        <v>96</v>
      </c>
      <c r="V6" s="30">
        <f>生产资料!J40</f>
      </c>
      <c r="W6" s="30">
        <f t="shared" si="3"/>
      </c>
    </row>
    <row r="7" spans="1:23">
      <c r="A7" s="42"/>
      <c r="B7" s="42"/>
      <c r="C7" s="30" t="s">
        <v>45</v>
      </c>
      <c r="D7" s="30">
        <v>112</v>
      </c>
      <c r="E7" s="30">
        <f>生产资料!D27</f>
      </c>
      <c r="F7" s="30">
        <v>8</v>
      </c>
      <c r="G7" s="30">
        <f>生产资料!$J$27</f>
      </c>
      <c r="H7" s="30"/>
      <c r="I7" s="30"/>
      <c r="J7" s="30"/>
      <c r="K7" s="30"/>
      <c r="L7" s="30"/>
      <c r="M7" s="7"/>
      <c r="N7" s="30">
        <f t="shared" si="0"/>
      </c>
      <c r="O7" s="8">
        <f>(1-加工费!$B$21)*N7+L7*M7</f>
      </c>
      <c r="P7" s="7">
        <f t="shared" si="1"/>
      </c>
      <c r="Q7" s="7">
        <f t="shared" si="2"/>
      </c>
    </row>
    <row r="8" spans="1:23">
      <c r="A8" s="42"/>
      <c r="B8" s="42"/>
      <c r="C8" s="30" t="s">
        <v>46</v>
      </c>
      <c r="D8" s="30">
        <v>112</v>
      </c>
      <c r="E8" s="30">
        <f>生产资料!D27</f>
      </c>
      <c r="F8" s="30">
        <v>8</v>
      </c>
      <c r="G8" s="30">
        <f>生产资料!$J$27</f>
      </c>
      <c r="H8" s="30"/>
      <c r="I8" s="30"/>
      <c r="J8" s="30"/>
      <c r="K8" s="30"/>
      <c r="L8" s="30"/>
      <c r="M8" s="7"/>
      <c r="N8" s="30">
        <f t="shared" si="0"/>
      </c>
      <c r="O8" s="8">
        <f>(1-加工费!$B$21)*N8+L8*M8</f>
      </c>
      <c r="P8" s="7">
        <f t="shared" si="1"/>
      </c>
      <c r="Q8" s="7">
        <f t="shared" si="2"/>
      </c>
    </row>
    <row r="9" spans="1:23">
      <c r="A9" s="42"/>
      <c r="B9" s="42"/>
      <c r="C9" s="30" t="s">
        <v>47</v>
      </c>
      <c r="D9" s="30">
        <v>144</v>
      </c>
      <c r="E9" s="30">
        <f>生产资料!D27</f>
      </c>
      <c r="F9" s="30">
        <v>8</v>
      </c>
      <c r="G9" s="30">
        <f>生产资料!$J$27</f>
      </c>
      <c r="H9" s="30"/>
      <c r="I9" s="30"/>
      <c r="J9" s="30"/>
      <c r="K9" s="30">
        <f>大件!D9</f>
      </c>
      <c r="L9" s="30">
        <v>1</v>
      </c>
      <c r="M9" s="7">
        <f>大件!J9</f>
      </c>
      <c r="N9" s="30">
        <f t="shared" si="0"/>
      </c>
      <c r="O9" s="8">
        <f>(1-加工费!$B$21)*N9+L9*M9</f>
      </c>
      <c r="P9" s="7">
        <f t="shared" si="1"/>
      </c>
      <c r="Q9" s="7">
        <f t="shared" si="2"/>
      </c>
    </row>
    <row r="10" spans="1:23">
      <c r="A10" s="42"/>
      <c r="B10" s="42" t="s">
        <v>48</v>
      </c>
      <c r="C10" s="30" t="s">
        <v>49</v>
      </c>
      <c r="D10" s="30">
        <v>1184</v>
      </c>
      <c r="E10" s="30">
        <f>生产资料!D27</f>
      </c>
      <c r="F10" s="30">
        <v>16</v>
      </c>
      <c r="G10" s="30">
        <f>生产资料!$J$27</f>
      </c>
      <c r="H10" s="30"/>
      <c r="I10" s="30"/>
      <c r="J10" s="30"/>
      <c r="K10" s="30">
        <f>大件!D83</f>
      </c>
      <c r="L10" s="30">
        <v>1</v>
      </c>
      <c r="M10" s="7">
        <f>大件!J83</f>
      </c>
      <c r="N10" s="30">
        <f t="shared" si="0"/>
      </c>
      <c r="O10" s="8">
        <f>(1-加工费!$B$21)*N10+L10*M10</f>
      </c>
      <c r="P10" s="7">
        <f t="shared" si="1"/>
      </c>
      <c r="Q10" s="7">
        <f t="shared" si="2"/>
      </c>
    </row>
    <row r="11" spans="1:23">
      <c r="A11" s="42"/>
      <c r="B11" s="42"/>
      <c r="C11" s="30" t="s">
        <v>50</v>
      </c>
      <c r="D11" s="30">
        <v>416</v>
      </c>
      <c r="E11" s="30">
        <f>生产资料!D27</f>
      </c>
      <c r="F11" s="30">
        <v>16</v>
      </c>
      <c r="G11" s="30">
        <f>生产资料!$J$27</f>
      </c>
      <c r="H11" s="30"/>
      <c r="I11" s="30"/>
      <c r="J11" s="30"/>
      <c r="K11" s="30">
        <f>大件!D35</f>
      </c>
      <c r="L11" s="30">
        <v>1</v>
      </c>
      <c r="M11" s="7">
        <f>大件!J35</f>
      </c>
      <c r="N11" s="30">
        <f t="shared" si="0"/>
      </c>
      <c r="O11" s="8">
        <f>(1-加工费!$B$21)*N11+L11*M11</f>
      </c>
      <c r="P11" s="7">
        <f t="shared" si="1"/>
      </c>
      <c r="Q11" s="7">
        <f t="shared" si="2"/>
      </c>
    </row>
    <row r="12" spans="1:23">
      <c r="A12" s="42"/>
      <c r="B12" s="42"/>
      <c r="C12" s="30" t="s">
        <v>51</v>
      </c>
      <c r="D12" s="30">
        <v>672</v>
      </c>
      <c r="E12" s="30">
        <f>生产资料!D27</f>
      </c>
      <c r="F12" s="30">
        <v>16</v>
      </c>
      <c r="G12" s="30">
        <f>生产资料!$J$27</f>
      </c>
      <c r="H12" s="30"/>
      <c r="I12" s="30"/>
      <c r="J12" s="30"/>
      <c r="K12" s="30">
        <f>大件!D63</f>
      </c>
      <c r="L12" s="30">
        <v>1</v>
      </c>
      <c r="M12" s="7">
        <f>大件!J63</f>
      </c>
      <c r="N12" s="30">
        <f t="shared" si="0"/>
      </c>
      <c r="O12" s="8">
        <f>(1-加工费!$B$21)*N12+L12*M12</f>
      </c>
      <c r="P12" s="7">
        <f t="shared" si="1"/>
      </c>
      <c r="Q12" s="7">
        <f t="shared" si="2"/>
      </c>
    </row>
    <row r="13" spans="1:23">
      <c r="A13" s="42"/>
      <c r="B13" s="42"/>
      <c r="C13" s="30" t="s">
        <v>52</v>
      </c>
      <c r="D13" s="30">
        <v>288</v>
      </c>
      <c r="E13" s="30">
        <f>C14</f>
      </c>
      <c r="F13" s="30">
        <v>1</v>
      </c>
      <c r="G13" s="30">
        <f>生产资料!$J$27</f>
      </c>
      <c r="H13" s="30"/>
      <c r="I13" s="30"/>
      <c r="J13" s="30"/>
      <c r="K13" s="30">
        <f>大件!D112</f>
      </c>
      <c r="L13" s="30">
        <v>4</v>
      </c>
      <c r="M13" s="7">
        <f>大件!J112</f>
      </c>
      <c r="N13" s="30">
        <f t="shared" si="0"/>
      </c>
      <c r="O13" s="8">
        <f>(1-加工费!$B$21)*N13+L13*M13</f>
      </c>
      <c r="P13" s="7">
        <f t="shared" si="1"/>
      </c>
      <c r="Q13" s="7">
        <f t="shared" si="2"/>
      </c>
    </row>
    <row r="14" spans="1:23">
      <c r="A14" s="42"/>
      <c r="B14" s="42"/>
      <c r="C14" s="30" t="s">
        <v>53</v>
      </c>
      <c r="D14" s="30">
        <v>224</v>
      </c>
      <c r="E14" s="30">
        <f>生产资料!D27</f>
      </c>
      <c r="F14" s="30">
        <v>16</v>
      </c>
      <c r="G14" s="30">
        <f>生产资料!$J$27</f>
      </c>
      <c r="H14" s="30"/>
      <c r="I14" s="30"/>
      <c r="J14" s="30"/>
      <c r="K14" s="30"/>
      <c r="L14" s="30"/>
      <c r="M14" s="7"/>
      <c r="N14" s="30">
        <f t="shared" si="0"/>
      </c>
      <c r="O14" s="8">
        <f>(1-加工费!$B$21)*N14+L14*M14</f>
      </c>
      <c r="P14" s="7">
        <f t="shared" si="1"/>
      </c>
      <c r="Q14" s="7">
        <f t="shared" si="2"/>
      </c>
    </row>
    <row r="15" spans="1:23">
      <c r="A15" s="42"/>
      <c r="B15" s="42"/>
      <c r="C15" s="30" t="s">
        <v>54</v>
      </c>
      <c r="D15" s="30">
        <v>224</v>
      </c>
      <c r="E15" s="30">
        <f>生产资料!D27</f>
      </c>
      <c r="F15" s="30">
        <v>16</v>
      </c>
      <c r="G15" s="30">
        <f>生产资料!$J$27</f>
      </c>
      <c r="H15" s="30"/>
      <c r="I15" s="30"/>
      <c r="J15" s="30"/>
      <c r="K15" s="30"/>
      <c r="L15" s="30"/>
      <c r="M15" s="7"/>
      <c r="N15" s="30">
        <f t="shared" si="0"/>
      </c>
      <c r="O15" s="8">
        <f>(1-加工费!$B$21)*N15+L15*M15</f>
      </c>
      <c r="P15" s="7">
        <f t="shared" si="1"/>
      </c>
      <c r="Q15" s="7">
        <f t="shared" si="2"/>
      </c>
    </row>
    <row r="16" spans="1:23">
      <c r="A16" s="42"/>
      <c r="B16" s="42"/>
      <c r="C16" s="30" t="s">
        <v>55</v>
      </c>
      <c r="D16" s="30">
        <v>224</v>
      </c>
      <c r="E16" s="30">
        <f>生产资料!D27</f>
      </c>
      <c r="F16" s="30">
        <v>16</v>
      </c>
      <c r="G16" s="30">
        <f>生产资料!$J$27</f>
      </c>
      <c r="H16" s="30"/>
      <c r="I16" s="30"/>
      <c r="J16" s="30"/>
      <c r="K16" s="30"/>
      <c r="L16" s="30"/>
      <c r="M16" s="7"/>
      <c r="N16" s="30">
        <f t="shared" si="0"/>
      </c>
      <c r="O16" s="8">
        <f>(1-加工费!$B$21)*N16+L16*M16</f>
      </c>
      <c r="P16" s="7">
        <f t="shared" si="1"/>
      </c>
      <c r="Q16" s="7">
        <f t="shared" si="2"/>
      </c>
    </row>
    <row r="17" spans="1:17">
      <c r="A17" s="42"/>
      <c r="B17" s="42"/>
      <c r="C17" s="30" t="s">
        <v>56</v>
      </c>
      <c r="D17" s="30">
        <v>288</v>
      </c>
      <c r="E17" s="30">
        <f>生产资料!D27</f>
      </c>
      <c r="F17" s="30">
        <v>16</v>
      </c>
      <c r="G17" s="30">
        <f>生产资料!$J$27</f>
      </c>
      <c r="H17" s="30"/>
      <c r="I17" s="30"/>
      <c r="J17" s="30"/>
      <c r="K17" s="30">
        <f>大件!D7</f>
      </c>
      <c r="L17" s="30">
        <v>1</v>
      </c>
      <c r="M17" s="7">
        <f>大件!J7</f>
      </c>
      <c r="N17" s="30">
        <f t="shared" si="0"/>
      </c>
      <c r="O17" s="8">
        <f>(1-加工费!$B$21)*N17+L17*M17</f>
      </c>
      <c r="P17" s="7">
        <f t="shared" si="1"/>
      </c>
      <c r="Q17" s="7">
        <f t="shared" si="2"/>
      </c>
    </row>
    <row r="18" spans="1:17">
      <c r="A18" s="42"/>
      <c r="B18" s="42" t="s">
        <v>65</v>
      </c>
      <c r="C18" s="30" t="s">
        <v>57</v>
      </c>
      <c r="D18" s="30">
        <v>592</v>
      </c>
      <c r="E18" s="30">
        <f>生产资料!D27</f>
      </c>
      <c r="F18" s="30">
        <v>8</v>
      </c>
      <c r="G18" s="30">
        <f>生产资料!$J$27</f>
      </c>
      <c r="H18" s="30"/>
      <c r="I18" s="30"/>
      <c r="J18" s="30"/>
      <c r="K18" s="30">
        <f>大件!D84</f>
      </c>
      <c r="L18" s="30">
        <v>1</v>
      </c>
      <c r="M18" s="7">
        <f>大件!J84</f>
      </c>
      <c r="N18" s="30">
        <f t="shared" si="0"/>
      </c>
      <c r="O18" s="8">
        <f>(1-加工费!$B$21)*N18+L18*M18</f>
      </c>
      <c r="P18" s="7">
        <f t="shared" si="1"/>
      </c>
      <c r="Q18" s="7">
        <f t="shared" si="2"/>
      </c>
    </row>
    <row r="19" spans="1:17">
      <c r="A19" s="42"/>
      <c r="B19" s="42"/>
      <c r="C19" s="30" t="s">
        <v>58</v>
      </c>
      <c r="D19" s="30">
        <v>208</v>
      </c>
      <c r="E19" s="30">
        <f>生产资料!D27</f>
      </c>
      <c r="F19" s="30">
        <v>8</v>
      </c>
      <c r="G19" s="30">
        <f>生产资料!$J$27</f>
      </c>
      <c r="H19" s="30"/>
      <c r="I19" s="30"/>
      <c r="J19" s="30"/>
      <c r="K19" s="30">
        <f>大件!D36</f>
      </c>
      <c r="L19" s="30">
        <v>1</v>
      </c>
      <c r="M19" s="7">
        <f>大件!J36</f>
      </c>
      <c r="N19" s="30">
        <f t="shared" si="0"/>
      </c>
      <c r="O19" s="8">
        <f>(1-加工费!$B$21)*N19+L19*M19</f>
      </c>
      <c r="P19" s="7">
        <f t="shared" si="1"/>
      </c>
      <c r="Q19" s="7">
        <f t="shared" si="2"/>
      </c>
    </row>
    <row r="20" spans="1:17">
      <c r="A20" s="42"/>
      <c r="B20" s="42"/>
      <c r="C20" s="30" t="s">
        <v>59</v>
      </c>
      <c r="D20" s="30">
        <v>336</v>
      </c>
      <c r="E20" s="30">
        <f>生产资料!D27</f>
      </c>
      <c r="F20" s="30">
        <v>8</v>
      </c>
      <c r="G20" s="30">
        <f>生产资料!$J$27</f>
      </c>
      <c r="H20" s="30"/>
      <c r="I20" s="30"/>
      <c r="J20" s="30"/>
      <c r="K20" s="30">
        <f>大件!D62</f>
      </c>
      <c r="L20" s="30">
        <v>1</v>
      </c>
      <c r="M20" s="7">
        <f>大件!J62</f>
      </c>
      <c r="N20" s="30">
        <f t="shared" si="0"/>
      </c>
      <c r="O20" s="8">
        <f>(1-加工费!$B$21)*N20+L20*M20</f>
      </c>
      <c r="P20" s="7">
        <f t="shared" si="1"/>
      </c>
      <c r="Q20" s="7">
        <f t="shared" si="2"/>
      </c>
    </row>
    <row r="21" spans="1:17">
      <c r="A21" s="42"/>
      <c r="B21" s="42"/>
      <c r="C21" s="30" t="s">
        <v>60</v>
      </c>
      <c r="D21" s="30">
        <v>144</v>
      </c>
      <c r="E21" s="30">
        <f>C22</f>
      </c>
      <c r="F21" s="30">
        <v>1</v>
      </c>
      <c r="G21" s="30">
        <f>生产资料!$J$27</f>
      </c>
      <c r="H21" s="30"/>
      <c r="I21" s="30"/>
      <c r="J21" s="30"/>
      <c r="K21" s="30">
        <f>大件!D112</f>
      </c>
      <c r="L21" s="30">
        <v>2</v>
      </c>
      <c r="M21" s="7">
        <f>大件!J112</f>
      </c>
      <c r="N21" s="30">
        <f t="shared" si="0"/>
      </c>
      <c r="O21" s="8">
        <f>(1-加工费!$B$21)*N21+L21*M21</f>
      </c>
      <c r="P21" s="7">
        <f t="shared" si="1"/>
      </c>
      <c r="Q21" s="7">
        <f t="shared" si="2"/>
      </c>
    </row>
    <row r="22" spans="1:17">
      <c r="A22" s="42"/>
      <c r="B22" s="42"/>
      <c r="C22" s="30" t="s">
        <v>61</v>
      </c>
      <c r="D22" s="30">
        <v>112</v>
      </c>
      <c r="E22" s="30">
        <f>生产资料!D27</f>
      </c>
      <c r="F22" s="30">
        <v>8</v>
      </c>
      <c r="G22" s="30">
        <f>生产资料!$J$27</f>
      </c>
      <c r="H22" s="30"/>
      <c r="I22" s="30"/>
      <c r="J22" s="30"/>
      <c r="K22" s="30"/>
      <c r="L22" s="30"/>
      <c r="M22" s="7"/>
      <c r="N22" s="30">
        <f t="shared" si="0"/>
      </c>
      <c r="O22" s="8">
        <f>(1-加工费!$B$21)*N22+L22*M22</f>
      </c>
      <c r="P22" s="7">
        <f t="shared" si="1"/>
      </c>
      <c r="Q22" s="7">
        <f t="shared" si="2"/>
      </c>
    </row>
    <row r="23" spans="1:17">
      <c r="A23" s="42"/>
      <c r="B23" s="42"/>
      <c r="C23" s="30" t="s">
        <v>62</v>
      </c>
      <c r="D23" s="30">
        <v>112</v>
      </c>
      <c r="E23" s="30">
        <f>生产资料!D27</f>
      </c>
      <c r="F23" s="30">
        <v>8</v>
      </c>
      <c r="G23" s="30">
        <f>生产资料!$J$27</f>
      </c>
      <c r="H23" s="30"/>
      <c r="I23" s="30"/>
      <c r="J23" s="30"/>
      <c r="K23" s="30"/>
      <c r="L23" s="30"/>
      <c r="M23" s="7"/>
      <c r="N23" s="30">
        <f t="shared" si="0"/>
      </c>
      <c r="O23" s="8">
        <f>(1-加工费!$B$21)*N23+L23*M23</f>
      </c>
      <c r="P23" s="7">
        <f t="shared" si="1"/>
      </c>
      <c r="Q23" s="7">
        <f t="shared" si="2"/>
      </c>
    </row>
    <row r="24" spans="1:17">
      <c r="A24" s="42"/>
      <c r="B24" s="42"/>
      <c r="C24" s="30" t="s">
        <v>63</v>
      </c>
      <c r="D24" s="30">
        <v>112</v>
      </c>
      <c r="E24" s="30">
        <f>生产资料!D27</f>
      </c>
      <c r="F24" s="30">
        <v>8</v>
      </c>
      <c r="G24" s="30">
        <f>生产资料!$J$27</f>
      </c>
      <c r="H24" s="30"/>
      <c r="I24" s="30"/>
      <c r="J24" s="30"/>
      <c r="K24" s="30"/>
      <c r="L24" s="30"/>
      <c r="M24" s="7"/>
      <c r="N24" s="30">
        <f t="shared" si="0"/>
      </c>
      <c r="O24" s="8">
        <f>(1-加工费!$B$21)*N24+L24*M24</f>
      </c>
      <c r="P24" s="7">
        <f t="shared" si="1"/>
      </c>
      <c r="Q24" s="7">
        <f t="shared" si="2"/>
      </c>
    </row>
    <row r="25" spans="1:17">
      <c r="A25" s="42"/>
      <c r="B25" s="42"/>
      <c r="C25" s="15" t="s">
        <v>64</v>
      </c>
      <c r="D25" s="15">
        <v>144</v>
      </c>
      <c r="E25" s="15">
        <f>生产资料!D27</f>
      </c>
      <c r="F25" s="15">
        <v>8</v>
      </c>
      <c r="G25" s="15">
        <f>生产资料!$J$27</f>
      </c>
      <c r="H25" s="15"/>
      <c r="I25" s="15"/>
      <c r="J25" s="15"/>
      <c r="K25" s="15">
        <f>大件!D8</f>
      </c>
      <c r="L25" s="15">
        <v>1</v>
      </c>
      <c r="M25" s="16">
        <f>大件!J8</f>
      </c>
      <c r="N25" s="15">
        <f>F25*G25+I25*J25</f>
      </c>
      <c r="O25" s="17">
        <f>(1-加工费!$B$21)*N25+L25*M25</f>
      </c>
      <c r="P25" s="7">
        <f t="shared" si="1"/>
      </c>
      <c r="Q25" s="7">
        <f t="shared" si="2"/>
      </c>
    </row>
    <row r="26" spans="1:17">
      <c r="A26" s="42"/>
      <c r="B26" s="42" t="s">
        <v>66</v>
      </c>
      <c r="C26" s="30" t="s">
        <v>67</v>
      </c>
      <c r="D26" s="30">
        <v>336</v>
      </c>
      <c r="E26" s="30">
        <f>生产资料!D27</f>
      </c>
      <c r="F26" s="30">
        <v>16</v>
      </c>
      <c r="G26" s="30">
        <f>生产资料!$J$27</f>
      </c>
      <c r="H26" s="30">
        <f>生产资料!D36</f>
      </c>
      <c r="I26" s="30">
        <v>12</v>
      </c>
      <c r="J26" s="30">
        <f>生产资料!J36</f>
      </c>
      <c r="K26" s="30"/>
      <c r="L26" s="30"/>
      <c r="M26" s="7"/>
      <c r="N26" s="30">
        <f>F26*G26+I26*J26</f>
      </c>
      <c r="O26" s="8">
        <f>(1-加工费!$B$21)*N26+L26*M26</f>
      </c>
      <c r="P26" s="7">
        <f t="shared" si="1"/>
      </c>
      <c r="Q26" s="7">
        <f t="shared" si="2"/>
      </c>
    </row>
    <row r="27" spans="1:17">
      <c r="A27" s="42"/>
      <c r="B27" s="42"/>
      <c r="C27" s="30" t="s">
        <v>68</v>
      </c>
      <c r="D27" s="30">
        <v>448</v>
      </c>
      <c r="E27" s="30">
        <f>生产资料!D27</f>
      </c>
      <c r="F27" s="30">
        <v>20</v>
      </c>
      <c r="G27" s="30">
        <f>生产资料!$J$27</f>
      </c>
      <c r="H27" s="30">
        <f>生产资料!D36</f>
      </c>
      <c r="I27" s="30">
        <v>12</v>
      </c>
      <c r="J27" s="30">
        <f>生产资料!J36</f>
      </c>
      <c r="K27" s="30"/>
      <c r="L27" s="30"/>
      <c r="M27" s="7"/>
      <c r="N27" s="30">
        <f t="shared" si="0"/>
      </c>
      <c r="O27" s="8">
        <f>(1-加工费!$B$21)*N27+L27*M27</f>
      </c>
      <c r="P27" s="7">
        <f t="shared" si="1"/>
      </c>
      <c r="Q27" s="7">
        <f t="shared" si="2"/>
      </c>
    </row>
    <row r="28" spans="1:17">
      <c r="A28" s="42"/>
      <c r="B28" s="42"/>
      <c r="C28" s="30" t="s">
        <v>69</v>
      </c>
      <c r="D28" s="30">
        <v>2368</v>
      </c>
      <c r="E28" s="30">
        <f>生产资料!D27</f>
      </c>
      <c r="F28" s="30">
        <v>20</v>
      </c>
      <c r="G28" s="30">
        <f>生产资料!$J$27</f>
      </c>
      <c r="H28" s="30">
        <f>生产资料!D36</f>
      </c>
      <c r="I28" s="30">
        <v>12</v>
      </c>
      <c r="J28" s="30">
        <f>生产资料!J36</f>
      </c>
      <c r="K28" s="30">
        <f>大件!D87</f>
      </c>
      <c r="L28" s="30">
        <v>1</v>
      </c>
      <c r="M28" s="7">
        <f>大件!J87</f>
      </c>
      <c r="N28" s="30">
        <f t="shared" si="0"/>
      </c>
      <c r="O28" s="8">
        <f>(1-加工费!$B$21)*N28+L28*M28</f>
      </c>
      <c r="P28" s="7">
        <f t="shared" si="1"/>
      </c>
      <c r="Q28" s="7">
        <f t="shared" si="2"/>
      </c>
    </row>
    <row r="29" spans="1:17">
      <c r="A29" s="42"/>
      <c r="B29" s="42"/>
      <c r="C29" s="30" t="s">
        <v>70</v>
      </c>
      <c r="D29" s="30">
        <v>448</v>
      </c>
      <c r="E29" s="30">
        <f>生产资料!D27</f>
      </c>
      <c r="F29" s="30">
        <v>20</v>
      </c>
      <c r="G29" s="30">
        <f>生产资料!$J$27</f>
      </c>
      <c r="H29" s="30">
        <f>生产资料!D36</f>
      </c>
      <c r="I29" s="30">
        <v>12</v>
      </c>
      <c r="J29" s="30">
        <f>生产资料!J36</f>
      </c>
      <c r="K29" s="30"/>
      <c r="L29" s="30"/>
      <c r="M29" s="7"/>
      <c r="N29" s="30">
        <f t="shared" si="0"/>
      </c>
      <c r="O29" s="8">
        <f>(1-加工费!$B$21)*N29+L29*M29</f>
      </c>
      <c r="P29" s="7">
        <f t="shared" si="1"/>
      </c>
      <c r="Q29" s="7">
        <f t="shared" si="2"/>
      </c>
    </row>
    <row r="30" spans="1:17">
      <c r="A30" s="42"/>
      <c r="B30" s="42"/>
      <c r="C30" s="30" t="s">
        <v>71</v>
      </c>
      <c r="D30" s="30">
        <v>432</v>
      </c>
      <c r="E30" s="30">
        <f>生产资料!D27</f>
      </c>
      <c r="F30" s="30">
        <v>16</v>
      </c>
      <c r="G30" s="30">
        <f>生产资料!$J$27</f>
      </c>
      <c r="H30" s="30">
        <f>生产资料!D36</f>
      </c>
      <c r="I30" s="30">
        <v>8</v>
      </c>
      <c r="J30" s="30">
        <f>生产资料!J36</f>
      </c>
      <c r="K30" s="30">
        <f>大件!D5</f>
      </c>
      <c r="L30" s="30">
        <v>1</v>
      </c>
      <c r="M30" s="7">
        <f>大件!J5</f>
      </c>
      <c r="N30" s="30">
        <f t="shared" si="0"/>
      </c>
      <c r="O30" s="8">
        <f>(1-加工费!$B$21)*N30+L30*M30</f>
      </c>
      <c r="P30" s="7">
        <f t="shared" si="1"/>
      </c>
      <c r="Q30" s="7">
        <f t="shared" si="2"/>
      </c>
    </row>
    <row r="31" spans="1:17">
      <c r="A31" s="42"/>
      <c r="B31" s="42"/>
      <c r="C31" s="30" t="s">
        <v>72</v>
      </c>
      <c r="D31" s="30">
        <v>832</v>
      </c>
      <c r="E31" s="30">
        <f>生产资料!D27</f>
      </c>
      <c r="F31" s="30">
        <v>20</v>
      </c>
      <c r="G31" s="30">
        <f>生产资料!$J$27</f>
      </c>
      <c r="H31" s="30">
        <f>生产资料!D36</f>
      </c>
      <c r="I31" s="30">
        <v>12</v>
      </c>
      <c r="J31" s="30">
        <f>生产资料!J36</f>
      </c>
      <c r="K31" s="30">
        <f>大件!D29</f>
      </c>
      <c r="L31" s="30">
        <v>1</v>
      </c>
      <c r="M31" s="7">
        <f>大件!J29</f>
      </c>
      <c r="N31" s="30">
        <f t="shared" si="0"/>
      </c>
      <c r="O31" s="8">
        <f>(1-加工费!$B$21)*N31+L31*M31</f>
      </c>
      <c r="P31" s="7">
        <f t="shared" si="1"/>
      </c>
      <c r="Q31" s="7">
        <f t="shared" si="2"/>
      </c>
    </row>
    <row r="32" spans="1:17">
      <c r="A32" s="42"/>
      <c r="B32" s="42"/>
      <c r="C32" s="30" t="s">
        <v>73</v>
      </c>
      <c r="D32" s="30">
        <v>1344</v>
      </c>
      <c r="E32" s="30">
        <f>生产资料!D27</f>
      </c>
      <c r="F32" s="30">
        <v>20</v>
      </c>
      <c r="G32" s="30">
        <f>生产资料!$J$27</f>
      </c>
      <c r="H32" s="30">
        <f>生产资料!D36</f>
      </c>
      <c r="I32" s="30">
        <v>12</v>
      </c>
      <c r="J32" s="30">
        <f>生产资料!J36</f>
      </c>
      <c r="K32" s="30">
        <f>大件!D56</f>
      </c>
      <c r="L32" s="30">
        <v>1</v>
      </c>
      <c r="M32" s="7">
        <f>大件!J56</f>
      </c>
      <c r="N32" s="30">
        <f t="shared" si="0"/>
      </c>
      <c r="O32" s="8">
        <f>(1-加工费!$B$21)*N32+L32*M32</f>
      </c>
      <c r="P32" s="7">
        <f t="shared" si="1"/>
      </c>
      <c r="Q32" s="7">
        <f t="shared" si="2"/>
      </c>
    </row>
    <row r="33" spans="1:17">
      <c r="A33" s="42"/>
      <c r="B33" s="42" t="s">
        <v>74</v>
      </c>
      <c r="C33" s="30" t="s">
        <v>75</v>
      </c>
      <c r="D33" s="30">
        <v>336</v>
      </c>
      <c r="E33" s="30">
        <f>生产资料!D27</f>
      </c>
      <c r="F33" s="30">
        <v>16</v>
      </c>
      <c r="G33" s="30">
        <f>生产资料!$J$27</f>
      </c>
      <c r="H33" s="30">
        <f>生产资料!D30</f>
      </c>
      <c r="I33" s="30">
        <v>8</v>
      </c>
      <c r="J33" s="30">
        <f>生产资料!J30</f>
      </c>
      <c r="K33" s="30"/>
      <c r="L33" s="30"/>
      <c r="M33" s="7"/>
      <c r="N33" s="30">
        <f t="shared" si="0"/>
      </c>
      <c r="O33" s="8">
        <f>(1-加工费!$B$21)*N33+L33*M33</f>
      </c>
      <c r="P33" s="7">
        <f t="shared" si="1"/>
      </c>
      <c r="Q33" s="7">
        <f t="shared" si="2"/>
      </c>
    </row>
    <row r="34" spans="1:17">
      <c r="A34" s="42"/>
      <c r="B34" s="42"/>
      <c r="C34" s="30" t="s">
        <v>76</v>
      </c>
      <c r="D34" s="30">
        <v>448</v>
      </c>
      <c r="E34" s="30">
        <f>生产资料!D27</f>
      </c>
      <c r="F34" s="30">
        <v>20</v>
      </c>
      <c r="G34" s="30">
        <f>生产资料!$J$27</f>
      </c>
      <c r="H34" s="30">
        <f t="shared" ref="H34:H39" si="4">H33</f>
      </c>
      <c r="I34" s="30">
        <v>12</v>
      </c>
      <c r="J34" s="30">
        <f>生产资料!J30</f>
      </c>
      <c r="K34" s="30"/>
      <c r="L34" s="30"/>
      <c r="M34" s="7"/>
      <c r="N34" s="30">
        <f t="shared" si="0"/>
      </c>
      <c r="O34" s="8">
        <f>(1-加工费!$B$21)*N34+L34*M34</f>
      </c>
      <c r="P34" s="7">
        <f t="shared" si="1"/>
      </c>
      <c r="Q34" s="7">
        <f t="shared" si="2"/>
      </c>
    </row>
    <row r="35" spans="1:17">
      <c r="A35" s="42"/>
      <c r="B35" s="42"/>
      <c r="C35" s="30" t="s">
        <v>77</v>
      </c>
      <c r="D35" s="30">
        <v>2368</v>
      </c>
      <c r="E35" s="30">
        <f>生产资料!D27</f>
      </c>
      <c r="F35" s="30">
        <v>20</v>
      </c>
      <c r="G35" s="30">
        <f>生产资料!$J$27</f>
      </c>
      <c r="H35" s="30">
        <f t="shared" si="4"/>
      </c>
      <c r="I35" s="30">
        <v>12</v>
      </c>
      <c r="J35" s="30">
        <f>生产资料!J30</f>
      </c>
      <c r="K35" s="30">
        <f>大件!D86</f>
      </c>
      <c r="L35" s="30">
        <v>1</v>
      </c>
      <c r="M35" s="7">
        <f>大件!J86</f>
      </c>
      <c r="N35" s="30">
        <f t="shared" si="0"/>
      </c>
      <c r="O35" s="8">
        <f>(1-加工费!$B$21)*N35+L35*M35</f>
      </c>
      <c r="P35" s="7">
        <f t="shared" si="1"/>
      </c>
      <c r="Q35" s="7">
        <f t="shared" si="2"/>
      </c>
    </row>
    <row r="36" spans="1:17">
      <c r="A36" s="42"/>
      <c r="B36" s="42"/>
      <c r="C36" s="30" t="s">
        <v>78</v>
      </c>
      <c r="D36" s="30">
        <v>448</v>
      </c>
      <c r="E36" s="30">
        <f>生产资料!D27</f>
      </c>
      <c r="F36" s="30">
        <v>12</v>
      </c>
      <c r="G36" s="30">
        <f>生产资料!$J$27</f>
      </c>
      <c r="H36" s="30">
        <f t="shared" si="4"/>
      </c>
      <c r="I36" s="30">
        <v>20</v>
      </c>
      <c r="J36" s="30">
        <f>生产资料!J30</f>
      </c>
      <c r="K36" s="30"/>
      <c r="L36" s="30"/>
      <c r="M36" s="7"/>
      <c r="N36" s="30">
        <f t="shared" si="0"/>
      </c>
      <c r="O36" s="8">
        <f>(1-加工费!$B$21)*N36+L36*M36</f>
      </c>
      <c r="P36" s="7">
        <f t="shared" si="1"/>
      </c>
      <c r="Q36" s="7">
        <f t="shared" si="2"/>
      </c>
    </row>
    <row r="37" spans="1:17">
      <c r="A37" s="42"/>
      <c r="B37" s="42"/>
      <c r="C37" s="30" t="s">
        <v>79</v>
      </c>
      <c r="D37" s="30">
        <v>576</v>
      </c>
      <c r="E37" s="30">
        <f>生产资料!D27</f>
      </c>
      <c r="F37" s="30">
        <v>12</v>
      </c>
      <c r="G37" s="30">
        <f>生产资料!$J$27</f>
      </c>
      <c r="H37" s="30">
        <f t="shared" si="4"/>
      </c>
      <c r="I37" s="30">
        <v>20</v>
      </c>
      <c r="J37" s="30">
        <f>生产资料!J30</f>
      </c>
      <c r="K37" s="30">
        <f>大件!D6</f>
      </c>
      <c r="L37" s="30">
        <v>1</v>
      </c>
      <c r="M37" s="7">
        <f>大件!J6</f>
      </c>
      <c r="N37" s="30">
        <f t="shared" si="0"/>
      </c>
      <c r="O37" s="8">
        <f>(1-加工费!$B$21)*N37+L37*M37</f>
      </c>
      <c r="P37" s="7">
        <f t="shared" si="1"/>
      </c>
      <c r="Q37" s="7">
        <f t="shared" si="2"/>
      </c>
    </row>
    <row r="38" spans="1:17">
      <c r="A38" s="42"/>
      <c r="B38" s="42"/>
      <c r="C38" s="30" t="s">
        <v>80</v>
      </c>
      <c r="D38" s="30">
        <v>832</v>
      </c>
      <c r="E38" s="30">
        <f>生产资料!D27</f>
      </c>
      <c r="F38" s="30">
        <v>20</v>
      </c>
      <c r="G38" s="30">
        <f>生产资料!$J$27</f>
      </c>
      <c r="H38" s="30">
        <f t="shared" si="4"/>
      </c>
      <c r="I38" s="30">
        <v>12</v>
      </c>
      <c r="J38" s="30">
        <f>生产资料!J30</f>
      </c>
      <c r="K38" s="30">
        <f>大件!D32</f>
      </c>
      <c r="L38" s="30">
        <v>1</v>
      </c>
      <c r="M38" s="7">
        <f>大件!J32</f>
      </c>
      <c r="N38" s="30">
        <f t="shared" si="0"/>
      </c>
      <c r="O38" s="8">
        <f>(1-加工费!$B$21)*N38+L38*M38</f>
      </c>
      <c r="P38" s="7">
        <f t="shared" si="1"/>
      </c>
      <c r="Q38" s="7">
        <f t="shared" si="2"/>
      </c>
    </row>
    <row r="39" spans="1:17">
      <c r="A39" s="42"/>
      <c r="B39" s="42"/>
      <c r="C39" s="30" t="s">
        <v>81</v>
      </c>
      <c r="D39" s="30">
        <v>1344</v>
      </c>
      <c r="E39" s="30">
        <f>生产资料!D27</f>
      </c>
      <c r="F39" s="30">
        <v>20</v>
      </c>
      <c r="G39" s="30">
        <f>生产资料!$J$27</f>
      </c>
      <c r="H39" s="30">
        <f t="shared" si="4"/>
      </c>
      <c r="I39" s="30">
        <v>12</v>
      </c>
      <c r="J39" s="30">
        <f>生产资料!J30</f>
      </c>
      <c r="K39" s="30">
        <f>大件!D57</f>
      </c>
      <c r="L39" s="30">
        <v>1</v>
      </c>
      <c r="M39" s="7">
        <f>大件!J57</f>
      </c>
      <c r="N39" s="30">
        <f t="shared" si="0"/>
      </c>
      <c r="O39" s="8">
        <f>(1-加工费!$B$21)*N39+L39*M39</f>
      </c>
      <c r="P39" s="7">
        <f t="shared" si="1"/>
      </c>
      <c r="Q39" s="7">
        <f t="shared" si="2"/>
      </c>
    </row>
    <row r="40" spans="1:17">
      <c r="A40" s="42"/>
      <c r="B40" s="42" t="s">
        <v>82</v>
      </c>
      <c r="C40" s="30" t="s">
        <v>82</v>
      </c>
      <c r="D40" s="30">
        <v>336</v>
      </c>
      <c r="E40" s="30">
        <f>生产资料!D27</f>
      </c>
      <c r="F40" s="30">
        <v>16</v>
      </c>
      <c r="G40" s="30">
        <f>生产资料!$J$27</f>
      </c>
      <c r="H40" s="30">
        <f>生产资料!D33</f>
      </c>
      <c r="I40" s="30">
        <v>8</v>
      </c>
      <c r="J40" s="30">
        <f>生产资料!J33</f>
      </c>
      <c r="K40" s="30"/>
      <c r="L40" s="30"/>
      <c r="M40" s="7"/>
      <c r="N40" s="30">
        <f t="shared" si="0"/>
      </c>
      <c r="O40" s="8">
        <f>(1-加工费!$B$21)*N40+L40*M40</f>
      </c>
      <c r="P40" s="7">
        <f t="shared" si="1"/>
      </c>
      <c r="Q40" s="7">
        <f t="shared" si="2"/>
      </c>
    </row>
    <row r="41" spans="1:17">
      <c r="A41" s="42"/>
      <c r="B41" s="42"/>
      <c r="C41" s="30" t="s">
        <v>83</v>
      </c>
      <c r="D41" s="30">
        <v>624</v>
      </c>
      <c r="E41" s="30">
        <f>生产资料!D27</f>
      </c>
      <c r="F41" s="30">
        <v>16</v>
      </c>
      <c r="G41" s="30">
        <f>生产资料!$J$27</f>
      </c>
      <c r="H41" s="30">
        <f t="shared" ref="H41:H46" si="5">H40</f>
      </c>
      <c r="I41" s="30">
        <v>8</v>
      </c>
      <c r="J41" s="30">
        <f>生产资料!J33</f>
      </c>
      <c r="K41" s="30">
        <f>大件!D33</f>
      </c>
      <c r="L41" s="30">
        <v>1</v>
      </c>
      <c r="M41" s="7">
        <f>大件!J33</f>
      </c>
      <c r="N41" s="30">
        <f t="shared" si="0"/>
      </c>
      <c r="O41" s="8">
        <f>(1-加工费!$B$21)*N41+L41*M41</f>
      </c>
      <c r="P41" s="7">
        <f t="shared" si="1"/>
      </c>
      <c r="Q41" s="7">
        <f t="shared" si="2"/>
      </c>
    </row>
    <row r="42" spans="1:17">
      <c r="A42" s="42"/>
      <c r="B42" s="42"/>
      <c r="C42" s="30" t="s">
        <v>84</v>
      </c>
      <c r="D42" s="30">
        <v>448</v>
      </c>
      <c r="E42" s="30">
        <f>生产资料!D27</f>
      </c>
      <c r="F42" s="30">
        <v>20</v>
      </c>
      <c r="G42" s="30">
        <f>生产资料!$J$27</f>
      </c>
      <c r="H42" s="30">
        <f t="shared" si="5"/>
      </c>
      <c r="I42" s="30">
        <v>12</v>
      </c>
      <c r="J42" s="30">
        <f>生产资料!J33</f>
      </c>
      <c r="K42" s="30"/>
      <c r="L42" s="30"/>
      <c r="M42" s="7"/>
      <c r="N42" s="30">
        <f t="shared" si="0"/>
      </c>
      <c r="O42" s="8">
        <f>(1-加工费!$B$21)*N42+L42*M42</f>
      </c>
      <c r="P42" s="7">
        <f t="shared" si="1"/>
      </c>
      <c r="Q42" s="7">
        <f t="shared" si="2"/>
      </c>
    </row>
    <row r="43" spans="1:17">
      <c r="A43" s="42"/>
      <c r="B43" s="42"/>
      <c r="C43" s="30" t="s">
        <v>85</v>
      </c>
      <c r="D43" s="30">
        <v>1344</v>
      </c>
      <c r="E43" s="30">
        <f>生产资料!D27</f>
      </c>
      <c r="F43" s="30">
        <v>20</v>
      </c>
      <c r="G43" s="30">
        <f>生产资料!$J$27</f>
      </c>
      <c r="H43" s="30">
        <f t="shared" si="5"/>
      </c>
      <c r="I43" s="30">
        <v>12</v>
      </c>
      <c r="J43" s="30">
        <f>生产资料!J33</f>
      </c>
      <c r="K43" s="30">
        <f>大件!D60</f>
      </c>
      <c r="L43" s="30">
        <v>1</v>
      </c>
      <c r="M43" s="7">
        <f>大件!J60</f>
      </c>
      <c r="N43" s="30">
        <f t="shared" si="0"/>
      </c>
      <c r="O43" s="8">
        <f>(1-加工费!$B$21)*N43+L43*M43</f>
      </c>
      <c r="P43" s="7">
        <f t="shared" si="1"/>
      </c>
      <c r="Q43" s="7">
        <f t="shared" si="2"/>
      </c>
    </row>
    <row r="44" spans="1:17">
      <c r="A44" s="42"/>
      <c r="B44" s="42"/>
      <c r="C44" s="30" t="s">
        <v>86</v>
      </c>
      <c r="D44" s="30">
        <v>448</v>
      </c>
      <c r="E44" s="30">
        <f>生产资料!D27</f>
      </c>
      <c r="F44" s="30">
        <v>20</v>
      </c>
      <c r="G44" s="30">
        <f>生产资料!$J$27</f>
      </c>
      <c r="H44" s="30">
        <f t="shared" si="5"/>
      </c>
      <c r="I44" s="30">
        <v>12</v>
      </c>
      <c r="J44" s="30">
        <f>J43</f>
      </c>
      <c r="K44" s="30"/>
      <c r="L44" s="30"/>
      <c r="M44" s="7"/>
      <c r="N44" s="30">
        <f t="shared" si="0"/>
      </c>
      <c r="O44" s="8">
        <f>(1-加工费!$B$21)*N44+L44*M44</f>
      </c>
      <c r="P44" s="7">
        <f t="shared" si="1"/>
      </c>
      <c r="Q44" s="7">
        <f t="shared" si="2"/>
      </c>
    </row>
    <row r="45" spans="1:17">
      <c r="A45" s="42"/>
      <c r="B45" s="42"/>
      <c r="C45" s="30" t="s">
        <v>87</v>
      </c>
      <c r="D45" s="30">
        <v>448</v>
      </c>
      <c r="E45" s="30">
        <f>生产资料!D27</f>
      </c>
      <c r="F45" s="30">
        <v>16</v>
      </c>
      <c r="G45" s="30">
        <f>生产资料!$J$27</f>
      </c>
      <c r="H45" s="30">
        <f t="shared" si="5"/>
      </c>
      <c r="I45" s="30">
        <v>8</v>
      </c>
      <c r="J45" s="30">
        <f>J44</f>
      </c>
      <c r="K45" s="30">
        <f>大件!D4</f>
      </c>
      <c r="L45" s="30">
        <v>1</v>
      </c>
      <c r="M45" s="7">
        <f>大件!J4</f>
      </c>
      <c r="N45" s="30">
        <f t="shared" si="0"/>
      </c>
      <c r="O45" s="8">
        <f>(1-加工费!$B$21)*N45+L45*M45</f>
      </c>
      <c r="P45" s="7">
        <f t="shared" si="1"/>
      </c>
      <c r="Q45" s="7">
        <f t="shared" si="2"/>
      </c>
    </row>
    <row r="46" spans="1:17">
      <c r="A46" s="42"/>
      <c r="B46" s="42"/>
      <c r="C46" s="30" t="s">
        <v>88</v>
      </c>
      <c r="D46" s="30">
        <v>2368</v>
      </c>
      <c r="E46" s="30">
        <f>生产资料!D27</f>
      </c>
      <c r="F46" s="30">
        <v>20</v>
      </c>
      <c r="G46" s="30">
        <f>生产资料!$J$27</f>
      </c>
      <c r="H46" s="30">
        <f t="shared" si="5"/>
      </c>
      <c r="I46" s="30">
        <v>12</v>
      </c>
      <c r="J46" s="30">
        <f>J45</f>
      </c>
      <c r="K46" s="30">
        <f>大件!D89</f>
      </c>
      <c r="L46" s="30">
        <v>1</v>
      </c>
      <c r="M46" s="7">
        <f>大件!J89</f>
      </c>
      <c r="N46" s="30">
        <f t="shared" si="0"/>
      </c>
      <c r="O46" s="8">
        <f>(1-加工费!$B$21)*N46+L46*M46</f>
      </c>
      <c r="P46" s="7">
        <f t="shared" si="1"/>
      </c>
      <c r="Q46" s="7">
        <f t="shared" si="2"/>
      </c>
    </row>
    <row r="47" spans="1:17">
      <c r="A47" s="42"/>
      <c r="B47" s="42" t="s">
        <v>89</v>
      </c>
      <c r="C47" s="30" t="s">
        <v>89</v>
      </c>
      <c r="D47" s="30">
        <v>336</v>
      </c>
      <c r="E47" s="30">
        <f>生产资料!D27</f>
      </c>
      <c r="F47" s="30">
        <v>24</v>
      </c>
      <c r="G47" s="30">
        <f>生产资料!$J$27</f>
      </c>
      <c r="H47" s="30"/>
      <c r="I47" s="30"/>
      <c r="J47" s="30"/>
      <c r="K47" s="30"/>
      <c r="L47" s="30"/>
      <c r="M47" s="7"/>
      <c r="N47" s="30">
        <f t="shared" si="0"/>
      </c>
      <c r="O47" s="8">
        <f>(1-加工费!$B$21)*N47+L47*M47</f>
      </c>
      <c r="P47" s="7">
        <f t="shared" si="1"/>
      </c>
      <c r="Q47" s="7">
        <f t="shared" si="2"/>
      </c>
    </row>
    <row r="48" spans="1:17">
      <c r="A48" s="42"/>
      <c r="B48" s="42"/>
      <c r="C48" s="30" t="s">
        <v>90</v>
      </c>
      <c r="D48" s="30">
        <v>448</v>
      </c>
      <c r="E48" s="30">
        <f>生产资料!D27</f>
      </c>
      <c r="F48" s="30">
        <v>20</v>
      </c>
      <c r="G48" s="30">
        <f>生产资料!$J$27</f>
      </c>
      <c r="H48" s="30">
        <f>H46</f>
      </c>
      <c r="I48" s="30">
        <v>12</v>
      </c>
      <c r="J48" s="30">
        <f>J46</f>
      </c>
      <c r="K48" s="30"/>
      <c r="L48" s="30"/>
      <c r="M48" s="7"/>
      <c r="N48" s="30">
        <f t="shared" si="0"/>
      </c>
      <c r="O48" s="8">
        <f>(1-加工费!$B$21)*N48+L48*M48</f>
      </c>
      <c r="P48" s="7">
        <f t="shared" si="1"/>
      </c>
      <c r="Q48" s="7">
        <f t="shared" si="2"/>
      </c>
    </row>
    <row r="49" spans="1:17">
      <c r="A49" s="42"/>
      <c r="B49" s="42"/>
      <c r="C49" s="30" t="s">
        <v>91</v>
      </c>
      <c r="D49" s="30">
        <v>2368</v>
      </c>
      <c r="E49" s="30">
        <f>生产资料!D27</f>
      </c>
      <c r="F49" s="30">
        <v>20</v>
      </c>
      <c r="G49" s="30">
        <f>生产资料!$J$27</f>
      </c>
      <c r="H49" s="30">
        <f>H48</f>
      </c>
      <c r="I49" s="30">
        <v>12</v>
      </c>
      <c r="J49" s="30">
        <f>J48</f>
      </c>
      <c r="K49" s="30">
        <f>大件!D88</f>
      </c>
      <c r="L49" s="30">
        <v>1</v>
      </c>
      <c r="M49" s="7">
        <f>大件!J88</f>
      </c>
      <c r="N49" s="30">
        <f t="shared" si="0"/>
      </c>
      <c r="O49" s="8">
        <f>(1-加工费!$B$21)*N49+L49*M49</f>
      </c>
      <c r="P49" s="7">
        <f t="shared" si="1"/>
      </c>
      <c r="Q49" s="7">
        <f t="shared" si="2"/>
      </c>
    </row>
    <row r="50" spans="1:17">
      <c r="A50" s="42"/>
      <c r="B50" s="42"/>
      <c r="C50" s="30" t="s">
        <v>92</v>
      </c>
      <c r="D50" s="30">
        <v>2368</v>
      </c>
      <c r="E50" s="30">
        <f>生产资料!D27</f>
      </c>
      <c r="F50" s="30">
        <v>20</v>
      </c>
      <c r="G50" s="30">
        <f>生产资料!$J$27</f>
      </c>
      <c r="H50" s="30">
        <f>H49</f>
      </c>
      <c r="I50" s="30">
        <v>12</v>
      </c>
      <c r="J50" s="30">
        <f>J49</f>
      </c>
      <c r="K50" s="30">
        <f>大件!D2</f>
      </c>
      <c r="L50" s="30">
        <v>1</v>
      </c>
      <c r="M50" s="7">
        <f>大件!J2</f>
      </c>
      <c r="N50" s="30">
        <f t="shared" si="0"/>
      </c>
      <c r="O50" s="8">
        <f>(1-加工费!$B$21)*N50+L50*M50</f>
      </c>
      <c r="P50" s="7">
        <f t="shared" si="1"/>
      </c>
      <c r="Q50" s="7">
        <f t="shared" si="2"/>
      </c>
    </row>
    <row r="51" spans="1:17">
      <c r="A51" s="42"/>
      <c r="B51" s="42"/>
      <c r="C51" s="30" t="s">
        <v>93</v>
      </c>
      <c r="D51" s="30">
        <v>448</v>
      </c>
      <c r="E51" s="30">
        <f>生产资料!D27</f>
      </c>
      <c r="F51" s="30">
        <v>20</v>
      </c>
      <c r="G51" s="30">
        <f>生产资料!$J$27</f>
      </c>
      <c r="H51" s="30">
        <f>H50</f>
      </c>
      <c r="I51" s="30">
        <v>12</v>
      </c>
      <c r="J51" s="30">
        <f>J50</f>
      </c>
      <c r="K51" s="30"/>
      <c r="L51" s="30"/>
      <c r="M51" s="7"/>
      <c r="N51" s="30">
        <f t="shared" si="0"/>
      </c>
      <c r="O51" s="8">
        <f>(1-加工费!$B$21)*N51+L51*M51</f>
      </c>
      <c r="P51" s="7">
        <f t="shared" si="1"/>
      </c>
      <c r="Q51" s="7">
        <f t="shared" si="2"/>
      </c>
    </row>
    <row r="52" spans="1:17">
      <c r="A52" s="42"/>
      <c r="B52" s="42"/>
      <c r="C52" s="30" t="s">
        <v>94</v>
      </c>
      <c r="D52" s="30">
        <v>832</v>
      </c>
      <c r="E52" s="30">
        <f>生产资料!D27</f>
      </c>
      <c r="F52" s="30">
        <v>20</v>
      </c>
      <c r="G52" s="30">
        <f>生产资料!$J$27</f>
      </c>
      <c r="H52" s="30">
        <f>H51</f>
      </c>
      <c r="I52" s="30">
        <v>12</v>
      </c>
      <c r="J52" s="30">
        <f>J51</f>
      </c>
      <c r="K52" s="30">
        <f>大件!D31</f>
      </c>
      <c r="L52" s="30">
        <v>1</v>
      </c>
      <c r="M52" s="7">
        <f>大件!J31</f>
      </c>
      <c r="N52" s="30">
        <f t="shared" si="0"/>
      </c>
      <c r="O52" s="8">
        <f>(1-加工费!$B$21)*N52+L52*M52</f>
      </c>
      <c r="P52" s="7">
        <f t="shared" si="1"/>
      </c>
      <c r="Q52" s="7">
        <f t="shared" si="2"/>
      </c>
    </row>
    <row r="53" spans="1:17">
      <c r="A53" s="42"/>
      <c r="B53" s="42"/>
      <c r="C53" s="30" t="s">
        <v>95</v>
      </c>
      <c r="D53" s="30">
        <v>1344</v>
      </c>
      <c r="E53" s="30">
        <f>生产资料!D27</f>
      </c>
      <c r="F53" s="30">
        <v>20</v>
      </c>
      <c r="G53" s="30">
        <f>生产资料!$J$27</f>
      </c>
      <c r="H53" s="30">
        <f>H52</f>
      </c>
      <c r="I53" s="30">
        <v>12</v>
      </c>
      <c r="J53" s="30">
        <f>J52</f>
      </c>
      <c r="K53" s="30">
        <f>大件!D58</f>
      </c>
      <c r="L53" s="30">
        <v>1</v>
      </c>
      <c r="M53" s="7">
        <f>大件!J58</f>
      </c>
      <c r="N53" s="30">
        <f t="shared" si="0"/>
      </c>
      <c r="O53" s="8">
        <f>(1-加工费!$B$21)*N53+L53*M53</f>
      </c>
      <c r="P53" s="7">
        <f t="shared" si="1"/>
      </c>
      <c r="Q53" s="7">
        <f t="shared" si="2"/>
      </c>
    </row>
    <row r="54" spans="1:17">
      <c r="A54" s="42"/>
      <c r="B54" s="42" t="s">
        <v>96</v>
      </c>
      <c r="C54" s="30" t="s">
        <v>96</v>
      </c>
      <c r="D54" s="30">
        <v>448</v>
      </c>
      <c r="E54" s="30">
        <f>生产资料!D27</f>
      </c>
      <c r="F54" s="30">
        <v>12</v>
      </c>
      <c r="G54" s="30">
        <f>生产资料!$J$27</f>
      </c>
      <c r="H54" s="30">
        <f>H39</f>
      </c>
      <c r="I54" s="30">
        <v>20</v>
      </c>
      <c r="J54" s="30">
        <f>J39</f>
      </c>
      <c r="K54" s="30"/>
      <c r="L54" s="30"/>
      <c r="M54" s="7"/>
      <c r="N54" s="30">
        <f t="shared" si="0"/>
      </c>
      <c r="O54" s="8">
        <f>(1-加工费!$B$21)*N54+L54*M54</f>
      </c>
      <c r="P54" s="7">
        <f t="shared" si="1"/>
      </c>
      <c r="Q54" s="7">
        <f t="shared" si="2"/>
      </c>
    </row>
    <row r="55" spans="1:17">
      <c r="A55" s="42"/>
      <c r="B55" s="42"/>
      <c r="C55" s="30" t="s">
        <v>97</v>
      </c>
      <c r="D55" s="30">
        <v>448</v>
      </c>
      <c r="E55" s="30">
        <f>生产资料!D27</f>
      </c>
      <c r="F55" s="30">
        <v>12</v>
      </c>
      <c r="G55" s="30">
        <f>生产资料!$J$27</f>
      </c>
      <c r="H55" s="30">
        <f t="shared" ref="H55:H65" si="6">H54</f>
      </c>
      <c r="I55" s="30">
        <v>20</v>
      </c>
      <c r="J55" s="30">
        <f t="shared" ref="J55:J65" si="7">J54</f>
      </c>
      <c r="K55" s="30">
        <f>大件!D90</f>
      </c>
      <c r="L55" s="30">
        <v>1</v>
      </c>
      <c r="M55" s="7">
        <f>大件!J90</f>
      </c>
      <c r="N55" s="30">
        <f t="shared" si="0"/>
      </c>
      <c r="O55" s="8">
        <f>(1-加工费!$B$21)*N55+L55*M55</f>
      </c>
      <c r="P55" s="7">
        <f t="shared" si="1"/>
      </c>
      <c r="Q55" s="7">
        <f t="shared" si="2"/>
      </c>
    </row>
    <row r="56" spans="1:17">
      <c r="A56" s="42"/>
      <c r="B56" s="42"/>
      <c r="C56" s="30" t="s">
        <v>98</v>
      </c>
      <c r="D56" s="30">
        <v>448</v>
      </c>
      <c r="E56" s="30">
        <f>生产资料!D27</f>
      </c>
      <c r="F56" s="30">
        <v>12</v>
      </c>
      <c r="G56" s="30">
        <f>生产资料!$J$27</f>
      </c>
      <c r="H56" s="30">
        <f t="shared" si="6"/>
      </c>
      <c r="I56" s="30">
        <v>20</v>
      </c>
      <c r="J56" s="30">
        <f t="shared" si="7"/>
      </c>
      <c r="K56" s="30"/>
      <c r="L56" s="30"/>
      <c r="M56" s="7"/>
      <c r="N56" s="30">
        <f t="shared" si="0"/>
      </c>
      <c r="O56" s="8">
        <f>(1-加工费!$B$21)*N56+L56*M56</f>
      </c>
      <c r="P56" s="7">
        <f t="shared" si="1"/>
      </c>
      <c r="Q56" s="7">
        <f t="shared" si="2"/>
      </c>
    </row>
    <row r="57" spans="1:17">
      <c r="A57" s="42"/>
      <c r="B57" s="42"/>
      <c r="C57" s="30" t="s">
        <v>99</v>
      </c>
      <c r="D57" s="30">
        <v>1344</v>
      </c>
      <c r="E57" s="30">
        <f>生产资料!D27</f>
      </c>
      <c r="F57" s="30">
        <v>12</v>
      </c>
      <c r="G57" s="30">
        <f>生产资料!$J$27</f>
      </c>
      <c r="H57" s="30">
        <f t="shared" si="6"/>
      </c>
      <c r="I57" s="30">
        <v>20</v>
      </c>
      <c r="J57" s="30">
        <f t="shared" si="7"/>
      </c>
      <c r="K57" s="30">
        <f>大件!D59</f>
      </c>
      <c r="L57" s="30">
        <v>1</v>
      </c>
      <c r="M57" s="7">
        <f>大件!J59</f>
      </c>
      <c r="N57" s="30">
        <f t="shared" si="0"/>
      </c>
      <c r="O57" s="8">
        <f>(1-加工费!$B$21)*N57+L57*M57</f>
      </c>
      <c r="P57" s="7">
        <f t="shared" si="1"/>
      </c>
      <c r="Q57" s="7">
        <f t="shared" si="2"/>
      </c>
    </row>
    <row r="58" spans="1:17">
      <c r="A58" s="42"/>
      <c r="B58" s="42"/>
      <c r="C58" s="30" t="s">
        <v>100</v>
      </c>
      <c r="D58" s="30">
        <v>336</v>
      </c>
      <c r="E58" s="30">
        <f>生产资料!D27</f>
      </c>
      <c r="F58" s="30">
        <v>8</v>
      </c>
      <c r="G58" s="30">
        <f>生产资料!$J$27</f>
      </c>
      <c r="H58" s="30">
        <f t="shared" si="6"/>
      </c>
      <c r="I58" s="30">
        <v>16</v>
      </c>
      <c r="J58" s="30">
        <f t="shared" si="7"/>
      </c>
      <c r="K58" s="30"/>
      <c r="L58" s="30"/>
      <c r="M58" s="7"/>
      <c r="N58" s="30">
        <f t="shared" si="0"/>
      </c>
      <c r="O58" s="8">
        <f>(1-加工费!$B$21)*N58+L58*M58</f>
      </c>
      <c r="P58" s="7">
        <f t="shared" si="1"/>
      </c>
      <c r="Q58" s="7">
        <f t="shared" si="2"/>
      </c>
    </row>
    <row r="59" spans="1:17">
      <c r="A59" s="42"/>
      <c r="B59" s="42"/>
      <c r="C59" s="30" t="s">
        <v>101</v>
      </c>
      <c r="D59" s="30">
        <v>576</v>
      </c>
      <c r="E59" s="30">
        <f>生产资料!D27</f>
      </c>
      <c r="F59" s="30">
        <v>12</v>
      </c>
      <c r="G59" s="30">
        <f>生产资料!$J$27</f>
      </c>
      <c r="H59" s="30">
        <f t="shared" si="6"/>
      </c>
      <c r="I59" s="30">
        <v>20</v>
      </c>
      <c r="J59" s="30">
        <f t="shared" si="7"/>
      </c>
      <c r="K59" s="30">
        <f>大件!D3</f>
      </c>
      <c r="L59" s="30">
        <v>1</v>
      </c>
      <c r="M59" s="7">
        <f>大件!J3</f>
      </c>
      <c r="N59" s="30">
        <f t="shared" si="0"/>
      </c>
      <c r="O59" s="8">
        <f>(1-加工费!$B$21)*N59+L59*M59</f>
      </c>
      <c r="P59" s="7">
        <f t="shared" si="1"/>
      </c>
      <c r="Q59" s="7">
        <f t="shared" si="2"/>
      </c>
    </row>
    <row r="60" spans="1:17">
      <c r="A60" s="42"/>
      <c r="B60" s="42"/>
      <c r="C60" s="30" t="s">
        <v>102</v>
      </c>
      <c r="D60" s="30">
        <v>832</v>
      </c>
      <c r="E60" s="30">
        <f>生产资料!D27</f>
      </c>
      <c r="F60" s="30">
        <v>12</v>
      </c>
      <c r="G60" s="30">
        <f>生产资料!$J$27</f>
      </c>
      <c r="H60" s="30">
        <f t="shared" si="6"/>
      </c>
      <c r="I60" s="30">
        <v>20</v>
      </c>
      <c r="J60" s="30">
        <f t="shared" si="7"/>
      </c>
      <c r="K60" s="30">
        <f>大件!D30</f>
      </c>
      <c r="L60" s="30">
        <v>1</v>
      </c>
      <c r="M60" s="7">
        <f>大件!J30</f>
      </c>
      <c r="N60" s="30">
        <f t="shared" si="0"/>
      </c>
      <c r="O60" s="8">
        <f>(1-加工费!$B$21)*N60+L60*M60</f>
      </c>
      <c r="P60" s="7">
        <f t="shared" si="1"/>
      </c>
      <c r="Q60" s="7">
        <f t="shared" si="2"/>
      </c>
    </row>
    <row r="61" spans="1:17">
      <c r="A61" s="42"/>
      <c r="B61" s="42" t="s">
        <v>103</v>
      </c>
      <c r="C61" s="30" t="s">
        <v>103</v>
      </c>
      <c r="D61" s="30">
        <v>112</v>
      </c>
      <c r="E61" s="30">
        <f>生产资料!D27</f>
      </c>
      <c r="F61" s="30">
        <v>4</v>
      </c>
      <c r="G61" s="30">
        <f>生产资料!$J$27</f>
      </c>
      <c r="H61" s="30">
        <f t="shared" si="6"/>
      </c>
      <c r="I61" s="30">
        <v>4</v>
      </c>
      <c r="J61" s="30">
        <f t="shared" si="7"/>
      </c>
      <c r="K61" s="30"/>
      <c r="L61" s="30"/>
      <c r="M61" s="7"/>
      <c r="N61" s="30">
        <f t="shared" si="0"/>
      </c>
      <c r="O61" s="8">
        <f>(1-加工费!$B$21)*N61+L61*M61</f>
      </c>
      <c r="P61" s="7">
        <f t="shared" si="1"/>
      </c>
      <c r="Q61" s="7">
        <f t="shared" si="2"/>
      </c>
    </row>
    <row r="62" spans="1:17">
      <c r="A62" s="42"/>
      <c r="B62" s="42"/>
      <c r="C62" s="30" t="s">
        <v>104</v>
      </c>
      <c r="D62" s="30">
        <v>336</v>
      </c>
      <c r="E62" s="30">
        <f>生产资料!D27</f>
      </c>
      <c r="F62" s="30">
        <v>4</v>
      </c>
      <c r="G62" s="30">
        <f>生产资料!$J$27</f>
      </c>
      <c r="H62" s="30">
        <f t="shared" si="6"/>
      </c>
      <c r="I62" s="30">
        <v>4</v>
      </c>
      <c r="J62" s="30">
        <f t="shared" si="7"/>
      </c>
      <c r="K62" s="30">
        <f>大件!D91</f>
      </c>
      <c r="L62" s="30">
        <v>1</v>
      </c>
      <c r="M62" s="7">
        <f>大件!J91</f>
      </c>
      <c r="N62" s="30">
        <f t="shared" si="0"/>
      </c>
      <c r="O62" s="8">
        <f>(1-加工费!$B$21)*N62+L62*M62</f>
      </c>
      <c r="P62" s="7">
        <f t="shared" si="1"/>
      </c>
      <c r="Q62" s="7">
        <f t="shared" si="2"/>
      </c>
    </row>
    <row r="63" spans="1:17">
      <c r="A63" s="42"/>
      <c r="B63" s="42"/>
      <c r="C63" s="30" t="s">
        <v>105</v>
      </c>
      <c r="D63" s="30">
        <v>208</v>
      </c>
      <c r="E63" s="30">
        <f>生产资料!D27</f>
      </c>
      <c r="F63" s="30">
        <v>4</v>
      </c>
      <c r="G63" s="30">
        <f>生产资料!$J$27</f>
      </c>
      <c r="H63" s="30">
        <f t="shared" si="6"/>
      </c>
      <c r="I63" s="30">
        <v>4</v>
      </c>
      <c r="J63" s="30">
        <f t="shared" si="7"/>
      </c>
      <c r="K63" s="30">
        <f>大件!D34</f>
      </c>
      <c r="L63" s="30">
        <v>1</v>
      </c>
      <c r="M63" s="7">
        <f>大件!J34</f>
      </c>
      <c r="N63" s="30">
        <f t="shared" si="0"/>
      </c>
      <c r="O63" s="8">
        <f>(1-加工费!$B$21)*N63+L63*M63</f>
      </c>
      <c r="P63" s="7">
        <f t="shared" si="1"/>
      </c>
      <c r="Q63" s="7">
        <f t="shared" si="2"/>
      </c>
    </row>
    <row r="64" spans="1:17">
      <c r="A64" s="42"/>
      <c r="B64" s="42"/>
      <c r="C64" s="30" t="s">
        <v>106</v>
      </c>
      <c r="D64" s="30">
        <v>144</v>
      </c>
      <c r="E64" s="30">
        <f>生产资料!D27</f>
      </c>
      <c r="F64" s="30">
        <v>4</v>
      </c>
      <c r="G64" s="30">
        <f>生产资料!$J$27</f>
      </c>
      <c r="H64" s="30">
        <f t="shared" si="6"/>
      </c>
      <c r="I64" s="30">
        <v>4</v>
      </c>
      <c r="J64" s="30">
        <f t="shared" si="7"/>
      </c>
      <c r="K64" s="30">
        <f>大件!D10</f>
      </c>
      <c r="L64" s="30">
        <v>1</v>
      </c>
      <c r="M64" s="7">
        <f>大件!J10</f>
      </c>
      <c r="N64" s="30">
        <f t="shared" si="0"/>
      </c>
      <c r="O64" s="8">
        <f>(1-加工费!$B$21)*N64+L64*M64</f>
      </c>
      <c r="P64" s="7">
        <f t="shared" si="1"/>
      </c>
      <c r="Q64" s="7">
        <f t="shared" si="2"/>
      </c>
    </row>
    <row r="65" spans="1:17">
      <c r="A65" s="42"/>
      <c r="B65" s="42"/>
      <c r="C65" s="30" t="s">
        <v>107</v>
      </c>
      <c r="D65" s="30">
        <v>336</v>
      </c>
      <c r="E65" s="30">
        <f>生产资料!D27</f>
      </c>
      <c r="F65" s="30">
        <v>4</v>
      </c>
      <c r="G65" s="30">
        <f>生产资料!$J$27</f>
      </c>
      <c r="H65" s="30">
        <f t="shared" si="6"/>
      </c>
      <c r="I65" s="30">
        <v>4</v>
      </c>
      <c r="J65" s="30">
        <f t="shared" si="7"/>
      </c>
      <c r="K65" s="30">
        <f>大件!D61</f>
      </c>
      <c r="L65" s="30">
        <v>1</v>
      </c>
      <c r="M65" s="7">
        <f>大件!J61</f>
      </c>
      <c r="N65" s="30">
        <f t="shared" si="0"/>
      </c>
      <c r="O65" s="8">
        <f>(1-加工费!$B$21)*N65+L65*M65</f>
      </c>
      <c r="P65" s="7">
        <f t="shared" si="1"/>
      </c>
      <c r="Q65" s="7">
        <f t="shared" si="2"/>
      </c>
    </row>
    <row r="66" spans="1:17">
      <c r="A66" s="42" t="s">
        <v>108</v>
      </c>
      <c r="B66" s="42" t="s">
        <v>109</v>
      </c>
      <c r="C66" s="30" t="s">
        <v>110</v>
      </c>
      <c r="D66" s="30">
        <v>592</v>
      </c>
      <c r="E66" s="30">
        <f>生产资料!D36</f>
      </c>
      <c r="F66" s="30">
        <v>8</v>
      </c>
      <c r="G66" s="30">
        <f>生产资料!J36</f>
      </c>
      <c r="H66" s="30"/>
      <c r="I66" s="30"/>
      <c r="J66" s="30"/>
      <c r="K66" s="30">
        <f>大件!D103</f>
      </c>
      <c r="L66" s="30">
        <v>1</v>
      </c>
      <c r="M66" s="7">
        <f>大件!J103</f>
      </c>
      <c r="N66" s="30">
        <f t="shared" ref="N66:N143" si="8">F66*G66+I66*J66</f>
      </c>
      <c r="O66" s="8">
        <f>(1-加工费!$B$21)*N66+L66*M66</f>
      </c>
      <c r="P66" s="7">
        <f t="shared" si="1"/>
      </c>
      <c r="Q66" s="7">
        <f t="shared" si="2"/>
      </c>
    </row>
    <row r="67" spans="1:17">
      <c r="A67" s="42"/>
      <c r="B67" s="42"/>
      <c r="C67" s="30" t="s">
        <v>111</v>
      </c>
      <c r="D67" s="30">
        <v>208</v>
      </c>
      <c r="E67" s="30">
        <f>E66</f>
      </c>
      <c r="F67" s="30">
        <v>8</v>
      </c>
      <c r="G67" s="30">
        <f>生产资料!J36</f>
      </c>
      <c r="H67" s="30"/>
      <c r="I67" s="30"/>
      <c r="J67" s="30"/>
      <c r="K67" s="30">
        <f>大件!D55</f>
      </c>
      <c r="L67" s="30">
        <v>1</v>
      </c>
      <c r="M67" s="7">
        <f>大件!J55</f>
      </c>
      <c r="N67" s="30">
        <f t="shared" si="8"/>
      </c>
      <c r="O67" s="8">
        <f>(1-加工费!$B$21)*N67+L67*M67</f>
      </c>
      <c r="P67" s="7">
        <f t="shared" ref="P67:P130" si="9">D67*0.3*5</f>
      </c>
      <c r="Q67" s="7">
        <f t="shared" ref="Q67:Q130" si="10">O67+P67</f>
      </c>
    </row>
    <row r="68" spans="1:17">
      <c r="A68" s="42"/>
      <c r="B68" s="42"/>
      <c r="C68" s="30" t="s">
        <v>112</v>
      </c>
      <c r="D68" s="30">
        <v>144</v>
      </c>
      <c r="E68" s="30">
        <f>E67</f>
      </c>
      <c r="F68" s="30">
        <v>8</v>
      </c>
      <c r="G68" s="30">
        <f>生产资料!J36</f>
      </c>
      <c r="H68" s="30"/>
      <c r="I68" s="30"/>
      <c r="J68" s="30"/>
      <c r="K68" s="30">
        <f>大件!D26</f>
      </c>
      <c r="L68" s="30">
        <v>1</v>
      </c>
      <c r="M68" s="7">
        <f>大件!J26</f>
      </c>
      <c r="N68" s="30">
        <f t="shared" si="8"/>
      </c>
      <c r="O68" s="8">
        <f>(1-加工费!$B$21)*N68+L68*M68</f>
      </c>
      <c r="P68" s="7">
        <f t="shared" si="9"/>
      </c>
      <c r="Q68" s="7">
        <f t="shared" si="10"/>
      </c>
    </row>
    <row r="69" spans="1:17">
      <c r="A69" s="42"/>
      <c r="B69" s="42"/>
      <c r="C69" s="30" t="s">
        <v>113</v>
      </c>
      <c r="D69" s="30">
        <v>144</v>
      </c>
      <c r="E69" s="30">
        <f>C70</f>
      </c>
      <c r="F69" s="30">
        <v>1</v>
      </c>
      <c r="G69" s="7">
        <f>O70</f>
      </c>
      <c r="H69" s="30"/>
      <c r="I69" s="30"/>
      <c r="J69" s="30"/>
      <c r="K69" s="30">
        <f>大件!D112</f>
      </c>
      <c r="L69" s="30">
        <v>2</v>
      </c>
      <c r="M69" s="7">
        <f>大件!J112</f>
      </c>
      <c r="N69" s="30">
        <f t="shared" si="8"/>
      </c>
      <c r="O69" s="8">
        <f>(1-加工费!$B$21)*N69+L69*M69</f>
      </c>
      <c r="P69" s="7">
        <f t="shared" si="9"/>
      </c>
      <c r="Q69" s="7">
        <f t="shared" si="10"/>
      </c>
    </row>
    <row r="70" spans="1:17">
      <c r="A70" s="42"/>
      <c r="B70" s="42"/>
      <c r="C70" s="30" t="s">
        <v>114</v>
      </c>
      <c r="D70" s="30">
        <v>144</v>
      </c>
      <c r="E70" s="30">
        <f>E68</f>
      </c>
      <c r="F70" s="30">
        <v>8</v>
      </c>
      <c r="G70" s="30">
        <f>生产资料!J36</f>
      </c>
      <c r="H70" s="30"/>
      <c r="I70" s="30"/>
      <c r="J70" s="30"/>
      <c r="K70" s="30"/>
      <c r="L70" s="30"/>
      <c r="M70" s="7"/>
      <c r="N70" s="30">
        <f t="shared" si="8"/>
      </c>
      <c r="O70" s="8">
        <f>(1-加工费!$B$21)*N70+L70*M70</f>
      </c>
      <c r="P70" s="7">
        <f t="shared" si="9"/>
      </c>
      <c r="Q70" s="7">
        <f t="shared" si="10"/>
      </c>
    </row>
    <row r="71" spans="1:17">
      <c r="A71" s="42"/>
      <c r="B71" s="42"/>
      <c r="C71" s="30" t="s">
        <v>115</v>
      </c>
      <c r="D71" s="30">
        <v>112</v>
      </c>
      <c r="E71" s="30">
        <f t="shared" ref="E71:E76" si="11">E70</f>
      </c>
      <c r="F71" s="30">
        <v>8</v>
      </c>
      <c r="G71" s="30">
        <f>生产资料!J36</f>
      </c>
      <c r="H71" s="30"/>
      <c r="I71" s="30"/>
      <c r="J71" s="30"/>
      <c r="K71" s="30"/>
      <c r="L71" s="30"/>
      <c r="M71" s="7"/>
      <c r="N71" s="30">
        <f t="shared" si="8"/>
      </c>
      <c r="O71" s="8">
        <f>(1-加工费!$B$21)*N71+L71*M71</f>
      </c>
      <c r="P71" s="7">
        <f t="shared" si="9"/>
      </c>
      <c r="Q71" s="7">
        <f t="shared" si="10"/>
      </c>
    </row>
    <row r="72" spans="1:17">
      <c r="A72" s="42"/>
      <c r="B72" s="42"/>
      <c r="C72" s="30" t="s">
        <v>116</v>
      </c>
      <c r="D72" s="30">
        <v>112</v>
      </c>
      <c r="E72" s="30">
        <f t="shared" si="11"/>
      </c>
      <c r="F72" s="30">
        <v>8</v>
      </c>
      <c r="G72" s="30">
        <f>生产资料!J36</f>
      </c>
      <c r="H72" s="30"/>
      <c r="I72" s="30"/>
      <c r="J72" s="30"/>
      <c r="K72" s="30"/>
      <c r="L72" s="30"/>
      <c r="M72" s="7"/>
      <c r="N72" s="30">
        <f t="shared" si="8"/>
      </c>
      <c r="O72" s="8">
        <f>(1-加工费!$B$21)*N72+L72*M72</f>
      </c>
      <c r="P72" s="7">
        <f t="shared" si="9"/>
      </c>
      <c r="Q72" s="7">
        <f t="shared" si="10"/>
      </c>
    </row>
    <row r="73" spans="1:17">
      <c r="A73" s="42"/>
      <c r="B73" s="42"/>
      <c r="C73" s="30" t="s">
        <v>117</v>
      </c>
      <c r="D73" s="30">
        <v>336</v>
      </c>
      <c r="E73" s="30">
        <f t="shared" si="11"/>
      </c>
      <c r="F73" s="30">
        <v>8</v>
      </c>
      <c r="G73" s="30">
        <f>生产资料!J36</f>
      </c>
      <c r="H73" s="30"/>
      <c r="I73" s="30"/>
      <c r="J73" s="30"/>
      <c r="K73" s="30">
        <f>大件!D82</f>
      </c>
      <c r="L73" s="30">
        <v>1</v>
      </c>
      <c r="M73" s="7">
        <f>大件!J82</f>
      </c>
      <c r="N73" s="30">
        <f t="shared" si="8"/>
      </c>
      <c r="O73" s="8">
        <f>(1-加工费!$B$21)*N73+L73*M73</f>
      </c>
      <c r="P73" s="7">
        <f t="shared" si="9"/>
      </c>
      <c r="Q73" s="7">
        <f t="shared" si="10"/>
      </c>
    </row>
    <row r="74" spans="1:17">
      <c r="A74" s="42"/>
      <c r="B74" s="42" t="s">
        <v>118</v>
      </c>
      <c r="C74" s="30" t="s">
        <v>119</v>
      </c>
      <c r="D74" s="30">
        <v>1184</v>
      </c>
      <c r="E74" s="30">
        <f t="shared" si="11"/>
      </c>
      <c r="F74" s="30">
        <v>16</v>
      </c>
      <c r="G74" s="30">
        <f>生产资料!J36</f>
      </c>
      <c r="H74" s="30"/>
      <c r="I74" s="30"/>
      <c r="J74" s="30"/>
      <c r="K74" s="30">
        <f>大件!D101</f>
      </c>
      <c r="L74" s="30">
        <v>1</v>
      </c>
      <c r="M74" s="7">
        <f>大件!J101</f>
      </c>
      <c r="N74" s="30">
        <f t="shared" si="8"/>
      </c>
      <c r="O74" s="8">
        <f>(1-加工费!$B$21)*N74+L74*M74</f>
      </c>
      <c r="P74" s="7">
        <f t="shared" si="9"/>
      </c>
      <c r="Q74" s="7">
        <f t="shared" si="10"/>
      </c>
    </row>
    <row r="75" spans="1:17">
      <c r="A75" s="42"/>
      <c r="B75" s="42"/>
      <c r="C75" s="30" t="s">
        <v>120</v>
      </c>
      <c r="D75" s="30">
        <v>416</v>
      </c>
      <c r="E75" s="30">
        <f t="shared" si="11"/>
      </c>
      <c r="F75" s="30">
        <v>16</v>
      </c>
      <c r="G75" s="30">
        <f>生产资料!J36</f>
      </c>
      <c r="H75" s="30"/>
      <c r="I75" s="30"/>
      <c r="J75" s="30"/>
      <c r="K75" s="30">
        <f>大件!D53</f>
      </c>
      <c r="L75" s="30">
        <v>1</v>
      </c>
      <c r="M75" s="7">
        <f>大件!J53</f>
      </c>
      <c r="N75" s="30">
        <f t="shared" si="8"/>
      </c>
      <c r="O75" s="8">
        <f>(1-加工费!$B$21)*N75+L75*M75</f>
      </c>
      <c r="P75" s="7">
        <f t="shared" si="9"/>
      </c>
      <c r="Q75" s="7">
        <f t="shared" si="10"/>
      </c>
    </row>
    <row r="76" spans="1:17">
      <c r="A76" s="42"/>
      <c r="B76" s="42"/>
      <c r="C76" s="30" t="s">
        <v>121</v>
      </c>
      <c r="D76" s="30">
        <v>288</v>
      </c>
      <c r="E76" s="30">
        <f t="shared" si="11"/>
      </c>
      <c r="F76" s="30">
        <v>16</v>
      </c>
      <c r="G76" s="30">
        <f>生产资料!J36</f>
      </c>
      <c r="H76" s="30"/>
      <c r="I76" s="30"/>
      <c r="J76" s="30"/>
      <c r="K76" s="30">
        <f>大件!D24</f>
      </c>
      <c r="L76" s="30">
        <v>1</v>
      </c>
      <c r="M76" s="7">
        <f>大件!J24</f>
      </c>
      <c r="N76" s="30">
        <f t="shared" si="8"/>
      </c>
      <c r="O76" s="8">
        <f>(1-加工费!$B$21)*N76+L76*M76</f>
      </c>
      <c r="P76" s="7">
        <f t="shared" si="9"/>
      </c>
      <c r="Q76" s="7">
        <f t="shared" si="10"/>
      </c>
    </row>
    <row r="77" spans="1:17">
      <c r="A77" s="42"/>
      <c r="B77" s="42"/>
      <c r="C77" s="30" t="s">
        <v>122</v>
      </c>
      <c r="D77" s="30">
        <v>288</v>
      </c>
      <c r="E77" s="30">
        <f>C78</f>
      </c>
      <c r="F77" s="30">
        <v>1</v>
      </c>
      <c r="G77" s="7">
        <f>O78</f>
      </c>
      <c r="H77" s="30"/>
      <c r="I77" s="30"/>
      <c r="J77" s="30"/>
      <c r="K77" s="30">
        <f>大件!D112</f>
      </c>
      <c r="L77" s="30">
        <v>4</v>
      </c>
      <c r="M77" s="7">
        <f>大件!J112</f>
      </c>
      <c r="N77" s="30">
        <f t="shared" si="8"/>
      </c>
      <c r="O77" s="8">
        <f>(1-加工费!$B$21)*N77+L77*M77</f>
      </c>
      <c r="P77" s="7">
        <f t="shared" si="9"/>
      </c>
      <c r="Q77" s="7">
        <f t="shared" si="10"/>
      </c>
    </row>
    <row r="78" spans="1:17">
      <c r="A78" s="42"/>
      <c r="B78" s="42"/>
      <c r="C78" s="30" t="s">
        <v>123</v>
      </c>
      <c r="D78" s="30">
        <v>224</v>
      </c>
      <c r="E78" s="30">
        <f>E76</f>
      </c>
      <c r="F78" s="30">
        <v>16</v>
      </c>
      <c r="G78" s="30">
        <f>生产资料!J36</f>
      </c>
      <c r="H78" s="30"/>
      <c r="I78" s="30"/>
      <c r="J78" s="30"/>
      <c r="K78" s="30"/>
      <c r="L78" s="30"/>
      <c r="M78" s="7"/>
      <c r="N78" s="30">
        <f t="shared" si="8"/>
      </c>
      <c r="O78" s="8">
        <f>(1-加工费!$B$21)*N78+L78*M78</f>
      </c>
      <c r="P78" s="7">
        <f t="shared" si="9"/>
      </c>
      <c r="Q78" s="7">
        <f t="shared" si="10"/>
      </c>
    </row>
    <row r="79" spans="1:17">
      <c r="A79" s="42"/>
      <c r="B79" s="42"/>
      <c r="C79" s="30" t="s">
        <v>124</v>
      </c>
      <c r="D79" s="30">
        <v>224</v>
      </c>
      <c r="E79" s="30">
        <f t="shared" ref="E79:E84" si="12">E78</f>
      </c>
      <c r="F79" s="30">
        <v>16</v>
      </c>
      <c r="G79" s="30">
        <f>生产资料!J36</f>
      </c>
      <c r="H79" s="30"/>
      <c r="I79" s="30"/>
      <c r="J79" s="30"/>
      <c r="K79" s="30"/>
      <c r="L79" s="30"/>
      <c r="M79" s="7"/>
      <c r="N79" s="30">
        <f t="shared" si="8"/>
      </c>
      <c r="O79" s="8">
        <f>(1-加工费!$B$21)*N79+L79*M79</f>
      </c>
      <c r="P79" s="7">
        <f t="shared" si="9"/>
      </c>
      <c r="Q79" s="7">
        <f t="shared" si="10"/>
      </c>
    </row>
    <row r="80" spans="1:17">
      <c r="A80" s="42"/>
      <c r="B80" s="42"/>
      <c r="C80" s="30" t="s">
        <v>125</v>
      </c>
      <c r="D80" s="30">
        <v>224</v>
      </c>
      <c r="E80" s="30">
        <f t="shared" si="12"/>
      </c>
      <c r="F80" s="30">
        <v>16</v>
      </c>
      <c r="G80" s="30">
        <f>生产资料!J36</f>
      </c>
      <c r="H80" s="30"/>
      <c r="I80" s="30"/>
      <c r="J80" s="30"/>
      <c r="K80" s="30"/>
      <c r="L80" s="30"/>
      <c r="M80" s="7"/>
      <c r="N80" s="30">
        <f t="shared" si="8"/>
      </c>
      <c r="O80" s="8">
        <f>(1-加工费!$B$21)*N80+L80*M80</f>
      </c>
      <c r="P80" s="7">
        <f t="shared" si="9"/>
      </c>
      <c r="Q80" s="7">
        <f t="shared" si="10"/>
      </c>
    </row>
    <row r="81" spans="1:17">
      <c r="A81" s="42"/>
      <c r="B81" s="42"/>
      <c r="C81" s="30" t="s">
        <v>126</v>
      </c>
      <c r="D81" s="30">
        <v>672</v>
      </c>
      <c r="E81" s="30">
        <f t="shared" si="12"/>
      </c>
      <c r="F81" s="30">
        <v>16</v>
      </c>
      <c r="G81" s="30">
        <f>生产资料!J36</f>
      </c>
      <c r="H81" s="30"/>
      <c r="I81" s="30"/>
      <c r="J81" s="30"/>
      <c r="K81" s="30">
        <f>大件!D81</f>
      </c>
      <c r="L81" s="30">
        <v>1</v>
      </c>
      <c r="M81" s="7">
        <f>大件!J81</f>
      </c>
      <c r="N81" s="30">
        <f t="shared" si="8"/>
      </c>
      <c r="O81" s="8">
        <f>(1-加工费!$B$21)*N81+L81*M81</f>
      </c>
      <c r="P81" s="7">
        <f t="shared" si="9"/>
      </c>
      <c r="Q81" s="7">
        <f t="shared" si="10"/>
      </c>
    </row>
    <row r="82" spans="1:17">
      <c r="A82" s="42"/>
      <c r="B82" s="42" t="s">
        <v>127</v>
      </c>
      <c r="C82" s="30" t="s">
        <v>128</v>
      </c>
      <c r="D82" s="30">
        <v>592</v>
      </c>
      <c r="E82" s="30">
        <f t="shared" si="12"/>
      </c>
      <c r="F82" s="30">
        <v>8</v>
      </c>
      <c r="G82" s="30">
        <f>生产资料!J36</f>
      </c>
      <c r="H82" s="30"/>
      <c r="I82" s="30"/>
      <c r="J82" s="30"/>
      <c r="K82" s="30">
        <f>大件!D102</f>
      </c>
      <c r="L82" s="30">
        <v>1</v>
      </c>
      <c r="M82" s="7">
        <f>大件!J102</f>
      </c>
      <c r="N82" s="30">
        <f t="shared" si="8"/>
      </c>
      <c r="O82" s="8">
        <f>(1-加工费!$B$21)*N82+L82*M82</f>
      </c>
      <c r="P82" s="7">
        <f t="shared" si="9"/>
      </c>
      <c r="Q82" s="7">
        <f t="shared" si="10"/>
      </c>
    </row>
    <row r="83" spans="1:17">
      <c r="A83" s="42"/>
      <c r="B83" s="42"/>
      <c r="C83" s="30" t="s">
        <v>129</v>
      </c>
      <c r="D83" s="30">
        <v>208</v>
      </c>
      <c r="E83" s="30">
        <f t="shared" si="12"/>
      </c>
      <c r="F83" s="30">
        <v>8</v>
      </c>
      <c r="G83" s="30">
        <f>生产资料!J36</f>
      </c>
      <c r="H83" s="30"/>
      <c r="I83" s="30"/>
      <c r="J83" s="30"/>
      <c r="K83" s="30">
        <f>大件!D54</f>
      </c>
      <c r="L83" s="30">
        <v>1</v>
      </c>
      <c r="M83" s="7">
        <f>大件!J54</f>
      </c>
      <c r="N83" s="30">
        <f t="shared" si="8"/>
      </c>
      <c r="O83" s="8">
        <f>(1-加工费!$B$21)*N83+L83*M83</f>
      </c>
      <c r="P83" s="7">
        <f t="shared" si="9"/>
      </c>
      <c r="Q83" s="7">
        <f t="shared" si="10"/>
      </c>
    </row>
    <row r="84" spans="1:17">
      <c r="A84" s="42"/>
      <c r="B84" s="42"/>
      <c r="C84" s="30" t="s">
        <v>130</v>
      </c>
      <c r="D84" s="30">
        <v>144</v>
      </c>
      <c r="E84" s="30">
        <f t="shared" si="12"/>
      </c>
      <c r="F84" s="30">
        <v>8</v>
      </c>
      <c r="G84" s="30">
        <f>生产资料!J36</f>
      </c>
      <c r="H84" s="30"/>
      <c r="I84" s="30"/>
      <c r="J84" s="30"/>
      <c r="K84" s="30">
        <f>大件!D25</f>
      </c>
      <c r="L84" s="30">
        <v>1</v>
      </c>
      <c r="M84" s="7">
        <f>大件!J25</f>
      </c>
      <c r="N84" s="30">
        <f t="shared" si="8"/>
      </c>
      <c r="O84" s="8">
        <f>(1-加工费!$B$21)*N84+L84*M84</f>
      </c>
      <c r="P84" s="7">
        <f t="shared" si="9"/>
      </c>
      <c r="Q84" s="7">
        <f t="shared" si="10"/>
      </c>
    </row>
    <row r="85" spans="1:17">
      <c r="A85" s="42"/>
      <c r="B85" s="42"/>
      <c r="C85" s="30" t="s">
        <v>131</v>
      </c>
      <c r="D85" s="30">
        <v>144</v>
      </c>
      <c r="E85" s="30">
        <f>C86</f>
      </c>
      <c r="F85" s="30">
        <v>1</v>
      </c>
      <c r="G85" s="7">
        <f>O86</f>
      </c>
      <c r="H85" s="30"/>
      <c r="I85" s="30"/>
      <c r="J85" s="30"/>
      <c r="K85" s="30">
        <f>大件!D112</f>
      </c>
      <c r="L85" s="30">
        <v>2</v>
      </c>
      <c r="M85" s="7">
        <f>大件!J112</f>
      </c>
      <c r="N85" s="30">
        <f t="shared" si="8"/>
      </c>
      <c r="O85" s="8">
        <f>(1-加工费!$B$21)*N85+L85*M85</f>
      </c>
      <c r="P85" s="7">
        <f t="shared" si="9"/>
      </c>
      <c r="Q85" s="7">
        <f t="shared" si="10"/>
      </c>
    </row>
    <row r="86" spans="1:17">
      <c r="A86" s="42"/>
      <c r="B86" s="42"/>
      <c r="C86" s="30" t="s">
        <v>132</v>
      </c>
      <c r="D86" s="30">
        <v>112</v>
      </c>
      <c r="E86" s="30">
        <f>E84</f>
      </c>
      <c r="F86" s="30">
        <v>8</v>
      </c>
      <c r="G86" s="30">
        <f>生产资料!J36</f>
      </c>
      <c r="H86" s="30"/>
      <c r="I86" s="30"/>
      <c r="J86" s="30"/>
      <c r="K86" s="30"/>
      <c r="L86" s="30"/>
      <c r="M86" s="7"/>
      <c r="N86" s="30">
        <f t="shared" si="8"/>
      </c>
      <c r="O86" s="8">
        <f>(1-加工费!$B$21)*N86+L86*M86</f>
      </c>
      <c r="P86" s="7">
        <f t="shared" si="9"/>
      </c>
      <c r="Q86" s="7">
        <f t="shared" si="10"/>
      </c>
    </row>
    <row r="87" spans="1:17">
      <c r="A87" s="42"/>
      <c r="B87" s="42"/>
      <c r="C87" s="30" t="s">
        <v>133</v>
      </c>
      <c r="D87" s="30">
        <v>112</v>
      </c>
      <c r="E87" s="30">
        <f>E86</f>
      </c>
      <c r="F87" s="30">
        <v>8</v>
      </c>
      <c r="G87" s="30">
        <f>生产资料!J36</f>
      </c>
      <c r="H87" s="30"/>
      <c r="I87" s="30"/>
      <c r="J87" s="30"/>
      <c r="K87" s="30"/>
      <c r="L87" s="30"/>
      <c r="M87" s="7"/>
      <c r="N87" s="30">
        <f t="shared" si="8"/>
      </c>
      <c r="O87" s="8">
        <f>(1-加工费!$B$21)*N87+L87*M87</f>
      </c>
      <c r="P87" s="7">
        <f t="shared" si="9"/>
      </c>
      <c r="Q87" s="7">
        <f t="shared" si="10"/>
      </c>
    </row>
    <row r="88" spans="1:17">
      <c r="A88" s="42"/>
      <c r="B88" s="42"/>
      <c r="C88" s="30" t="s">
        <v>134</v>
      </c>
      <c r="D88" s="30">
        <v>112</v>
      </c>
      <c r="E88" s="30">
        <f>E87</f>
      </c>
      <c r="F88" s="30">
        <v>8</v>
      </c>
      <c r="G88" s="30">
        <f>生产资料!J36</f>
      </c>
      <c r="H88" s="30"/>
      <c r="I88" s="30"/>
      <c r="J88" s="30"/>
      <c r="K88" s="30"/>
      <c r="L88" s="30"/>
      <c r="M88" s="7"/>
      <c r="N88" s="30">
        <f t="shared" si="8"/>
      </c>
      <c r="O88" s="8">
        <f>(1-加工费!$B$21)*N88+L88*M88</f>
      </c>
      <c r="P88" s="7">
        <f t="shared" si="9"/>
      </c>
      <c r="Q88" s="7">
        <f t="shared" si="10"/>
      </c>
    </row>
    <row r="89" spans="1:17">
      <c r="A89" s="42"/>
      <c r="B89" s="42"/>
      <c r="C89" s="30" t="s">
        <v>135</v>
      </c>
      <c r="D89" s="30">
        <v>336</v>
      </c>
      <c r="E89" s="30">
        <f>E88</f>
      </c>
      <c r="F89" s="30">
        <v>8</v>
      </c>
      <c r="G89" s="30">
        <f>生产资料!J36</f>
      </c>
      <c r="H89" s="30"/>
      <c r="I89" s="30"/>
      <c r="J89" s="30"/>
      <c r="K89" s="30">
        <f>大件!D80</f>
      </c>
      <c r="L89" s="30">
        <v>1</v>
      </c>
      <c r="M89" s="7">
        <f>大件!J80</f>
      </c>
      <c r="N89" s="30">
        <f t="shared" si="8"/>
      </c>
      <c r="O89" s="8">
        <f>(1-加工费!$B$21)*N89+L89*M89</f>
      </c>
      <c r="P89" s="7">
        <f t="shared" si="9"/>
      </c>
      <c r="Q89" s="7">
        <f t="shared" si="10"/>
      </c>
    </row>
    <row r="90" spans="1:17">
      <c r="A90" s="42"/>
      <c r="B90" s="42" t="s">
        <v>136</v>
      </c>
      <c r="C90" s="30" t="s">
        <v>136</v>
      </c>
      <c r="D90" s="30">
        <v>448</v>
      </c>
      <c r="E90" s="30">
        <f>生产资料!D30</f>
      </c>
      <c r="F90" s="30">
        <v>32</v>
      </c>
      <c r="G90" s="30">
        <f>生产资料!J30</f>
      </c>
      <c r="H90" s="30"/>
      <c r="I90" s="30"/>
      <c r="J90" s="30"/>
      <c r="K90" s="30"/>
      <c r="L90" s="30"/>
      <c r="M90" s="7"/>
      <c r="N90" s="30">
        <f t="shared" si="8"/>
      </c>
      <c r="O90" s="8">
        <f>(1-加工费!$B$21)*N90+L90*M90</f>
      </c>
      <c r="P90" s="7">
        <f t="shared" si="9"/>
      </c>
      <c r="Q90" s="7">
        <f t="shared" si="10"/>
      </c>
    </row>
    <row r="91" spans="1:17">
      <c r="A91" s="42"/>
      <c r="B91" s="42"/>
      <c r="C91" s="30" t="s">
        <v>137</v>
      </c>
      <c r="D91" s="30">
        <v>2368</v>
      </c>
      <c r="E91" s="30">
        <f t="shared" ref="E91:E110" si="13">E90</f>
      </c>
      <c r="F91" s="30">
        <v>32</v>
      </c>
      <c r="G91" s="30">
        <f t="shared" ref="G91:H106" si="14">G90</f>
      </c>
      <c r="H91" s="30"/>
      <c r="I91" s="30"/>
      <c r="J91" s="30"/>
      <c r="K91" s="30">
        <f>大件!D107</f>
      </c>
      <c r="L91" s="30">
        <v>1</v>
      </c>
      <c r="M91" s="7">
        <f>大件!J107</f>
      </c>
      <c r="N91" s="30">
        <f t="shared" si="8"/>
      </c>
      <c r="O91" s="8">
        <f>(1-加工费!$B$21)*N91+L91*M91</f>
      </c>
      <c r="P91" s="7">
        <f t="shared" si="9"/>
      </c>
      <c r="Q91" s="7">
        <f t="shared" si="10"/>
      </c>
    </row>
    <row r="92" spans="1:17">
      <c r="A92" s="42"/>
      <c r="B92" s="42"/>
      <c r="C92" s="30" t="s">
        <v>138</v>
      </c>
      <c r="D92" s="30">
        <v>832</v>
      </c>
      <c r="E92" s="30">
        <f t="shared" si="13"/>
      </c>
      <c r="F92" s="30">
        <v>32</v>
      </c>
      <c r="G92" s="30">
        <f t="shared" si="14"/>
      </c>
      <c r="H92" s="30"/>
      <c r="I92" s="30"/>
      <c r="J92" s="30"/>
      <c r="K92" s="30">
        <f>大件!D47</f>
      </c>
      <c r="L92" s="30">
        <v>1</v>
      </c>
      <c r="M92" s="7">
        <f>大件!J47</f>
      </c>
      <c r="N92" s="30">
        <f t="shared" si="8"/>
      </c>
      <c r="O92" s="8">
        <f>(1-加工费!$B$21)*N92+L92*M92</f>
      </c>
      <c r="P92" s="7">
        <f t="shared" si="9"/>
      </c>
      <c r="Q92" s="7">
        <f t="shared" si="10"/>
      </c>
    </row>
    <row r="93" spans="1:17">
      <c r="A93" s="42"/>
      <c r="B93" s="42"/>
      <c r="C93" s="30" t="s">
        <v>139</v>
      </c>
      <c r="D93" s="30">
        <v>1344</v>
      </c>
      <c r="E93" s="30">
        <f t="shared" si="13"/>
      </c>
      <c r="F93" s="30">
        <v>32</v>
      </c>
      <c r="G93" s="30">
        <f t="shared" si="14"/>
      </c>
      <c r="H93" s="30"/>
      <c r="I93" s="30"/>
      <c r="J93" s="30"/>
      <c r="K93" s="30">
        <f>大件!D74</f>
      </c>
      <c r="L93" s="30">
        <v>1</v>
      </c>
      <c r="M93" s="7">
        <f>大件!J74</f>
      </c>
      <c r="N93" s="30">
        <f t="shared" si="8"/>
      </c>
      <c r="O93" s="8">
        <f>(1-加工费!$B$21)*N93+L93*M93</f>
      </c>
      <c r="P93" s="7">
        <f t="shared" si="9"/>
      </c>
      <c r="Q93" s="7">
        <f t="shared" si="10"/>
      </c>
    </row>
    <row r="94" spans="1:17">
      <c r="A94" s="42"/>
      <c r="B94" s="42"/>
      <c r="C94" s="30" t="s">
        <v>140</v>
      </c>
      <c r="D94" s="30">
        <v>448</v>
      </c>
      <c r="E94" s="30">
        <f t="shared" si="13"/>
      </c>
      <c r="F94" s="30">
        <v>32</v>
      </c>
      <c r="G94" s="30">
        <f t="shared" si="14"/>
      </c>
      <c r="H94" s="30"/>
      <c r="I94" s="30"/>
      <c r="J94" s="30"/>
      <c r="K94" s="30"/>
      <c r="L94" s="30"/>
      <c r="M94" s="7"/>
      <c r="N94" s="30">
        <f t="shared" si="8"/>
      </c>
      <c r="O94" s="8">
        <f>(1-加工费!$B$21)*N94+L94*M94</f>
      </c>
      <c r="P94" s="7">
        <f t="shared" si="9"/>
      </c>
      <c r="Q94" s="7">
        <f t="shared" si="10"/>
      </c>
    </row>
    <row r="95" spans="1:17">
      <c r="A95" s="42"/>
      <c r="B95" s="42"/>
      <c r="C95" s="30" t="s">
        <v>141</v>
      </c>
      <c r="D95" s="30">
        <v>448</v>
      </c>
      <c r="E95" s="30">
        <f t="shared" si="13"/>
      </c>
      <c r="F95" s="30">
        <v>32</v>
      </c>
      <c r="G95" s="30">
        <f t="shared" si="14"/>
      </c>
      <c r="H95" s="30"/>
      <c r="I95" s="30"/>
      <c r="J95" s="30"/>
      <c r="K95" s="30"/>
      <c r="L95" s="30"/>
      <c r="M95" s="7"/>
      <c r="N95" s="30">
        <f t="shared" si="8"/>
      </c>
      <c r="O95" s="8">
        <f>(1-加工费!$B$21)*N95+L95*M95</f>
      </c>
      <c r="P95" s="7">
        <f t="shared" si="9"/>
      </c>
      <c r="Q95" s="7">
        <f t="shared" si="10"/>
      </c>
    </row>
    <row r="96" spans="1:17">
      <c r="A96" s="42"/>
      <c r="B96" s="42"/>
      <c r="C96" s="30" t="s">
        <v>142</v>
      </c>
      <c r="D96" s="30">
        <v>576</v>
      </c>
      <c r="E96" s="30">
        <f t="shared" si="13"/>
      </c>
      <c r="F96" s="30">
        <v>32</v>
      </c>
      <c r="G96" s="30">
        <f t="shared" si="14"/>
      </c>
      <c r="H96" s="30"/>
      <c r="I96" s="30"/>
      <c r="J96" s="30"/>
      <c r="K96" s="30">
        <f>大件!D22</f>
      </c>
      <c r="L96" s="30">
        <v>1</v>
      </c>
      <c r="M96" s="7">
        <f>大件!J22</f>
      </c>
      <c r="N96" s="30">
        <f t="shared" si="8"/>
      </c>
      <c r="O96" s="8">
        <f>(1-加工费!$B$21)*N96+L96*M96</f>
      </c>
      <c r="P96" s="7">
        <f t="shared" si="9"/>
      </c>
      <c r="Q96" s="7">
        <f t="shared" si="10"/>
      </c>
    </row>
    <row r="97" spans="1:17">
      <c r="A97" s="42"/>
      <c r="B97" s="42" t="s">
        <v>143</v>
      </c>
      <c r="C97" s="30" t="s">
        <v>143</v>
      </c>
      <c r="D97" s="30">
        <v>336</v>
      </c>
      <c r="E97" s="30">
        <f t="shared" si="13"/>
      </c>
      <c r="F97" s="30">
        <v>16</v>
      </c>
      <c r="G97" s="30">
        <f t="shared" si="14"/>
      </c>
      <c r="H97" s="30">
        <f>生产资料!D27</f>
      </c>
      <c r="I97" s="30">
        <v>8</v>
      </c>
      <c r="J97" s="30">
        <f>生产资料!J27</f>
      </c>
      <c r="K97" s="30"/>
      <c r="L97" s="30"/>
      <c r="M97" s="7"/>
      <c r="N97" s="30">
        <f t="shared" si="8"/>
      </c>
      <c r="O97" s="8">
        <f>(1-加工费!$B$21)*N97+L97*M97</f>
      </c>
      <c r="P97" s="7">
        <f t="shared" si="9"/>
      </c>
      <c r="Q97" s="7">
        <f t="shared" si="10"/>
      </c>
    </row>
    <row r="98" spans="1:17">
      <c r="A98" s="42"/>
      <c r="B98" s="42"/>
      <c r="C98" s="30" t="s">
        <v>144</v>
      </c>
      <c r="D98" s="30">
        <v>432</v>
      </c>
      <c r="E98" s="30">
        <f t="shared" si="13"/>
      </c>
      <c r="F98" s="30">
        <v>16</v>
      </c>
      <c r="G98" s="30">
        <f t="shared" si="14"/>
      </c>
      <c r="H98" s="30">
        <f t="shared" si="14"/>
      </c>
      <c r="I98" s="30">
        <v>8</v>
      </c>
      <c r="J98" s="30">
        <f t="shared" ref="J98:J103" si="15">J97</f>
      </c>
      <c r="K98" s="30">
        <f>大件!D20</f>
      </c>
      <c r="L98" s="30">
        <v>1</v>
      </c>
      <c r="M98" s="7">
        <f>大件!J20</f>
      </c>
      <c r="N98" s="30">
        <f t="shared" si="8"/>
      </c>
      <c r="O98" s="8">
        <f>(1-加工费!$B$21)*N98+L98*M98</f>
      </c>
      <c r="P98" s="7">
        <f t="shared" si="9"/>
      </c>
      <c r="Q98" s="7">
        <f t="shared" si="10"/>
      </c>
    </row>
    <row r="99" spans="1:17">
      <c r="A99" s="42"/>
      <c r="B99" s="42"/>
      <c r="C99" s="30" t="s">
        <v>145</v>
      </c>
      <c r="D99" s="30">
        <v>1776</v>
      </c>
      <c r="E99" s="30">
        <f t="shared" si="13"/>
      </c>
      <c r="F99" s="30">
        <v>16</v>
      </c>
      <c r="G99" s="30">
        <f t="shared" si="14"/>
      </c>
      <c r="H99" s="30">
        <f t="shared" si="14"/>
      </c>
      <c r="I99" s="30">
        <v>8</v>
      </c>
      <c r="J99" s="30">
        <f t="shared" si="15"/>
      </c>
      <c r="K99" s="30">
        <f>大件!D105</f>
      </c>
      <c r="L99" s="30">
        <v>1</v>
      </c>
      <c r="M99" s="7">
        <f>大件!J105</f>
      </c>
      <c r="N99" s="30">
        <f t="shared" si="8"/>
      </c>
      <c r="O99" s="8">
        <f>(1-加工费!$B$21)*N99+L99*M99</f>
      </c>
      <c r="P99" s="7">
        <f t="shared" si="9"/>
      </c>
      <c r="Q99" s="7">
        <f t="shared" si="10"/>
      </c>
    </row>
    <row r="100" spans="1:17">
      <c r="A100" s="42"/>
      <c r="B100" s="42"/>
      <c r="C100" s="30" t="s">
        <v>146</v>
      </c>
      <c r="D100" s="30">
        <v>448</v>
      </c>
      <c r="E100" s="30">
        <f t="shared" si="13"/>
      </c>
      <c r="F100" s="30">
        <v>20</v>
      </c>
      <c r="G100" s="30">
        <f t="shared" si="14"/>
      </c>
      <c r="H100" s="30">
        <f t="shared" si="14"/>
      </c>
      <c r="I100" s="30">
        <v>12</v>
      </c>
      <c r="J100" s="30">
        <f t="shared" si="15"/>
      </c>
      <c r="K100" s="30"/>
      <c r="L100" s="30"/>
      <c r="M100" s="7"/>
      <c r="N100" s="30">
        <f t="shared" si="8"/>
      </c>
      <c r="O100" s="8">
        <f>(1-加工费!$B$21)*N100+L100*M100</f>
      </c>
      <c r="P100" s="7">
        <f t="shared" si="9"/>
      </c>
      <c r="Q100" s="7">
        <f t="shared" si="10"/>
      </c>
    </row>
    <row r="101" spans="1:17">
      <c r="A101" s="42"/>
      <c r="B101" s="42"/>
      <c r="C101" s="30" t="s">
        <v>147</v>
      </c>
      <c r="D101" s="30">
        <v>448</v>
      </c>
      <c r="E101" s="30">
        <f t="shared" si="13"/>
      </c>
      <c r="F101" s="30">
        <v>12</v>
      </c>
      <c r="G101" s="30">
        <f t="shared" si="14"/>
      </c>
      <c r="H101" s="30">
        <f t="shared" si="14"/>
      </c>
      <c r="I101" s="30">
        <v>20</v>
      </c>
      <c r="J101" s="30">
        <f t="shared" si="15"/>
      </c>
      <c r="K101" s="30"/>
      <c r="L101" s="30"/>
      <c r="M101" s="7"/>
      <c r="N101" s="30">
        <f t="shared" si="8"/>
      </c>
      <c r="O101" s="8">
        <f>(1-加工费!$B$21)*N101+L101*M101</f>
      </c>
      <c r="P101" s="7">
        <f t="shared" si="9"/>
      </c>
      <c r="Q101" s="7">
        <f t="shared" si="10"/>
      </c>
    </row>
    <row r="102" spans="1:17">
      <c r="A102" s="42"/>
      <c r="B102" s="42"/>
      <c r="C102" s="30" t="s">
        <v>148</v>
      </c>
      <c r="D102" s="30">
        <v>832</v>
      </c>
      <c r="E102" s="30">
        <f t="shared" si="13"/>
      </c>
      <c r="F102" s="30">
        <v>20</v>
      </c>
      <c r="G102" s="30">
        <f t="shared" si="14"/>
      </c>
      <c r="H102" s="30">
        <f t="shared" si="14"/>
      </c>
      <c r="I102" s="30">
        <v>12</v>
      </c>
      <c r="J102" s="30">
        <f t="shared" si="15"/>
      </c>
      <c r="K102" s="30">
        <f>大件!D48</f>
      </c>
      <c r="L102" s="30">
        <v>1</v>
      </c>
      <c r="M102" s="7">
        <f>大件!J48</f>
      </c>
      <c r="N102" s="30">
        <f t="shared" si="8"/>
      </c>
      <c r="O102" s="8">
        <f>(1-加工费!$B$21)*N102+L102*M102</f>
      </c>
      <c r="P102" s="7">
        <f t="shared" si="9"/>
      </c>
      <c r="Q102" s="7">
        <f t="shared" si="10"/>
      </c>
    </row>
    <row r="103" spans="1:17">
      <c r="A103" s="42"/>
      <c r="B103" s="42"/>
      <c r="C103" s="30" t="s">
        <v>149</v>
      </c>
      <c r="D103" s="30">
        <v>1344</v>
      </c>
      <c r="E103" s="30">
        <f t="shared" si="13"/>
      </c>
      <c r="F103" s="30">
        <v>20</v>
      </c>
      <c r="G103" s="30">
        <f t="shared" si="14"/>
      </c>
      <c r="H103" s="30">
        <f t="shared" si="14"/>
      </c>
      <c r="I103" s="30">
        <v>12</v>
      </c>
      <c r="J103" s="30">
        <f t="shared" si="15"/>
      </c>
      <c r="K103" s="30">
        <f>大件!D77</f>
      </c>
      <c r="L103" s="30">
        <v>1</v>
      </c>
      <c r="M103" s="7">
        <f>大件!J77</f>
      </c>
      <c r="N103" s="30">
        <f t="shared" si="8"/>
      </c>
      <c r="O103" s="8">
        <f>(1-加工费!$B$21)*N103+L103*M103</f>
      </c>
      <c r="P103" s="7">
        <f t="shared" si="9"/>
      </c>
      <c r="Q103" s="7">
        <f t="shared" si="10"/>
      </c>
    </row>
    <row r="104" spans="1:17">
      <c r="A104" s="42"/>
      <c r="B104" s="42" t="s">
        <v>385</v>
      </c>
      <c r="C104" s="30" t="s">
        <v>385</v>
      </c>
      <c r="D104" s="30">
        <v>336</v>
      </c>
      <c r="E104" s="30">
        <f t="shared" si="13"/>
      </c>
      <c r="F104" s="30">
        <v>16</v>
      </c>
      <c r="G104" s="30">
        <f t="shared" si="14"/>
      </c>
      <c r="H104" s="30">
        <f>H51</f>
      </c>
      <c r="I104" s="30">
        <v>8</v>
      </c>
      <c r="J104" s="30">
        <f>J52</f>
      </c>
      <c r="K104" s="30"/>
      <c r="L104" s="30"/>
      <c r="M104" s="7"/>
      <c r="N104" s="30">
        <f t="shared" si="8"/>
      </c>
      <c r="O104" s="8">
        <f>(1-加工费!$B$21)*N104+L104*M104</f>
      </c>
      <c r="P104" s="7">
        <f t="shared" si="9"/>
      </c>
      <c r="Q104" s="7">
        <f t="shared" si="10"/>
      </c>
    </row>
    <row r="105" spans="1:17">
      <c r="A105" s="42"/>
      <c r="B105" s="42"/>
      <c r="C105" s="30" t="s">
        <v>386</v>
      </c>
      <c r="D105" s="30">
        <v>1776</v>
      </c>
      <c r="E105" s="30">
        <f t="shared" si="13"/>
      </c>
      <c r="F105" s="30">
        <v>16</v>
      </c>
      <c r="G105" s="30">
        <f t="shared" si="14"/>
      </c>
      <c r="H105" s="30">
        <f t="shared" si="14"/>
      </c>
      <c r="I105" s="30">
        <v>8</v>
      </c>
      <c r="J105" s="30">
        <f t="shared" ref="J105:J110" si="16">J104</f>
      </c>
      <c r="K105" s="30">
        <f>大件!D108</f>
      </c>
      <c r="L105" s="30">
        <v>1</v>
      </c>
      <c r="M105" s="7">
        <f>大件!J108</f>
      </c>
      <c r="N105" s="30">
        <f t="shared" si="8"/>
      </c>
      <c r="O105" s="8">
        <f>(1-加工费!$B$21)*N105+L105*M105</f>
      </c>
      <c r="P105" s="7">
        <f t="shared" si="9"/>
      </c>
      <c r="Q105" s="7">
        <f t="shared" si="10"/>
      </c>
    </row>
    <row r="106" spans="1:17">
      <c r="A106" s="42"/>
      <c r="B106" s="42"/>
      <c r="C106" s="30" t="s">
        <v>387</v>
      </c>
      <c r="D106" s="30">
        <v>432</v>
      </c>
      <c r="E106" s="30">
        <f t="shared" si="13"/>
      </c>
      <c r="F106" s="30">
        <v>16</v>
      </c>
      <c r="G106" s="30">
        <f t="shared" si="14"/>
      </c>
      <c r="H106" s="30">
        <f t="shared" si="14"/>
      </c>
      <c r="I106" s="30">
        <v>8</v>
      </c>
      <c r="J106" s="30">
        <f t="shared" si="16"/>
      </c>
      <c r="K106" s="30">
        <f>大件!D28</f>
      </c>
      <c r="L106" s="30">
        <v>1</v>
      </c>
      <c r="M106" s="7">
        <f>大件!J28</f>
      </c>
      <c r="N106" s="30">
        <f t="shared" si="8"/>
      </c>
      <c r="O106" s="8">
        <f>(1-加工费!$B$21)*N106+L106*M106</f>
      </c>
      <c r="P106" s="7">
        <f t="shared" si="9"/>
      </c>
      <c r="Q106" s="7">
        <f t="shared" si="10"/>
      </c>
    </row>
    <row r="107" spans="1:17">
      <c r="A107" s="42"/>
      <c r="B107" s="42"/>
      <c r="C107" s="30" t="s">
        <v>388</v>
      </c>
      <c r="D107" s="30">
        <v>448</v>
      </c>
      <c r="E107" s="30">
        <f t="shared" si="13"/>
      </c>
      <c r="F107" s="30">
        <v>20</v>
      </c>
      <c r="G107" s="30">
        <f t="shared" ref="G107:H110" si="17">G106</f>
      </c>
      <c r="H107" s="30">
        <f t="shared" si="17"/>
      </c>
      <c r="I107" s="30">
        <v>12</v>
      </c>
      <c r="J107" s="30">
        <f t="shared" si="16"/>
      </c>
      <c r="K107" s="30"/>
      <c r="L107" s="30"/>
      <c r="M107" s="7"/>
      <c r="N107" s="30">
        <f t="shared" si="8"/>
      </c>
      <c r="O107" s="8">
        <f>(1-加工费!$B$21)*N107+L107*M107</f>
      </c>
      <c r="P107" s="7">
        <f t="shared" si="9"/>
      </c>
      <c r="Q107" s="7">
        <f t="shared" si="10"/>
      </c>
    </row>
    <row r="108" spans="1:17">
      <c r="A108" s="42"/>
      <c r="B108" s="42"/>
      <c r="C108" s="30" t="s">
        <v>389</v>
      </c>
      <c r="D108" s="30">
        <v>832</v>
      </c>
      <c r="E108" s="30">
        <f t="shared" si="13"/>
      </c>
      <c r="F108" s="30">
        <v>20</v>
      </c>
      <c r="G108" s="30">
        <f t="shared" si="17"/>
      </c>
      <c r="H108" s="30">
        <f t="shared" si="17"/>
      </c>
      <c r="I108" s="30">
        <v>12</v>
      </c>
      <c r="J108" s="30">
        <f t="shared" si="16"/>
      </c>
      <c r="K108" s="30">
        <f>大件!D50</f>
      </c>
      <c r="L108" s="30">
        <v>1</v>
      </c>
      <c r="M108" s="7">
        <f>大件!J50</f>
      </c>
      <c r="N108" s="30">
        <f t="shared" si="8"/>
      </c>
      <c r="O108" s="8">
        <f>(1-加工费!$B$21)*N108+L108*M108</f>
      </c>
      <c r="P108" s="7">
        <f t="shared" si="9"/>
      </c>
      <c r="Q108" s="7">
        <f t="shared" si="10"/>
      </c>
    </row>
    <row r="109" spans="1:17">
      <c r="A109" s="42"/>
      <c r="B109" s="42"/>
      <c r="C109" s="30" t="s">
        <v>390</v>
      </c>
      <c r="D109" s="30">
        <v>1344</v>
      </c>
      <c r="E109" s="30">
        <f t="shared" si="13"/>
      </c>
      <c r="F109" s="30">
        <v>20</v>
      </c>
      <c r="G109" s="30">
        <f t="shared" si="17"/>
      </c>
      <c r="H109" s="30">
        <f t="shared" si="17"/>
      </c>
      <c r="I109" s="30">
        <v>12</v>
      </c>
      <c r="J109" s="30">
        <f t="shared" si="16"/>
      </c>
      <c r="K109" s="30">
        <f>大件!D78</f>
      </c>
      <c r="L109" s="30">
        <v>1</v>
      </c>
      <c r="M109" s="7">
        <f>大件!J78</f>
      </c>
      <c r="N109" s="30">
        <f t="shared" si="8"/>
      </c>
      <c r="O109" s="8">
        <f>(1-加工费!$B$21)*N109+L109*M109</f>
      </c>
      <c r="P109" s="7">
        <f t="shared" si="9"/>
      </c>
      <c r="Q109" s="7">
        <f t="shared" si="10"/>
      </c>
    </row>
    <row r="110" spans="1:17">
      <c r="A110" s="42"/>
      <c r="B110" s="42"/>
      <c r="C110" s="30" t="s">
        <v>391</v>
      </c>
      <c r="D110" s="30">
        <v>448</v>
      </c>
      <c r="E110" s="30">
        <f t="shared" si="13"/>
      </c>
      <c r="F110" s="30">
        <v>20</v>
      </c>
      <c r="G110" s="30">
        <f t="shared" si="17"/>
      </c>
      <c r="H110" s="30">
        <f t="shared" si="17"/>
      </c>
      <c r="I110" s="30">
        <v>12</v>
      </c>
      <c r="J110" s="30">
        <f t="shared" si="16"/>
      </c>
      <c r="K110" s="30"/>
      <c r="L110" s="30"/>
      <c r="M110" s="7"/>
      <c r="N110" s="30">
        <f t="shared" si="8"/>
      </c>
      <c r="O110" s="8">
        <f>(1-加工费!$B$21)*N110+L110*M110</f>
      </c>
      <c r="P110" s="7">
        <f t="shared" si="9"/>
      </c>
      <c r="Q110" s="7">
        <f t="shared" si="10"/>
      </c>
    </row>
    <row r="111" spans="1:17">
      <c r="A111" s="42"/>
      <c r="B111" s="42" t="s">
        <v>392</v>
      </c>
      <c r="C111" s="30" t="s">
        <v>392</v>
      </c>
      <c r="D111" s="30">
        <v>336</v>
      </c>
      <c r="E111" s="30">
        <f>E65</f>
      </c>
      <c r="F111" s="30">
        <v>12</v>
      </c>
      <c r="G111" s="30">
        <f>G65</f>
      </c>
      <c r="H111" s="30">
        <f>E66</f>
      </c>
      <c r="I111" s="30">
        <v>12</v>
      </c>
      <c r="J111" s="30">
        <f>G89</f>
      </c>
      <c r="K111" s="30"/>
      <c r="L111" s="30"/>
      <c r="M111" s="7"/>
      <c r="N111" s="30">
        <f t="shared" si="8"/>
      </c>
      <c r="O111" s="8">
        <f>(1-加工费!$B$21)*N111+L111*M111</f>
      </c>
      <c r="P111" s="7">
        <f t="shared" si="9"/>
      </c>
      <c r="Q111" s="7">
        <f t="shared" si="10"/>
      </c>
    </row>
    <row r="112" spans="1:17">
      <c r="A112" s="42"/>
      <c r="B112" s="42"/>
      <c r="C112" s="30" t="s">
        <v>393</v>
      </c>
      <c r="D112" s="30">
        <v>448</v>
      </c>
      <c r="E112" s="30">
        <f t="shared" ref="E112:E117" si="18">E111</f>
      </c>
      <c r="F112" s="30">
        <v>16</v>
      </c>
      <c r="G112" s="30">
        <f t="shared" ref="G112:H117" si="19">G111</f>
      </c>
      <c r="H112" s="30">
        <f t="shared" si="19"/>
      </c>
      <c r="I112" s="30">
        <v>16</v>
      </c>
      <c r="J112" s="30">
        <f t="shared" ref="J112:J117" si="20">J111</f>
      </c>
      <c r="K112" s="30"/>
      <c r="L112" s="30"/>
      <c r="M112" s="7"/>
      <c r="N112" s="30">
        <f t="shared" si="8"/>
      </c>
      <c r="O112" s="8">
        <f>(1-加工费!$B$21)*N112+L112*M112</f>
      </c>
      <c r="P112" s="7">
        <f t="shared" si="9"/>
      </c>
      <c r="Q112" s="7">
        <f t="shared" si="10"/>
      </c>
    </row>
    <row r="113" spans="1:17">
      <c r="A113" s="42"/>
      <c r="B113" s="42"/>
      <c r="C113" s="30" t="s">
        <v>394</v>
      </c>
      <c r="D113" s="30">
        <v>448</v>
      </c>
      <c r="E113" s="30">
        <f t="shared" si="18"/>
      </c>
      <c r="F113" s="30">
        <v>12</v>
      </c>
      <c r="G113" s="30">
        <f t="shared" si="19"/>
      </c>
      <c r="H113" s="30">
        <f t="shared" si="19"/>
      </c>
      <c r="I113" s="30">
        <v>20</v>
      </c>
      <c r="J113" s="30">
        <f t="shared" si="20"/>
      </c>
      <c r="K113" s="30"/>
      <c r="L113" s="30"/>
      <c r="M113" s="7"/>
      <c r="N113" s="30">
        <f t="shared" si="8"/>
      </c>
      <c r="O113" s="8">
        <f>(1-加工费!$B$21)*N113+L113*M113</f>
      </c>
      <c r="P113" s="7">
        <f t="shared" si="9"/>
      </c>
      <c r="Q113" s="7">
        <f t="shared" si="10"/>
      </c>
    </row>
    <row r="114" spans="1:17">
      <c r="A114" s="42"/>
      <c r="B114" s="42"/>
      <c r="C114" s="30" t="s">
        <v>395</v>
      </c>
      <c r="D114" s="30">
        <v>432</v>
      </c>
      <c r="E114" s="30">
        <f t="shared" si="18"/>
      </c>
      <c r="F114" s="30">
        <v>16</v>
      </c>
      <c r="G114" s="30">
        <f t="shared" si="19"/>
      </c>
      <c r="H114" s="30">
        <f t="shared" si="19"/>
      </c>
      <c r="I114" s="30">
        <v>8</v>
      </c>
      <c r="J114" s="30">
        <f t="shared" si="20"/>
      </c>
      <c r="K114" s="30">
        <f>大件!D21</f>
      </c>
      <c r="L114" s="30">
        <v>1</v>
      </c>
      <c r="M114" s="7">
        <f>大件!J21</f>
      </c>
      <c r="N114" s="30">
        <f t="shared" si="8"/>
      </c>
      <c r="O114" s="8">
        <f>(1-加工费!$B$21)*N114+L114*M114</f>
      </c>
      <c r="P114" s="7">
        <f t="shared" si="9"/>
      </c>
      <c r="Q114" s="7">
        <f t="shared" si="10"/>
      </c>
    </row>
    <row r="115" spans="1:17">
      <c r="A115" s="42"/>
      <c r="B115" s="42"/>
      <c r="C115" s="30" t="s">
        <v>396</v>
      </c>
      <c r="D115" s="30">
        <v>832</v>
      </c>
      <c r="E115" s="30">
        <f t="shared" si="18"/>
      </c>
      <c r="F115" s="30">
        <v>12</v>
      </c>
      <c r="G115" s="30">
        <f t="shared" si="19"/>
      </c>
      <c r="H115" s="30">
        <f t="shared" si="19"/>
      </c>
      <c r="I115" s="30">
        <v>20</v>
      </c>
      <c r="J115" s="30">
        <f t="shared" si="20"/>
      </c>
      <c r="K115" s="30">
        <f>大件!D49</f>
      </c>
      <c r="L115" s="30">
        <v>1</v>
      </c>
      <c r="M115" s="7">
        <f>大件!J49</f>
      </c>
      <c r="N115" s="30">
        <f t="shared" si="8"/>
      </c>
      <c r="O115" s="8">
        <f>(1-加工费!$B$21)*N115+L115*M115</f>
      </c>
      <c r="P115" s="7">
        <f t="shared" si="9"/>
      </c>
      <c r="Q115" s="7">
        <f t="shared" si="10"/>
      </c>
    </row>
    <row r="116" spans="1:17">
      <c r="A116" s="42"/>
      <c r="B116" s="42"/>
      <c r="C116" s="30" t="s">
        <v>397</v>
      </c>
      <c r="D116" s="30">
        <v>1344</v>
      </c>
      <c r="E116" s="30">
        <f t="shared" si="18"/>
      </c>
      <c r="F116" s="30">
        <v>16</v>
      </c>
      <c r="G116" s="30">
        <f t="shared" si="19"/>
      </c>
      <c r="H116" s="30">
        <f t="shared" si="19"/>
      </c>
      <c r="I116" s="30">
        <v>16</v>
      </c>
      <c r="J116" s="30">
        <f t="shared" si="20"/>
      </c>
      <c r="K116" s="30">
        <f>大件!D76</f>
      </c>
      <c r="L116" s="30">
        <v>1</v>
      </c>
      <c r="M116" s="7">
        <f>大件!J76</f>
      </c>
      <c r="N116" s="30">
        <f t="shared" si="8"/>
      </c>
      <c r="O116" s="8">
        <f>(1-加工费!$B$21)*N116+L116*M116</f>
      </c>
      <c r="P116" s="7">
        <f t="shared" si="9"/>
      </c>
      <c r="Q116" s="7">
        <f t="shared" si="10"/>
      </c>
    </row>
    <row r="117" spans="1:17">
      <c r="A117" s="42"/>
      <c r="B117" s="42"/>
      <c r="C117" s="30" t="s">
        <v>398</v>
      </c>
      <c r="D117" s="30">
        <v>2368</v>
      </c>
      <c r="E117" s="30">
        <f t="shared" si="18"/>
      </c>
      <c r="F117" s="30">
        <v>12</v>
      </c>
      <c r="G117" s="30">
        <f t="shared" si="19"/>
      </c>
      <c r="H117" s="30">
        <f t="shared" si="19"/>
      </c>
      <c r="I117" s="30">
        <v>20</v>
      </c>
      <c r="J117" s="30">
        <f t="shared" si="20"/>
      </c>
      <c r="K117" s="30">
        <f>大件!D104</f>
      </c>
      <c r="L117" s="30">
        <v>1</v>
      </c>
      <c r="M117" s="7">
        <f>大件!J104</f>
      </c>
      <c r="N117" s="30">
        <f t="shared" si="8"/>
      </c>
      <c r="O117" s="8">
        <f>(1-加工费!$B$21)*N117+L117*M117</f>
      </c>
      <c r="P117" s="7">
        <f t="shared" si="9"/>
      </c>
      <c r="Q117" s="7">
        <f t="shared" si="10"/>
      </c>
    </row>
    <row r="118" spans="1:17">
      <c r="A118" s="42"/>
      <c r="B118" s="42" t="s">
        <v>150</v>
      </c>
      <c r="C118" s="30" t="s">
        <v>150</v>
      </c>
      <c r="D118" s="30">
        <v>448</v>
      </c>
      <c r="E118" s="30">
        <f>生产资料!D27</f>
      </c>
      <c r="F118" s="30">
        <v>12</v>
      </c>
      <c r="G118" s="30">
        <f>生产资料!J27</f>
      </c>
      <c r="H118" s="30">
        <f>生产资料!D36</f>
      </c>
      <c r="I118" s="30">
        <v>20</v>
      </c>
      <c r="J118" s="30">
        <f>生产资料!J36</f>
      </c>
      <c r="K118" s="30"/>
      <c r="L118" s="30"/>
      <c r="M118" s="7"/>
      <c r="N118" s="30">
        <f t="shared" si="8"/>
      </c>
      <c r="O118" s="8">
        <f>(1-加工费!$B$21)*N118+L118*M118</f>
      </c>
      <c r="P118" s="7">
        <f t="shared" si="9"/>
      </c>
      <c r="Q118" s="7">
        <f t="shared" si="10"/>
      </c>
    </row>
    <row r="119" spans="1:17">
      <c r="A119" s="42"/>
      <c r="B119" s="42"/>
      <c r="C119" s="30" t="s">
        <v>151</v>
      </c>
      <c r="D119" s="30">
        <v>2368</v>
      </c>
      <c r="E119" s="30">
        <f t="shared" ref="E119:E124" si="21">E118</f>
      </c>
      <c r="F119" s="30">
        <v>12</v>
      </c>
      <c r="G119" s="30">
        <f t="shared" ref="G119:H124" si="22">G118</f>
      </c>
      <c r="H119" s="30">
        <f t="shared" si="22"/>
      </c>
      <c r="I119" s="30">
        <v>20</v>
      </c>
      <c r="J119" s="30">
        <f t="shared" ref="J119:J129" si="23">J118</f>
      </c>
      <c r="K119" s="30">
        <f>大件!D106</f>
      </c>
      <c r="L119" s="30">
        <v>1</v>
      </c>
      <c r="M119" s="7">
        <f>大件!J106</f>
      </c>
      <c r="N119" s="30">
        <f t="shared" si="8"/>
      </c>
      <c r="O119" s="8">
        <f>(1-加工费!$B$21)*N119+L119*M119</f>
      </c>
      <c r="P119" s="7">
        <f t="shared" si="9"/>
      </c>
      <c r="Q119" s="7">
        <f t="shared" si="10"/>
      </c>
    </row>
    <row r="120" spans="1:17">
      <c r="A120" s="42"/>
      <c r="B120" s="42"/>
      <c r="C120" s="30" t="s">
        <v>152</v>
      </c>
      <c r="D120" s="30">
        <v>448</v>
      </c>
      <c r="E120" s="30">
        <f t="shared" si="21"/>
      </c>
      <c r="F120" s="30">
        <v>12</v>
      </c>
      <c r="G120" s="30">
        <f t="shared" si="22"/>
      </c>
      <c r="H120" s="30">
        <f t="shared" si="22"/>
      </c>
      <c r="I120" s="30">
        <v>20</v>
      </c>
      <c r="J120" s="30">
        <f t="shared" si="23"/>
      </c>
      <c r="K120" s="30"/>
      <c r="L120" s="30"/>
      <c r="M120" s="7"/>
      <c r="N120" s="30">
        <f t="shared" si="8"/>
      </c>
      <c r="O120" s="8">
        <f>(1-加工费!$B$21)*N120+L120*M120</f>
      </c>
      <c r="P120" s="7">
        <f t="shared" si="9"/>
      </c>
      <c r="Q120" s="7">
        <f t="shared" si="10"/>
      </c>
    </row>
    <row r="121" spans="1:17">
      <c r="A121" s="42"/>
      <c r="B121" s="42"/>
      <c r="C121" s="30" t="s">
        <v>153</v>
      </c>
      <c r="D121" s="30">
        <v>448</v>
      </c>
      <c r="E121" s="30">
        <f t="shared" si="21"/>
      </c>
      <c r="F121" s="30">
        <v>12</v>
      </c>
      <c r="G121" s="30">
        <f t="shared" si="22"/>
      </c>
      <c r="H121" s="30">
        <f t="shared" si="22"/>
      </c>
      <c r="I121" s="30">
        <v>20</v>
      </c>
      <c r="J121" s="30">
        <f t="shared" si="23"/>
      </c>
      <c r="K121" s="30"/>
      <c r="L121" s="30"/>
      <c r="M121" s="7"/>
      <c r="N121" s="30">
        <f t="shared" si="8"/>
      </c>
      <c r="O121" s="8">
        <f>(1-加工费!$B$21)*N121+L121*M121</f>
      </c>
      <c r="P121" s="7">
        <f t="shared" si="9"/>
      </c>
      <c r="Q121" s="7">
        <f t="shared" si="10"/>
      </c>
    </row>
    <row r="122" spans="1:17">
      <c r="A122" s="42"/>
      <c r="B122" s="42"/>
      <c r="C122" s="30" t="s">
        <v>154</v>
      </c>
      <c r="D122" s="30">
        <v>576</v>
      </c>
      <c r="E122" s="30">
        <f t="shared" si="21"/>
      </c>
      <c r="F122" s="30">
        <v>12</v>
      </c>
      <c r="G122" s="30">
        <f t="shared" si="22"/>
      </c>
      <c r="H122" s="30">
        <f t="shared" si="22"/>
      </c>
      <c r="I122" s="30">
        <v>20</v>
      </c>
      <c r="J122" s="30">
        <f t="shared" si="23"/>
      </c>
      <c r="K122" s="30">
        <f>大件!D23</f>
      </c>
      <c r="L122" s="30">
        <v>1</v>
      </c>
      <c r="M122" s="7">
        <f>大件!J23</f>
      </c>
      <c r="N122" s="30">
        <f t="shared" si="8"/>
      </c>
      <c r="O122" s="8">
        <f>(1-加工费!$B$21)*N122+L122*M122</f>
      </c>
      <c r="P122" s="7">
        <f t="shared" si="9"/>
      </c>
      <c r="Q122" s="7">
        <f t="shared" si="10"/>
      </c>
    </row>
    <row r="123" spans="1:17">
      <c r="A123" s="42"/>
      <c r="B123" s="42"/>
      <c r="C123" s="30" t="s">
        <v>155</v>
      </c>
      <c r="D123" s="30">
        <v>832</v>
      </c>
      <c r="E123" s="30">
        <f t="shared" si="21"/>
      </c>
      <c r="F123" s="30">
        <v>12</v>
      </c>
      <c r="G123" s="30">
        <f t="shared" si="22"/>
      </c>
      <c r="H123" s="30">
        <f t="shared" si="22"/>
      </c>
      <c r="I123" s="30">
        <v>20</v>
      </c>
      <c r="J123" s="30">
        <f t="shared" si="23"/>
      </c>
      <c r="K123" s="30">
        <f>大件!D51</f>
      </c>
      <c r="L123" s="30">
        <v>1</v>
      </c>
      <c r="M123" s="7">
        <f>大件!J51</f>
      </c>
      <c r="N123" s="30">
        <f t="shared" si="8"/>
      </c>
      <c r="O123" s="8">
        <f>(1-加工费!$B$21)*N123+L123*M123</f>
      </c>
      <c r="P123" s="7">
        <f t="shared" si="9"/>
      </c>
      <c r="Q123" s="7">
        <f t="shared" si="10"/>
      </c>
    </row>
    <row r="124" spans="1:17">
      <c r="A124" s="42"/>
      <c r="B124" s="42"/>
      <c r="C124" s="30" t="s">
        <v>156</v>
      </c>
      <c r="D124" s="30">
        <v>1344</v>
      </c>
      <c r="E124" s="30">
        <f t="shared" si="21"/>
      </c>
      <c r="F124" s="30">
        <v>12</v>
      </c>
      <c r="G124" s="30">
        <f t="shared" si="22"/>
      </c>
      <c r="H124" s="30">
        <f t="shared" si="22"/>
      </c>
      <c r="I124" s="30">
        <v>20</v>
      </c>
      <c r="J124" s="30">
        <f t="shared" si="23"/>
      </c>
      <c r="K124" s="30">
        <f>大件!D75</f>
      </c>
      <c r="L124" s="30">
        <v>1</v>
      </c>
      <c r="M124" s="7">
        <f>大件!J75</f>
      </c>
      <c r="N124" s="30">
        <f t="shared" si="8"/>
      </c>
      <c r="O124" s="8">
        <f>(1-加工费!$B$21)*N124+L124*M124</f>
      </c>
      <c r="P124" s="7">
        <f t="shared" si="9"/>
      </c>
      <c r="Q124" s="7">
        <f t="shared" si="10"/>
      </c>
    </row>
    <row r="125" spans="1:17">
      <c r="A125" s="42"/>
      <c r="B125" s="42" t="s">
        <v>157</v>
      </c>
      <c r="C125" s="30" t="s">
        <v>157</v>
      </c>
      <c r="D125" s="30">
        <v>112</v>
      </c>
      <c r="E125" s="30">
        <f>生产资料!D30</f>
      </c>
      <c r="F125" s="30">
        <v>4</v>
      </c>
      <c r="G125" s="30">
        <f>G103</f>
      </c>
      <c r="H125" s="30">
        <f>生产资料!D33</f>
      </c>
      <c r="I125" s="30">
        <v>4</v>
      </c>
      <c r="J125" s="30">
        <f t="shared" si="23"/>
      </c>
      <c r="K125" s="30"/>
      <c r="L125" s="30"/>
      <c r="M125" s="7"/>
      <c r="N125" s="30">
        <f t="shared" si="8"/>
      </c>
      <c r="O125" s="8">
        <f>(1-加工费!$B$21)*N125+L125*M125</f>
      </c>
      <c r="P125" s="7">
        <f t="shared" si="9"/>
      </c>
      <c r="Q125" s="7">
        <f t="shared" si="10"/>
      </c>
    </row>
    <row r="126" spans="1:17">
      <c r="A126" s="42"/>
      <c r="B126" s="42"/>
      <c r="C126" s="30" t="s">
        <v>158</v>
      </c>
      <c r="D126" s="30">
        <v>144</v>
      </c>
      <c r="E126" s="30">
        <f>E125</f>
      </c>
      <c r="F126" s="30">
        <v>4</v>
      </c>
      <c r="G126" s="30">
        <f t="shared" ref="G126:H129" si="24">G125</f>
      </c>
      <c r="H126" s="30">
        <f t="shared" si="24"/>
      </c>
      <c r="I126" s="30">
        <v>4</v>
      </c>
      <c r="J126" s="30">
        <f t="shared" si="23"/>
      </c>
      <c r="K126" s="30">
        <f>大件!D27</f>
      </c>
      <c r="L126" s="30">
        <v>1</v>
      </c>
      <c r="M126" s="7">
        <f>大件!J27</f>
      </c>
      <c r="N126" s="30">
        <f t="shared" si="8"/>
      </c>
      <c r="O126" s="8">
        <f>(1-加工费!$B$21)*N126+L126*M126</f>
      </c>
      <c r="P126" s="7">
        <f t="shared" si="9"/>
      </c>
      <c r="Q126" s="7">
        <f t="shared" si="10"/>
      </c>
    </row>
    <row r="127" spans="1:17">
      <c r="A127" s="42"/>
      <c r="B127" s="42"/>
      <c r="C127" s="30" t="s">
        <v>159</v>
      </c>
      <c r="D127" s="30">
        <v>208</v>
      </c>
      <c r="E127" s="30">
        <f>E126</f>
      </c>
      <c r="F127" s="30">
        <v>4</v>
      </c>
      <c r="G127" s="30">
        <f t="shared" si="24"/>
      </c>
      <c r="H127" s="30">
        <f t="shared" si="24"/>
      </c>
      <c r="I127" s="30">
        <v>4</v>
      </c>
      <c r="J127" s="30">
        <f t="shared" si="23"/>
      </c>
      <c r="K127" s="30">
        <f>大件!D52</f>
      </c>
      <c r="L127" s="30">
        <v>1</v>
      </c>
      <c r="M127" s="7">
        <f>大件!J52</f>
      </c>
      <c r="N127" s="30">
        <f t="shared" si="8"/>
      </c>
      <c r="O127" s="8">
        <f>(1-加工费!$B$21)*N127+L127*M127</f>
      </c>
      <c r="P127" s="7">
        <f t="shared" si="9"/>
      </c>
      <c r="Q127" s="7">
        <f t="shared" si="10"/>
      </c>
    </row>
    <row r="128" spans="1:17">
      <c r="A128" s="42"/>
      <c r="B128" s="42"/>
      <c r="C128" s="30" t="s">
        <v>160</v>
      </c>
      <c r="D128" s="30">
        <v>336</v>
      </c>
      <c r="E128" s="30">
        <f>E127</f>
      </c>
      <c r="F128" s="30">
        <v>4</v>
      </c>
      <c r="G128" s="30">
        <f t="shared" si="24"/>
      </c>
      <c r="H128" s="30">
        <f t="shared" si="24"/>
      </c>
      <c r="I128" s="30">
        <v>4</v>
      </c>
      <c r="J128" s="30">
        <f t="shared" si="23"/>
      </c>
      <c r="K128" s="30">
        <f>大件!D79</f>
      </c>
      <c r="L128" s="30">
        <v>1</v>
      </c>
      <c r="M128" s="7">
        <f>大件!J79</f>
      </c>
      <c r="N128" s="30">
        <f t="shared" si="8"/>
      </c>
      <c r="O128" s="8">
        <f>(1-加工费!$B$21)*N128+L128*M128</f>
      </c>
      <c r="P128" s="7">
        <f t="shared" si="9"/>
      </c>
      <c r="Q128" s="7">
        <f t="shared" si="10"/>
      </c>
    </row>
    <row r="129" spans="1:17">
      <c r="A129" s="42"/>
      <c r="B129" s="42"/>
      <c r="C129" s="30" t="s">
        <v>161</v>
      </c>
      <c r="D129" s="30">
        <v>336</v>
      </c>
      <c r="E129" s="30">
        <f>E128</f>
      </c>
      <c r="F129" s="30">
        <v>4</v>
      </c>
      <c r="G129" s="30">
        <f t="shared" si="24"/>
      </c>
      <c r="H129" s="30">
        <f t="shared" si="24"/>
      </c>
      <c r="I129" s="30">
        <v>4</v>
      </c>
      <c r="J129" s="30">
        <f t="shared" si="23"/>
      </c>
      <c r="K129" s="30">
        <f>大件!D109</f>
      </c>
      <c r="L129" s="30">
        <v>1</v>
      </c>
      <c r="M129" s="7">
        <f>大件!J109</f>
      </c>
      <c r="N129" s="30">
        <f t="shared" si="8"/>
      </c>
      <c r="O129" s="8">
        <f>(1-加工费!$B$21)*N129+L129*M129</f>
      </c>
      <c r="P129" s="7">
        <f t="shared" si="9"/>
      </c>
      <c r="Q129" s="7">
        <f t="shared" si="10"/>
      </c>
    </row>
    <row r="130" spans="1:17">
      <c r="A130" s="42" t="s">
        <v>162</v>
      </c>
      <c r="B130" s="42" t="s">
        <v>163</v>
      </c>
      <c r="C130" s="30" t="s">
        <v>164</v>
      </c>
      <c r="D130" s="30">
        <v>592</v>
      </c>
      <c r="E130" s="30">
        <f>生产资料!D33</f>
      </c>
      <c r="F130" s="30">
        <v>8</v>
      </c>
      <c r="G130" s="30">
        <f>G129</f>
      </c>
      <c r="H130" s="30"/>
      <c r="I130" s="30"/>
      <c r="J130" s="30"/>
      <c r="K130" s="30">
        <f>大件!D94</f>
      </c>
      <c r="L130" s="30">
        <v>1</v>
      </c>
      <c r="M130" s="7">
        <f>大件!J94</f>
      </c>
      <c r="N130" s="30">
        <f t="shared" si="8"/>
      </c>
      <c r="O130" s="8">
        <f>(1-加工费!$B$21)*N130+L130*M130</f>
      </c>
      <c r="P130" s="7">
        <f t="shared" si="9"/>
      </c>
      <c r="Q130" s="7">
        <f t="shared" si="10"/>
      </c>
    </row>
    <row r="131" spans="1:17">
      <c r="A131" s="42"/>
      <c r="B131" s="42"/>
      <c r="C131" s="30" t="s">
        <v>165</v>
      </c>
      <c r="D131" s="30">
        <v>208</v>
      </c>
      <c r="E131" s="30">
        <f>E130</f>
      </c>
      <c r="F131" s="30">
        <v>8</v>
      </c>
      <c r="G131" s="30">
        <f>G130</f>
      </c>
      <c r="H131" s="30"/>
      <c r="I131" s="30"/>
      <c r="J131" s="30"/>
      <c r="K131" s="30">
        <f>大件!D46</f>
      </c>
      <c r="L131" s="30">
        <v>1</v>
      </c>
      <c r="M131" s="7">
        <f>大件!J46</f>
      </c>
      <c r="N131" s="30">
        <f t="shared" si="8"/>
      </c>
      <c r="O131" s="8">
        <f>(1-加工费!$B$21)*N131+L131*M131</f>
      </c>
      <c r="P131" s="7">
        <f t="shared" ref="P131:P194" si="25">D131*0.3*5</f>
      </c>
      <c r="Q131" s="7">
        <f t="shared" ref="Q131:Q194" si="26">O131+P131</f>
      </c>
    </row>
    <row r="132" spans="1:17">
      <c r="A132" s="42"/>
      <c r="B132" s="42"/>
      <c r="C132" s="30" t="s">
        <v>166</v>
      </c>
      <c r="D132" s="30">
        <v>144</v>
      </c>
      <c r="E132" s="30">
        <f>E131</f>
      </c>
      <c r="F132" s="30">
        <v>8</v>
      </c>
      <c r="G132" s="30">
        <f>G131</f>
      </c>
      <c r="H132" s="30"/>
      <c r="I132" s="30"/>
      <c r="J132" s="30"/>
      <c r="K132" s="30">
        <f>大件!D18</f>
      </c>
      <c r="L132" s="30">
        <v>1</v>
      </c>
      <c r="M132" s="7">
        <f>大件!J18</f>
      </c>
      <c r="N132" s="30">
        <f t="shared" si="8"/>
      </c>
      <c r="O132" s="8">
        <f>(1-加工费!$B$21)*N132+L132*M132</f>
      </c>
      <c r="P132" s="7">
        <f t="shared" si="25"/>
      </c>
      <c r="Q132" s="7">
        <f t="shared" si="26"/>
      </c>
    </row>
    <row r="133" spans="1:17">
      <c r="A133" s="42"/>
      <c r="B133" s="42"/>
      <c r="C133" s="30" t="s">
        <v>167</v>
      </c>
      <c r="D133" s="30">
        <v>336</v>
      </c>
      <c r="E133" s="30">
        <f>E132</f>
      </c>
      <c r="F133" s="30">
        <v>8</v>
      </c>
      <c r="G133" s="30">
        <f>G132</f>
      </c>
      <c r="H133" s="30"/>
      <c r="I133" s="30"/>
      <c r="J133" s="30"/>
      <c r="K133" s="30">
        <f>大件!D73</f>
      </c>
      <c r="L133" s="30">
        <v>1</v>
      </c>
      <c r="M133" s="7">
        <f>大件!J73</f>
      </c>
      <c r="N133" s="30">
        <f t="shared" si="8"/>
      </c>
      <c r="O133" s="8">
        <f>(1-加工费!$B$21)*N133+L133*M133</f>
      </c>
      <c r="P133" s="7">
        <f t="shared" si="25"/>
      </c>
      <c r="Q133" s="7">
        <f t="shared" si="26"/>
      </c>
    </row>
    <row r="134" spans="1:17">
      <c r="A134" s="42"/>
      <c r="B134" s="42"/>
      <c r="C134" s="30" t="s">
        <v>168</v>
      </c>
      <c r="D134" s="30">
        <v>144</v>
      </c>
      <c r="E134" s="30">
        <f>C135</f>
      </c>
      <c r="F134" s="30">
        <v>1</v>
      </c>
      <c r="G134" s="7">
        <f>O135</f>
      </c>
      <c r="H134" s="30"/>
      <c r="I134" s="30"/>
      <c r="J134" s="30"/>
      <c r="K134" s="30">
        <f>大件!D112</f>
      </c>
      <c r="L134" s="30">
        <v>2</v>
      </c>
      <c r="M134" s="7">
        <f>大件!J112</f>
      </c>
      <c r="N134" s="30">
        <f t="shared" si="8"/>
      </c>
      <c r="O134" s="8">
        <f>(1-加工费!$B$21)*N134+L134*M134</f>
      </c>
      <c r="P134" s="7">
        <f t="shared" si="25"/>
      </c>
      <c r="Q134" s="7">
        <f t="shared" si="26"/>
      </c>
    </row>
    <row r="135" spans="1:17">
      <c r="A135" s="42"/>
      <c r="B135" s="42"/>
      <c r="C135" s="30" t="s">
        <v>169</v>
      </c>
      <c r="D135" s="30">
        <v>112</v>
      </c>
      <c r="E135" s="30">
        <f>E133</f>
      </c>
      <c r="F135" s="30">
        <v>8</v>
      </c>
      <c r="G135" s="30">
        <f>生产资料!J33</f>
      </c>
      <c r="H135" s="30"/>
      <c r="I135" s="30"/>
      <c r="J135" s="30"/>
      <c r="K135" s="30"/>
      <c r="L135" s="30"/>
      <c r="M135" s="7"/>
      <c r="N135" s="30">
        <f t="shared" si="8"/>
      </c>
      <c r="O135" s="8">
        <f>(1-加工费!$B$21)*N135+L135*M135</f>
      </c>
      <c r="P135" s="7">
        <f t="shared" si="25"/>
      </c>
      <c r="Q135" s="7">
        <f t="shared" si="26"/>
      </c>
    </row>
    <row r="136" spans="1:17">
      <c r="A136" s="42"/>
      <c r="B136" s="42"/>
      <c r="C136" s="30" t="s">
        <v>170</v>
      </c>
      <c r="D136" s="30">
        <v>112</v>
      </c>
      <c r="E136" s="30">
        <f t="shared" ref="E136:E141" si="27">E135</f>
      </c>
      <c r="F136" s="30">
        <v>8</v>
      </c>
      <c r="G136" s="30">
        <f t="shared" ref="G136:G141" si="28">G135</f>
      </c>
      <c r="H136" s="30"/>
      <c r="I136" s="30"/>
      <c r="J136" s="30"/>
      <c r="K136" s="30"/>
      <c r="L136" s="30"/>
      <c r="M136" s="7"/>
      <c r="N136" s="30">
        <f t="shared" si="8"/>
      </c>
      <c r="O136" s="8">
        <f>(1-加工费!$B$21)*N136+L136*M136</f>
      </c>
      <c r="P136" s="7">
        <f t="shared" si="25"/>
      </c>
      <c r="Q136" s="7">
        <f t="shared" si="26"/>
      </c>
    </row>
    <row r="137" spans="1:17">
      <c r="A137" s="42"/>
      <c r="B137" s="42"/>
      <c r="C137" s="30" t="s">
        <v>171</v>
      </c>
      <c r="D137" s="30">
        <v>112</v>
      </c>
      <c r="E137" s="30">
        <f t="shared" si="27"/>
      </c>
      <c r="F137" s="30">
        <v>8</v>
      </c>
      <c r="G137" s="30">
        <f t="shared" si="28"/>
      </c>
      <c r="H137" s="30"/>
      <c r="I137" s="30"/>
      <c r="J137" s="30"/>
      <c r="K137" s="30"/>
      <c r="L137" s="30"/>
      <c r="M137" s="7"/>
      <c r="N137" s="30">
        <f t="shared" si="8"/>
      </c>
      <c r="O137" s="8">
        <f>(1-加工费!$B$21)*N137+L137*M137</f>
      </c>
      <c r="P137" s="7">
        <f t="shared" si="25"/>
      </c>
      <c r="Q137" s="7">
        <f t="shared" si="26"/>
      </c>
    </row>
    <row r="138" spans="1:17">
      <c r="A138" s="42"/>
      <c r="B138" s="42" t="s">
        <v>172</v>
      </c>
      <c r="C138" s="30" t="s">
        <v>173</v>
      </c>
      <c r="D138" s="30">
        <v>1184</v>
      </c>
      <c r="E138" s="30">
        <f t="shared" si="27"/>
      </c>
      <c r="F138" s="30">
        <v>16</v>
      </c>
      <c r="G138" s="30">
        <f t="shared" si="28"/>
      </c>
      <c r="H138" s="30"/>
      <c r="I138" s="30"/>
      <c r="J138" s="30"/>
      <c r="K138" s="30">
        <f>大件!D92</f>
      </c>
      <c r="L138" s="30">
        <v>1</v>
      </c>
      <c r="M138" s="7">
        <f>大件!J92</f>
      </c>
      <c r="N138" s="30">
        <f t="shared" si="8"/>
      </c>
      <c r="O138" s="8">
        <f>(1-加工费!$B$21)*N138+L138*M138</f>
      </c>
      <c r="P138" s="7">
        <f t="shared" si="25"/>
      </c>
      <c r="Q138" s="7">
        <f t="shared" si="26"/>
      </c>
    </row>
    <row r="139" spans="1:17">
      <c r="A139" s="42"/>
      <c r="B139" s="42"/>
      <c r="C139" s="30" t="s">
        <v>174</v>
      </c>
      <c r="D139" s="30">
        <v>416</v>
      </c>
      <c r="E139" s="30">
        <f t="shared" si="27"/>
      </c>
      <c r="F139" s="30">
        <v>16</v>
      </c>
      <c r="G139" s="30">
        <f t="shared" si="28"/>
      </c>
      <c r="H139" s="30"/>
      <c r="I139" s="30"/>
      <c r="J139" s="30"/>
      <c r="K139" s="30">
        <f>大件!D44</f>
      </c>
      <c r="L139" s="30">
        <v>1</v>
      </c>
      <c r="M139" s="7">
        <f>大件!J44</f>
      </c>
      <c r="N139" s="30">
        <f t="shared" si="8"/>
      </c>
      <c r="O139" s="8">
        <f>(1-加工费!$B$21)*N139+L139*M139</f>
      </c>
      <c r="P139" s="7">
        <f t="shared" si="25"/>
      </c>
      <c r="Q139" s="7">
        <f t="shared" si="26"/>
      </c>
    </row>
    <row r="140" spans="1:17">
      <c r="A140" s="42"/>
      <c r="B140" s="42"/>
      <c r="C140" s="30" t="s">
        <v>175</v>
      </c>
      <c r="D140" s="30">
        <v>288</v>
      </c>
      <c r="E140" s="30">
        <f t="shared" si="27"/>
      </c>
      <c r="F140" s="30">
        <v>16</v>
      </c>
      <c r="G140" s="30">
        <f t="shared" si="28"/>
      </c>
      <c r="H140" s="30"/>
      <c r="I140" s="30"/>
      <c r="J140" s="30"/>
      <c r="K140" s="30">
        <f>大件!D16</f>
      </c>
      <c r="L140" s="30">
        <v>1</v>
      </c>
      <c r="M140" s="7">
        <f>大件!J16</f>
      </c>
      <c r="N140" s="30">
        <f t="shared" si="8"/>
      </c>
      <c r="O140" s="8">
        <f>(1-加工费!$B$21)*N140+L140*M140</f>
      </c>
      <c r="P140" s="7">
        <f t="shared" si="25"/>
      </c>
      <c r="Q140" s="7">
        <f t="shared" si="26"/>
      </c>
    </row>
    <row r="141" spans="1:17">
      <c r="A141" s="42"/>
      <c r="B141" s="42"/>
      <c r="C141" s="30" t="s">
        <v>176</v>
      </c>
      <c r="D141" s="30">
        <v>672</v>
      </c>
      <c r="E141" s="30">
        <f t="shared" si="27"/>
      </c>
      <c r="F141" s="30">
        <v>16</v>
      </c>
      <c r="G141" s="30">
        <f t="shared" si="28"/>
      </c>
      <c r="H141" s="30"/>
      <c r="I141" s="30"/>
      <c r="J141" s="30"/>
      <c r="K141" s="30">
        <f>大件!D72</f>
      </c>
      <c r="L141" s="30">
        <v>1</v>
      </c>
      <c r="M141" s="7">
        <f>大件!J72</f>
      </c>
      <c r="N141" s="30">
        <f t="shared" si="8"/>
      </c>
      <c r="O141" s="8">
        <f>(1-加工费!$B$21)*N141+L141*M141</f>
      </c>
      <c r="P141" s="7">
        <f t="shared" si="25"/>
      </c>
      <c r="Q141" s="7">
        <f t="shared" si="26"/>
      </c>
    </row>
    <row r="142" spans="1:17">
      <c r="A142" s="42"/>
      <c r="B142" s="42"/>
      <c r="C142" s="12" t="s">
        <v>177</v>
      </c>
      <c r="D142" s="12">
        <v>288</v>
      </c>
      <c r="E142" s="12">
        <f>C143</f>
      </c>
      <c r="F142" s="12">
        <v>1</v>
      </c>
      <c r="G142" s="13">
        <f>O143</f>
      </c>
      <c r="H142" s="12"/>
      <c r="I142" s="12"/>
      <c r="J142" s="12"/>
      <c r="K142" s="12">
        <f>大件!D112</f>
      </c>
      <c r="L142" s="12">
        <v>4</v>
      </c>
      <c r="M142" s="13">
        <f>大件!J112</f>
      </c>
      <c r="N142" s="12">
        <f t="shared" si="8"/>
      </c>
      <c r="O142" s="14">
        <f>(1-加工费!$B$21)*N142+L142*M142</f>
      </c>
      <c r="P142" s="7">
        <f t="shared" si="25"/>
      </c>
      <c r="Q142" s="7">
        <f t="shared" si="26"/>
      </c>
    </row>
    <row r="143" spans="1:17">
      <c r="A143" s="42"/>
      <c r="B143" s="42"/>
      <c r="C143" s="30" t="s">
        <v>178</v>
      </c>
      <c r="D143" s="30">
        <v>224</v>
      </c>
      <c r="E143" s="30">
        <f>E141</f>
      </c>
      <c r="F143" s="30">
        <v>16</v>
      </c>
      <c r="G143" s="30">
        <f>G141</f>
      </c>
      <c r="H143" s="30"/>
      <c r="I143" s="30"/>
      <c r="J143" s="30"/>
      <c r="K143" s="30"/>
      <c r="L143" s="30"/>
      <c r="M143" s="7"/>
      <c r="N143" s="30">
        <f t="shared" si="8"/>
      </c>
      <c r="O143" s="8">
        <f>(1-加工费!$B$21)*N143+L143*M143</f>
      </c>
      <c r="P143" s="7">
        <f t="shared" si="25"/>
      </c>
      <c r="Q143" s="7">
        <f t="shared" si="26"/>
      </c>
    </row>
    <row r="144" spans="1:17">
      <c r="A144" s="42"/>
      <c r="B144" s="42"/>
      <c r="C144" s="30" t="s">
        <v>179</v>
      </c>
      <c r="D144" s="30">
        <v>224</v>
      </c>
      <c r="E144" s="30">
        <f t="shared" ref="E144:E149" si="29">E143</f>
      </c>
      <c r="F144" s="30">
        <v>16</v>
      </c>
      <c r="G144" s="30">
        <f t="shared" ref="G144:G149" si="30">G143</f>
      </c>
      <c r="H144" s="30"/>
      <c r="I144" s="30"/>
      <c r="J144" s="30"/>
      <c r="K144" s="30"/>
      <c r="L144" s="30"/>
      <c r="M144" s="7"/>
      <c r="N144" s="30">
        <f t="shared" ref="N144:N196" si="31">F144*G144+I144*J144</f>
      </c>
      <c r="O144" s="8">
        <f>(1-加工费!$B$21)*N144+L144*M144</f>
      </c>
      <c r="P144" s="7">
        <f t="shared" si="25"/>
      </c>
      <c r="Q144" s="7">
        <f t="shared" si="26"/>
      </c>
    </row>
    <row r="145" spans="1:17">
      <c r="A145" s="42"/>
      <c r="B145" s="42"/>
      <c r="C145" s="30" t="s">
        <v>180</v>
      </c>
      <c r="D145" s="30">
        <v>224</v>
      </c>
      <c r="E145" s="30">
        <f t="shared" si="29"/>
      </c>
      <c r="F145" s="30">
        <v>16</v>
      </c>
      <c r="G145" s="30">
        <f t="shared" si="30"/>
      </c>
      <c r="H145" s="30"/>
      <c r="I145" s="30"/>
      <c r="J145" s="30"/>
      <c r="K145" s="30"/>
      <c r="L145" s="30"/>
      <c r="M145" s="7"/>
      <c r="N145" s="30">
        <f t="shared" si="31"/>
      </c>
      <c r="O145" s="8">
        <f>(1-加工费!$B$21)*N145+L145*M145</f>
      </c>
      <c r="P145" s="7">
        <f t="shared" si="25"/>
      </c>
      <c r="Q145" s="7">
        <f t="shared" si="26"/>
      </c>
    </row>
    <row r="146" spans="1:17">
      <c r="A146" s="42"/>
      <c r="B146" s="42" t="s">
        <v>181</v>
      </c>
      <c r="C146" s="30" t="s">
        <v>182</v>
      </c>
      <c r="D146" s="30">
        <v>592</v>
      </c>
      <c r="E146" s="30">
        <f t="shared" si="29"/>
      </c>
      <c r="F146" s="30">
        <v>8</v>
      </c>
      <c r="G146" s="30">
        <f t="shared" si="30"/>
      </c>
      <c r="H146" s="30"/>
      <c r="I146" s="30"/>
      <c r="J146" s="30"/>
      <c r="K146" s="30">
        <f>大件!D93</f>
      </c>
      <c r="L146" s="30">
        <v>1</v>
      </c>
      <c r="M146" s="7">
        <f>大件!J93</f>
      </c>
      <c r="N146" s="30">
        <f t="shared" si="31"/>
      </c>
      <c r="O146" s="8">
        <f>(1-加工费!$B$21)*N146+L146*M146</f>
      </c>
      <c r="P146" s="7">
        <f t="shared" si="25"/>
      </c>
      <c r="Q146" s="7">
        <f t="shared" si="26"/>
      </c>
    </row>
    <row r="147" spans="1:17">
      <c r="A147" s="42"/>
      <c r="B147" s="42"/>
      <c r="C147" s="30" t="s">
        <v>183</v>
      </c>
      <c r="D147" s="30">
        <v>208</v>
      </c>
      <c r="E147" s="30">
        <f t="shared" si="29"/>
      </c>
      <c r="F147" s="30">
        <v>8</v>
      </c>
      <c r="G147" s="30">
        <f t="shared" si="30"/>
      </c>
      <c r="H147" s="30"/>
      <c r="I147" s="30"/>
      <c r="J147" s="30"/>
      <c r="K147" s="30">
        <f>大件!D45</f>
      </c>
      <c r="L147" s="30">
        <v>1</v>
      </c>
      <c r="M147" s="7">
        <f>大件!J45</f>
      </c>
      <c r="N147" s="30">
        <f t="shared" si="31"/>
      </c>
      <c r="O147" s="8">
        <f>(1-加工费!$B$21)*N147+L147*M147</f>
      </c>
      <c r="P147" s="7">
        <f t="shared" si="25"/>
      </c>
      <c r="Q147" s="7">
        <f t="shared" si="26"/>
      </c>
    </row>
    <row r="148" spans="1:17">
      <c r="A148" s="42"/>
      <c r="B148" s="42"/>
      <c r="C148" s="30" t="s">
        <v>184</v>
      </c>
      <c r="D148" s="30">
        <v>144</v>
      </c>
      <c r="E148" s="30">
        <f t="shared" si="29"/>
      </c>
      <c r="F148" s="30">
        <v>8</v>
      </c>
      <c r="G148" s="30">
        <f t="shared" si="30"/>
      </c>
      <c r="H148" s="30"/>
      <c r="I148" s="30"/>
      <c r="J148" s="30"/>
      <c r="K148" s="30">
        <f>大件!D17</f>
      </c>
      <c r="L148" s="30">
        <v>1</v>
      </c>
      <c r="M148" s="7">
        <f>大件!J17</f>
      </c>
      <c r="N148" s="30">
        <f t="shared" si="31"/>
      </c>
      <c r="O148" s="8">
        <f>(1-加工费!$B$21)*N148+L148*M148</f>
      </c>
      <c r="P148" s="7">
        <f t="shared" si="25"/>
      </c>
      <c r="Q148" s="7">
        <f t="shared" si="26"/>
      </c>
    </row>
    <row r="149" spans="1:17">
      <c r="A149" s="42"/>
      <c r="B149" s="42"/>
      <c r="C149" s="30" t="s">
        <v>185</v>
      </c>
      <c r="D149" s="30">
        <v>336</v>
      </c>
      <c r="E149" s="30">
        <f t="shared" si="29"/>
      </c>
      <c r="F149" s="30">
        <v>8</v>
      </c>
      <c r="G149" s="30">
        <f t="shared" si="30"/>
      </c>
      <c r="H149" s="30"/>
      <c r="I149" s="30"/>
      <c r="J149" s="30"/>
      <c r="K149" s="30">
        <f>大件!D71</f>
      </c>
      <c r="L149" s="30">
        <v>1</v>
      </c>
      <c r="M149" s="7">
        <f>大件!J71</f>
      </c>
      <c r="N149" s="30">
        <f t="shared" si="31"/>
      </c>
      <c r="O149" s="8">
        <f>(1-加工费!$B$21)*N149+L149*M149</f>
      </c>
      <c r="P149" s="7">
        <f t="shared" si="25"/>
      </c>
      <c r="Q149" s="7">
        <f t="shared" si="26"/>
      </c>
    </row>
    <row r="150" spans="1:17">
      <c r="A150" s="42"/>
      <c r="B150" s="42"/>
      <c r="C150" s="30" t="s">
        <v>186</v>
      </c>
      <c r="D150" s="30">
        <v>144</v>
      </c>
      <c r="E150" s="30">
        <f>C151</f>
      </c>
      <c r="F150" s="30">
        <v>1</v>
      </c>
      <c r="G150" s="7">
        <f>O151</f>
      </c>
      <c r="H150" s="30"/>
      <c r="I150" s="30"/>
      <c r="J150" s="30"/>
      <c r="K150" s="30">
        <f>大件!D112</f>
      </c>
      <c r="L150" s="30">
        <v>2</v>
      </c>
      <c r="M150" s="7">
        <f>大件!J112</f>
      </c>
      <c r="N150" s="30">
        <f t="shared" si="31"/>
      </c>
      <c r="O150" s="8">
        <f>(1-加工费!$B$21)*N150+L150*M150</f>
      </c>
      <c r="P150" s="7">
        <f t="shared" si="25"/>
      </c>
      <c r="Q150" s="7">
        <f t="shared" si="26"/>
      </c>
    </row>
    <row r="151" spans="1:17">
      <c r="A151" s="42"/>
      <c r="B151" s="42"/>
      <c r="C151" s="30" t="s">
        <v>187</v>
      </c>
      <c r="D151" s="30">
        <v>112</v>
      </c>
      <c r="E151" s="30">
        <f>E149</f>
      </c>
      <c r="F151" s="30">
        <v>8</v>
      </c>
      <c r="G151" s="30">
        <f>G149</f>
      </c>
      <c r="H151" s="30"/>
      <c r="I151" s="30"/>
      <c r="J151" s="30"/>
      <c r="K151" s="30"/>
      <c r="L151" s="30"/>
      <c r="M151" s="7"/>
      <c r="N151" s="30">
        <f t="shared" si="31"/>
      </c>
      <c r="O151" s="8">
        <f>(1-加工费!$B$21)*N151+L151*M151</f>
      </c>
      <c r="P151" s="7">
        <f t="shared" si="25"/>
      </c>
      <c r="Q151" s="7">
        <f t="shared" si="26"/>
      </c>
    </row>
    <row r="152" spans="1:17">
      <c r="A152" s="42"/>
      <c r="B152" s="42"/>
      <c r="C152" s="30" t="s">
        <v>188</v>
      </c>
      <c r="D152" s="30">
        <v>112</v>
      </c>
      <c r="E152" s="30">
        <f>E151</f>
      </c>
      <c r="F152" s="30">
        <v>8</v>
      </c>
      <c r="G152" s="30">
        <f>G151</f>
      </c>
      <c r="H152" s="30"/>
      <c r="I152" s="30"/>
      <c r="J152" s="30"/>
      <c r="K152" s="30"/>
      <c r="L152" s="30"/>
      <c r="M152" s="7"/>
      <c r="N152" s="30">
        <f t="shared" si="31"/>
      </c>
      <c r="O152" s="8">
        <f>(1-加工费!$B$21)*N152+L152*M152</f>
      </c>
      <c r="P152" s="7">
        <f t="shared" si="25"/>
      </c>
      <c r="Q152" s="7">
        <f t="shared" si="26"/>
      </c>
    </row>
    <row r="153" spans="1:17">
      <c r="A153" s="42"/>
      <c r="B153" s="42"/>
      <c r="C153" s="30" t="s">
        <v>189</v>
      </c>
      <c r="D153" s="30">
        <v>112</v>
      </c>
      <c r="E153" s="30">
        <f>E152</f>
      </c>
      <c r="F153" s="30">
        <v>8</v>
      </c>
      <c r="G153" s="30">
        <f>G152</f>
      </c>
      <c r="H153" s="30"/>
      <c r="I153" s="30"/>
      <c r="J153" s="30"/>
      <c r="K153" s="30"/>
      <c r="L153" s="30"/>
      <c r="M153" s="7"/>
      <c r="N153" s="30">
        <f t="shared" si="31"/>
      </c>
      <c r="O153" s="8">
        <f>(1-加工费!$B$21)*N153+L153*M153</f>
      </c>
      <c r="P153" s="7">
        <f t="shared" si="25"/>
      </c>
      <c r="Q153" s="7">
        <f t="shared" si="26"/>
      </c>
    </row>
    <row r="154" spans="1:17">
      <c r="A154" s="42"/>
      <c r="B154" s="42" t="s">
        <v>190</v>
      </c>
      <c r="C154" s="22" t="s">
        <v>190</v>
      </c>
      <c r="D154" s="22">
        <v>336</v>
      </c>
      <c r="E154" s="22">
        <f>生产资料!D30</f>
      </c>
      <c r="F154" s="22">
        <v>16</v>
      </c>
      <c r="G154" s="22">
        <f>生产资料!J30</f>
      </c>
      <c r="H154" s="22">
        <f>生产资料!D27</f>
      </c>
      <c r="I154" s="22">
        <v>8</v>
      </c>
      <c r="J154" s="22">
        <f>生产资料!J27</f>
      </c>
      <c r="K154" s="22"/>
      <c r="L154" s="22"/>
      <c r="M154" s="23"/>
      <c r="N154" s="22">
        <f t="shared" si="31"/>
      </c>
      <c r="O154" s="23">
        <f>(1-加工费!$B$21)*N154+L154*M154</f>
      </c>
      <c r="P154" s="7">
        <f t="shared" si="25"/>
      </c>
      <c r="Q154" s="7">
        <f t="shared" si="26"/>
      </c>
    </row>
    <row r="155" spans="1:17">
      <c r="A155" s="42"/>
      <c r="B155" s="42"/>
      <c r="C155" s="22" t="s">
        <v>191</v>
      </c>
      <c r="D155" s="22">
        <v>432</v>
      </c>
      <c r="E155" s="22">
        <f>E154</f>
      </c>
      <c r="F155" s="22">
        <v>16</v>
      </c>
      <c r="G155" s="22">
        <f t="shared" ref="G155:H159" si="32">G154</f>
      </c>
      <c r="H155" s="22">
        <f t="shared" si="32"/>
      </c>
      <c r="I155" s="22">
        <v>8</v>
      </c>
      <c r="J155" s="22">
        <f>J154</f>
      </c>
      <c r="K155" s="22">
        <f>大件!D13</f>
      </c>
      <c r="L155" s="22">
        <v>1</v>
      </c>
      <c r="M155" s="23">
        <f>大件!E13</f>
      </c>
      <c r="N155" s="22">
        <f t="shared" si="31"/>
      </c>
      <c r="O155" s="23">
        <f>(1-加工费!$B$21)*N155+L155*M155</f>
      </c>
      <c r="P155" s="7">
        <f t="shared" si="25"/>
      </c>
      <c r="Q155" s="7">
        <f t="shared" si="26"/>
      </c>
    </row>
    <row r="156" spans="1:17">
      <c r="A156" s="42"/>
      <c r="B156" s="42"/>
      <c r="C156" s="22" t="s">
        <v>192</v>
      </c>
      <c r="D156" s="22">
        <v>448</v>
      </c>
      <c r="E156" s="22">
        <f>E155</f>
      </c>
      <c r="F156" s="22">
        <v>20</v>
      </c>
      <c r="G156" s="22">
        <f t="shared" si="32"/>
      </c>
      <c r="H156" s="22">
        <f t="shared" si="32"/>
      </c>
      <c r="I156" s="22">
        <v>12</v>
      </c>
      <c r="J156" s="22">
        <f>J155</f>
      </c>
      <c r="K156" s="22"/>
      <c r="L156" s="22"/>
      <c r="M156" s="23"/>
      <c r="N156" s="22">
        <f t="shared" si="31"/>
      </c>
      <c r="O156" s="23">
        <f>(1-加工费!$B$21)*N156+L156*M156</f>
      </c>
      <c r="P156" s="7">
        <f t="shared" si="25"/>
      </c>
      <c r="Q156" s="7">
        <f t="shared" si="26"/>
      </c>
    </row>
    <row r="157" spans="1:17">
      <c r="A157" s="42"/>
      <c r="B157" s="42"/>
      <c r="C157" s="26" t="s">
        <v>193</v>
      </c>
      <c r="D157" s="26">
        <v>832</v>
      </c>
      <c r="E157" s="26">
        <f>E156</f>
      </c>
      <c r="F157" s="26">
        <v>20</v>
      </c>
      <c r="G157" s="26">
        <f t="shared" si="32"/>
      </c>
      <c r="H157" s="26">
        <f t="shared" si="32"/>
      </c>
      <c r="I157" s="26">
        <v>12</v>
      </c>
      <c r="J157" s="26">
        <f>J156</f>
      </c>
      <c r="K157" s="26">
        <f>大件!D39</f>
      </c>
      <c r="L157" s="26">
        <v>1</v>
      </c>
      <c r="M157" s="27">
        <f>大件!J39</f>
      </c>
      <c r="N157" s="26">
        <f t="shared" si="31"/>
      </c>
      <c r="O157" s="27">
        <f>(1-加工费!$B$21)*N157+L157*M157</f>
      </c>
      <c r="P157" s="7">
        <f t="shared" si="25"/>
      </c>
      <c r="Q157" s="7">
        <f t="shared" si="26"/>
      </c>
    </row>
    <row r="158" spans="1:17">
      <c r="A158" s="42"/>
      <c r="B158" s="42"/>
      <c r="C158" s="22" t="s">
        <v>194</v>
      </c>
      <c r="D158" s="22">
        <v>448</v>
      </c>
      <c r="E158" s="22">
        <f>E157</f>
      </c>
      <c r="F158" s="22">
        <v>20</v>
      </c>
      <c r="G158" s="22">
        <f t="shared" si="32"/>
      </c>
      <c r="H158" s="22">
        <f t="shared" si="32"/>
      </c>
      <c r="I158" s="22">
        <v>12</v>
      </c>
      <c r="J158" s="22">
        <f>J157</f>
      </c>
      <c r="K158" s="22"/>
      <c r="L158" s="22"/>
      <c r="M158" s="23"/>
      <c r="N158" s="22">
        <f t="shared" si="31"/>
      </c>
      <c r="O158" s="23">
        <f>(1-加工费!$B$21)*N158+L158*M158</f>
      </c>
      <c r="P158" s="7">
        <f t="shared" si="25"/>
      </c>
      <c r="Q158" s="7">
        <f t="shared" si="26"/>
      </c>
    </row>
    <row r="159" spans="1:17">
      <c r="A159" s="42"/>
      <c r="B159" s="42"/>
      <c r="C159" s="26" t="s">
        <v>195</v>
      </c>
      <c r="D159" s="26">
        <v>1344</v>
      </c>
      <c r="E159" s="26">
        <f>E158</f>
      </c>
      <c r="F159" s="26">
        <v>20</v>
      </c>
      <c r="G159" s="26">
        <f t="shared" si="32"/>
      </c>
      <c r="H159" s="26">
        <f t="shared" si="32"/>
      </c>
      <c r="I159" s="26">
        <v>12</v>
      </c>
      <c r="J159" s="26">
        <f>J158</f>
      </c>
      <c r="K159" s="26">
        <f>大件!D69</f>
      </c>
      <c r="L159" s="26">
        <v>1</v>
      </c>
      <c r="M159" s="27">
        <f>大件!J69</f>
      </c>
      <c r="N159" s="26">
        <f t="shared" si="31"/>
      </c>
      <c r="O159" s="27">
        <f>(1-加工费!$B$21)*N159+L159*M159</f>
      </c>
      <c r="P159" s="7">
        <f t="shared" si="25"/>
      </c>
      <c r="Q159" s="7">
        <f t="shared" si="26"/>
      </c>
    </row>
    <row r="160" spans="1:17">
      <c r="A160" s="42"/>
      <c r="B160" s="42"/>
      <c r="C160" s="24" t="s">
        <v>196</v>
      </c>
      <c r="D160" s="24">
        <v>2368</v>
      </c>
      <c r="E160" s="24">
        <f>生产资料!D30</f>
      </c>
      <c r="F160" s="24">
        <v>20</v>
      </c>
      <c r="G160" s="24">
        <f>生产资料!E30</f>
      </c>
      <c r="H160" s="24">
        <f>生产资料!D27</f>
      </c>
      <c r="I160" s="24">
        <v>12</v>
      </c>
      <c r="J160" s="24">
        <f>生产资料!E27</f>
      </c>
      <c r="K160" s="24">
        <f>大件!D96</f>
      </c>
      <c r="L160" s="24">
        <v>1</v>
      </c>
      <c r="M160" s="25">
        <f>大件!E96</f>
      </c>
      <c r="N160" s="24">
        <f t="shared" si="31"/>
      </c>
      <c r="O160" s="25">
        <f>(1-加工费!$B$21)*N160+L160*M160</f>
      </c>
      <c r="P160" s="7">
        <f t="shared" si="25"/>
      </c>
      <c r="Q160" s="7">
        <f t="shared" si="26"/>
      </c>
    </row>
    <row r="161" spans="1:17">
      <c r="A161" s="42"/>
      <c r="B161" s="42" t="s">
        <v>197</v>
      </c>
      <c r="C161" s="24" t="s">
        <v>197</v>
      </c>
      <c r="D161" s="24">
        <v>336</v>
      </c>
      <c r="E161" s="24">
        <f>E160</f>
      </c>
      <c r="F161" s="24">
        <v>16</v>
      </c>
      <c r="G161" s="24">
        <f>G160</f>
      </c>
      <c r="H161" s="24">
        <f>生产资料!D33</f>
      </c>
      <c r="I161" s="24">
        <v>8</v>
      </c>
      <c r="J161" s="24">
        <f>生产资料!J33</f>
      </c>
      <c r="K161" s="24"/>
      <c r="L161" s="24"/>
      <c r="M161" s="25"/>
      <c r="N161" s="24">
        <f t="shared" si="31"/>
      </c>
      <c r="O161" s="25">
        <f>(1-加工费!$B$21)*N161+L161*M161</f>
      </c>
      <c r="P161" s="7">
        <f t="shared" si="25"/>
      </c>
      <c r="Q161" s="7">
        <f t="shared" si="26"/>
      </c>
    </row>
    <row r="162" spans="1:17">
      <c r="A162" s="42"/>
      <c r="B162" s="42"/>
      <c r="C162" s="24" t="s">
        <v>198</v>
      </c>
      <c r="D162" s="24">
        <v>1776</v>
      </c>
      <c r="E162" s="24">
        <f>生产资料!D30</f>
      </c>
      <c r="F162" s="24">
        <v>16</v>
      </c>
      <c r="G162" s="24">
        <f>生产资料!E30</f>
      </c>
      <c r="H162" s="24">
        <f>生产资料!D33</f>
      </c>
      <c r="I162" s="24">
        <v>8</v>
      </c>
      <c r="J162" s="24">
        <f>生产资料!J33</f>
      </c>
      <c r="K162" s="24">
        <f>大件!D99</f>
      </c>
      <c r="L162" s="24">
        <v>1</v>
      </c>
      <c r="M162" s="25">
        <f>大件!J99</f>
      </c>
      <c r="N162" s="24">
        <f t="shared" si="31"/>
      </c>
      <c r="O162" s="25">
        <f>(1-加工费!$B$21)*N162+L162*M162</f>
      </c>
      <c r="P162" s="7">
        <f t="shared" si="25"/>
      </c>
      <c r="Q162" s="7">
        <f t="shared" si="26"/>
      </c>
    </row>
    <row r="163" spans="1:17">
      <c r="A163" s="42"/>
      <c r="B163" s="42"/>
      <c r="C163" s="24" t="s">
        <v>199</v>
      </c>
      <c r="D163" s="24">
        <v>432</v>
      </c>
      <c r="E163" s="24">
        <f t="shared" ref="E163:E174" si="33">E162</f>
      </c>
      <c r="F163" s="24">
        <v>16</v>
      </c>
      <c r="G163" s="24">
        <f t="shared" ref="G163:H178" si="34">G162</f>
      </c>
      <c r="H163" s="24">
        <f t="shared" si="34"/>
      </c>
      <c r="I163" s="24">
        <v>8</v>
      </c>
      <c r="J163" s="24">
        <f>J162</f>
      </c>
      <c r="K163" s="24">
        <f>大件!D15</f>
      </c>
      <c r="L163" s="24">
        <v>1</v>
      </c>
      <c r="M163" s="25">
        <f>大件!J15</f>
      </c>
      <c r="N163" s="24">
        <f t="shared" si="31"/>
      </c>
      <c r="O163" s="25">
        <f>(1-加工费!$B$21)*N163+L163*M163</f>
      </c>
      <c r="P163" s="7">
        <f t="shared" si="25"/>
      </c>
      <c r="Q163" s="7">
        <f t="shared" si="26"/>
      </c>
    </row>
    <row r="164" spans="1:17">
      <c r="A164" s="42"/>
      <c r="B164" s="42"/>
      <c r="C164" s="24" t="s">
        <v>200</v>
      </c>
      <c r="D164" s="24">
        <v>448</v>
      </c>
      <c r="E164" s="24">
        <f t="shared" si="33"/>
      </c>
      <c r="F164" s="24">
        <v>20</v>
      </c>
      <c r="G164" s="24">
        <f t="shared" si="34"/>
      </c>
      <c r="H164" s="24">
        <f t="shared" si="34"/>
      </c>
      <c r="I164" s="24">
        <v>12</v>
      </c>
      <c r="J164" s="24">
        <f>J163</f>
      </c>
      <c r="K164" s="24"/>
      <c r="L164" s="24"/>
      <c r="M164" s="25"/>
      <c r="N164" s="24">
        <f t="shared" si="31"/>
      </c>
      <c r="O164" s="25">
        <f>(1-加工费!$B$21)*N164+L164*M164</f>
      </c>
      <c r="P164" s="7">
        <f t="shared" si="25"/>
      </c>
      <c r="Q164" s="7">
        <f t="shared" si="26"/>
      </c>
    </row>
    <row r="165" spans="1:17">
      <c r="A165" s="42"/>
      <c r="B165" s="42"/>
      <c r="C165" s="24" t="s">
        <v>201</v>
      </c>
      <c r="D165" s="24">
        <v>832</v>
      </c>
      <c r="E165" s="24">
        <f t="shared" si="33"/>
      </c>
      <c r="F165" s="24">
        <v>20</v>
      </c>
      <c r="G165" s="24">
        <f t="shared" si="34"/>
      </c>
      <c r="H165" s="24">
        <f t="shared" si="34"/>
      </c>
      <c r="I165" s="24">
        <v>12</v>
      </c>
      <c r="J165" s="24">
        <f>J164</f>
      </c>
      <c r="K165" s="24">
        <f>大件!D40</f>
      </c>
      <c r="L165" s="24">
        <v>1</v>
      </c>
      <c r="M165" s="25">
        <f>大件!J40</f>
      </c>
      <c r="N165" s="24">
        <f t="shared" si="31"/>
      </c>
      <c r="O165" s="25">
        <f>(1-加工费!$B$21)*N165+L165*M165</f>
      </c>
      <c r="P165" s="7">
        <f t="shared" si="25"/>
      </c>
      <c r="Q165" s="7">
        <f t="shared" si="26"/>
      </c>
    </row>
    <row r="166" spans="1:17">
      <c r="A166" s="42"/>
      <c r="B166" s="42"/>
      <c r="C166" s="24" t="s">
        <v>202</v>
      </c>
      <c r="D166" s="24">
        <v>1344</v>
      </c>
      <c r="E166" s="24">
        <f t="shared" si="33"/>
      </c>
      <c r="F166" s="24">
        <v>20</v>
      </c>
      <c r="G166" s="24">
        <f t="shared" si="34"/>
      </c>
      <c r="H166" s="24">
        <f t="shared" si="34"/>
      </c>
      <c r="I166" s="24">
        <v>12</v>
      </c>
      <c r="J166" s="24">
        <f>J165</f>
      </c>
      <c r="K166" s="24">
        <f>大件!D66</f>
      </c>
      <c r="L166" s="24">
        <v>1</v>
      </c>
      <c r="M166" s="25">
        <f>大件!J66</f>
      </c>
      <c r="N166" s="24">
        <f t="shared" si="31"/>
      </c>
      <c r="O166" s="25">
        <f>(1-加工费!$B$21)*N166+L166*M166</f>
      </c>
      <c r="P166" s="7">
        <f t="shared" si="25"/>
      </c>
      <c r="Q166" s="7">
        <f t="shared" si="26"/>
      </c>
    </row>
    <row r="167" spans="1:17">
      <c r="A167" s="42"/>
      <c r="B167" s="42"/>
      <c r="C167" s="24" t="s">
        <v>203</v>
      </c>
      <c r="D167" s="24">
        <v>448</v>
      </c>
      <c r="E167" s="24">
        <f t="shared" si="33"/>
      </c>
      <c r="F167" s="24">
        <v>20</v>
      </c>
      <c r="G167" s="24">
        <f t="shared" si="34"/>
      </c>
      <c r="H167" s="24">
        <f t="shared" si="34"/>
      </c>
      <c r="I167" s="24">
        <v>12</v>
      </c>
      <c r="J167" s="24">
        <f>J166</f>
      </c>
      <c r="K167" s="24"/>
      <c r="L167" s="24"/>
      <c r="M167" s="25"/>
      <c r="N167" s="24">
        <f t="shared" si="31"/>
      </c>
      <c r="O167" s="25">
        <f>(1-加工费!$B$21)*N167+L167*M167</f>
      </c>
      <c r="P167" s="7">
        <f t="shared" si="25"/>
      </c>
      <c r="Q167" s="7">
        <f t="shared" si="26"/>
      </c>
    </row>
    <row r="168" spans="1:17">
      <c r="A168" s="42"/>
      <c r="B168" s="42" t="s">
        <v>204</v>
      </c>
      <c r="C168" s="30" t="s">
        <v>204</v>
      </c>
      <c r="D168" s="30">
        <v>336</v>
      </c>
      <c r="E168" s="30">
        <f t="shared" si="33"/>
      </c>
      <c r="F168" s="30">
        <v>16</v>
      </c>
      <c r="G168" s="30">
        <f t="shared" si="34"/>
      </c>
      <c r="H168" s="30">
        <f>生产资料!D27</f>
      </c>
      <c r="I168" s="30">
        <v>8</v>
      </c>
      <c r="J168" s="30">
        <f>生产资料!J27</f>
      </c>
      <c r="K168" s="30"/>
      <c r="L168" s="30"/>
      <c r="M168" s="30"/>
      <c r="N168" s="30">
        <f t="shared" si="31"/>
      </c>
      <c r="O168" s="30">
        <f>(1-加工费!$B$21)*N168+L168*M168</f>
      </c>
      <c r="P168" s="7">
        <f t="shared" si="25"/>
      </c>
      <c r="Q168" s="7">
        <f t="shared" si="26"/>
      </c>
    </row>
    <row r="169" spans="1:17">
      <c r="A169" s="42"/>
      <c r="B169" s="42"/>
      <c r="C169" s="30" t="s">
        <v>205</v>
      </c>
      <c r="D169" s="30">
        <v>432</v>
      </c>
      <c r="E169" s="30">
        <f t="shared" si="33"/>
      </c>
      <c r="F169" s="30">
        <v>16</v>
      </c>
      <c r="G169" s="30">
        <f t="shared" si="34"/>
      </c>
      <c r="H169" s="30">
        <f t="shared" si="34"/>
      </c>
      <c r="I169" s="30">
        <v>8</v>
      </c>
      <c r="J169" s="30">
        <f t="shared" ref="J169:J188" si="35">J168</f>
      </c>
      <c r="K169" s="30">
        <f>大件!D11</f>
      </c>
      <c r="L169" s="30">
        <v>1</v>
      </c>
      <c r="M169" s="7">
        <f>大件!J11</f>
      </c>
      <c r="N169" s="30">
        <f t="shared" si="31"/>
      </c>
      <c r="O169" s="8">
        <f>(1-加工费!$B$21)*N169+L169*M169</f>
      </c>
      <c r="P169" s="7">
        <f t="shared" si="25"/>
      </c>
      <c r="Q169" s="7">
        <f t="shared" si="26"/>
      </c>
    </row>
    <row r="170" spans="1:17">
      <c r="A170" s="42"/>
      <c r="B170" s="42"/>
      <c r="C170" s="22" t="s">
        <v>206</v>
      </c>
      <c r="D170" s="22">
        <v>448</v>
      </c>
      <c r="E170" s="22">
        <f t="shared" si="33"/>
      </c>
      <c r="F170" s="22">
        <v>20</v>
      </c>
      <c r="G170" s="22">
        <f t="shared" si="34"/>
      </c>
      <c r="H170" s="22">
        <f t="shared" si="34"/>
      </c>
      <c r="I170" s="22">
        <v>12</v>
      </c>
      <c r="J170" s="22">
        <f t="shared" si="35"/>
      </c>
      <c r="K170" s="22"/>
      <c r="L170" s="22"/>
      <c r="M170" s="23"/>
      <c r="N170" s="22">
        <f t="shared" si="31"/>
      </c>
      <c r="O170" s="23">
        <f>(1-加工费!$B$21)*N170+L170*M170</f>
      </c>
      <c r="P170" s="7">
        <f t="shared" si="25"/>
      </c>
      <c r="Q170" s="7">
        <f t="shared" si="26"/>
      </c>
    </row>
    <row r="171" spans="1:17">
      <c r="A171" s="42"/>
      <c r="B171" s="42"/>
      <c r="C171" s="30" t="s">
        <v>207</v>
      </c>
      <c r="D171" s="30">
        <v>832</v>
      </c>
      <c r="E171" s="30">
        <f t="shared" si="33"/>
      </c>
      <c r="F171" s="30">
        <v>20</v>
      </c>
      <c r="G171" s="30">
        <f t="shared" si="34"/>
      </c>
      <c r="H171" s="30">
        <f t="shared" si="34"/>
      </c>
      <c r="I171" s="30">
        <v>12</v>
      </c>
      <c r="J171" s="30">
        <f t="shared" si="35"/>
      </c>
      <c r="K171" s="30">
        <f>大件!D38</f>
      </c>
      <c r="L171" s="30">
        <v>1</v>
      </c>
      <c r="M171" s="7">
        <f>大件!J38</f>
      </c>
      <c r="N171" s="30">
        <f t="shared" si="31"/>
      </c>
      <c r="O171" s="8">
        <f>(1-加工费!$B$21)*N171+L171*M171</f>
      </c>
      <c r="P171" s="7">
        <f t="shared" si="25"/>
      </c>
      <c r="Q171" s="7">
        <f t="shared" si="26"/>
      </c>
    </row>
    <row r="172" spans="1:17">
      <c r="A172" s="42"/>
      <c r="B172" s="42"/>
      <c r="C172" s="22" t="s">
        <v>208</v>
      </c>
      <c r="D172" s="22">
        <v>448</v>
      </c>
      <c r="E172" s="22">
        <f t="shared" si="33"/>
      </c>
      <c r="F172" s="22">
        <v>20</v>
      </c>
      <c r="G172" s="22">
        <f t="shared" si="34"/>
      </c>
      <c r="H172" s="22">
        <f t="shared" si="34"/>
      </c>
      <c r="I172" s="22">
        <v>12</v>
      </c>
      <c r="J172" s="22">
        <f t="shared" si="35"/>
      </c>
      <c r="K172" s="22"/>
      <c r="L172" s="22"/>
      <c r="M172" s="23"/>
      <c r="N172" s="22">
        <f t="shared" si="31"/>
      </c>
      <c r="O172" s="23">
        <f>(1-加工费!$B$21)*N172+L172*M172</f>
      </c>
      <c r="P172" s="7">
        <f t="shared" si="25"/>
      </c>
      <c r="Q172" s="7">
        <f t="shared" si="26"/>
      </c>
    </row>
    <row r="173" spans="1:17">
      <c r="A173" s="42"/>
      <c r="B173" s="42"/>
      <c r="C173" s="30" t="s">
        <v>209</v>
      </c>
      <c r="D173" s="30">
        <v>1344</v>
      </c>
      <c r="E173" s="30">
        <f t="shared" si="33"/>
      </c>
      <c r="F173" s="30">
        <v>20</v>
      </c>
      <c r="G173" s="30">
        <f t="shared" si="34"/>
      </c>
      <c r="H173" s="30">
        <f t="shared" si="34"/>
      </c>
      <c r="I173" s="30">
        <v>12</v>
      </c>
      <c r="J173" s="30">
        <f t="shared" si="35"/>
      </c>
      <c r="K173" s="30">
        <f>大件!D68</f>
      </c>
      <c r="L173" s="30">
        <v>1</v>
      </c>
      <c r="M173" s="7">
        <f>大件!J68</f>
      </c>
      <c r="N173" s="30">
        <f t="shared" si="31"/>
      </c>
      <c r="O173" s="8">
        <f>(1-加工费!$B$21)*N173+L173*M173</f>
      </c>
      <c r="P173" s="7">
        <f t="shared" si="25"/>
      </c>
      <c r="Q173" s="7">
        <f t="shared" si="26"/>
      </c>
    </row>
    <row r="174" spans="1:17">
      <c r="A174" s="42"/>
      <c r="B174" s="42"/>
      <c r="C174" s="30" t="s">
        <v>210</v>
      </c>
      <c r="D174" s="30">
        <v>2368</v>
      </c>
      <c r="E174" s="30">
        <f t="shared" si="33"/>
      </c>
      <c r="F174" s="30">
        <v>20</v>
      </c>
      <c r="G174" s="30">
        <f t="shared" si="34"/>
      </c>
      <c r="H174" s="30">
        <f t="shared" si="34"/>
      </c>
      <c r="I174" s="30">
        <v>12</v>
      </c>
      <c r="J174" s="30">
        <f t="shared" si="35"/>
      </c>
      <c r="K174" s="30">
        <f>大件!D98</f>
      </c>
      <c r="L174" s="30">
        <v>1</v>
      </c>
      <c r="M174" s="7">
        <f>大件!J98</f>
      </c>
      <c r="N174" s="30">
        <f t="shared" si="31"/>
      </c>
      <c r="O174" s="8">
        <f>(1-加工费!$B$21)*N174+L174*M174</f>
      </c>
      <c r="P174" s="7">
        <f t="shared" si="25"/>
      </c>
      <c r="Q174" s="7">
        <f t="shared" si="26"/>
      </c>
    </row>
    <row r="175" spans="1:17">
      <c r="A175" s="42"/>
      <c r="B175" s="42" t="s">
        <v>211</v>
      </c>
      <c r="C175" s="24" t="s">
        <v>211</v>
      </c>
      <c r="D175" s="24">
        <v>336</v>
      </c>
      <c r="E175" s="24">
        <f>生产资料!D30</f>
      </c>
      <c r="F175" s="24">
        <v>16</v>
      </c>
      <c r="G175" s="24">
        <f t="shared" si="34"/>
      </c>
      <c r="H175" s="24">
        <f>生产资料!D27</f>
      </c>
      <c r="I175" s="24">
        <v>8</v>
      </c>
      <c r="J175" s="24">
        <f t="shared" si="35"/>
      </c>
      <c r="K175" s="24"/>
      <c r="L175" s="24"/>
      <c r="M175" s="25"/>
      <c r="N175" s="24">
        <f t="shared" si="31"/>
      </c>
      <c r="O175" s="25">
        <f>(1-加工费!$B$21)*N175+L175*M175</f>
      </c>
      <c r="P175" s="7">
        <f t="shared" si="25"/>
      </c>
      <c r="Q175" s="7">
        <f t="shared" si="26"/>
      </c>
    </row>
    <row r="176" spans="1:17">
      <c r="A176" s="42"/>
      <c r="B176" s="42"/>
      <c r="C176" s="22" t="s">
        <v>212</v>
      </c>
      <c r="D176" s="22">
        <v>1776</v>
      </c>
      <c r="E176" s="22">
        <f t="shared" ref="E176:E183" si="36">E175</f>
      </c>
      <c r="F176" s="22">
        <v>16</v>
      </c>
      <c r="G176" s="22">
        <f t="shared" si="34"/>
      </c>
      <c r="H176" s="22">
        <f t="shared" si="34"/>
      </c>
      <c r="I176" s="22">
        <v>8</v>
      </c>
      <c r="J176" s="22">
        <f t="shared" si="35"/>
      </c>
      <c r="K176" s="22">
        <f>大件!D97</f>
      </c>
      <c r="L176" s="22">
        <v>1</v>
      </c>
      <c r="M176" s="23">
        <f>大件!J97</f>
      </c>
      <c r="N176" s="22">
        <f t="shared" si="31"/>
      </c>
      <c r="O176" s="23">
        <f>(1-加工费!$B$21)*N176+L176*M176</f>
      </c>
      <c r="P176" s="7">
        <f t="shared" si="25"/>
      </c>
      <c r="Q176" s="7">
        <f t="shared" si="26"/>
      </c>
    </row>
    <row ht="15" r="177" spans="1:17" thickBot="true">
      <c r="A177" s="42"/>
      <c r="B177" s="42"/>
      <c r="C177" s="9" t="s">
        <v>213</v>
      </c>
      <c r="D177" s="9">
        <v>432</v>
      </c>
      <c r="E177" s="9">
        <f t="shared" si="36"/>
      </c>
      <c r="F177" s="9">
        <v>16</v>
      </c>
      <c r="G177" s="9">
        <f t="shared" si="34"/>
      </c>
      <c r="H177" s="9">
        <f t="shared" si="34"/>
      </c>
      <c r="I177" s="9">
        <v>8</v>
      </c>
      <c r="J177" s="9">
        <f t="shared" si="35"/>
      </c>
      <c r="K177" s="9">
        <f>大件!D14</f>
      </c>
      <c r="L177" s="9">
        <v>1</v>
      </c>
      <c r="M177" s="10">
        <f>大件!J14</f>
      </c>
      <c r="N177" s="9">
        <f t="shared" si="31"/>
      </c>
      <c r="O177" s="11">
        <f>(1-加工费!$B$21)*N177+L177*M177</f>
      </c>
      <c r="P177" s="7">
        <f t="shared" si="25"/>
      </c>
      <c r="Q177" s="7">
        <f t="shared" si="26"/>
      </c>
    </row>
    <row ht="15.75" r="178" spans="1:17" thickBot="true" thickTop="true">
      <c r="A178" s="42"/>
      <c r="B178" s="42"/>
      <c r="C178" s="28" t="s">
        <v>214</v>
      </c>
      <c r="D178" s="28">
        <v>448</v>
      </c>
      <c r="E178" s="28">
        <f t="shared" si="36"/>
      </c>
      <c r="F178" s="28">
        <v>20</v>
      </c>
      <c r="G178" s="28">
        <f t="shared" si="34"/>
      </c>
      <c r="H178" s="28">
        <f t="shared" si="34"/>
      </c>
      <c r="I178" s="28">
        <v>12</v>
      </c>
      <c r="J178" s="28">
        <f t="shared" si="35"/>
      </c>
      <c r="K178" s="28"/>
      <c r="L178" s="28"/>
      <c r="M178" s="29"/>
      <c r="N178" s="28">
        <f t="shared" si="31"/>
      </c>
      <c r="O178" s="29">
        <f>(1-加工费!$B$21)*N178+L178*M178</f>
      </c>
      <c r="P178" s="7">
        <f t="shared" si="25"/>
      </c>
      <c r="Q178" s="7">
        <f t="shared" si="26"/>
      </c>
    </row>
    <row ht="15" r="179" spans="1:17" thickTop="true">
      <c r="A179" s="42"/>
      <c r="B179" s="42"/>
      <c r="C179" s="30" t="s">
        <v>215</v>
      </c>
      <c r="D179" s="30">
        <v>448</v>
      </c>
      <c r="E179" s="30">
        <f t="shared" si="36"/>
      </c>
      <c r="F179" s="30">
        <v>20</v>
      </c>
      <c r="G179" s="30">
        <f t="shared" ref="G179:H188" si="37">G178</f>
      </c>
      <c r="H179" s="30">
        <f t="shared" si="37"/>
      </c>
      <c r="I179" s="30">
        <v>12</v>
      </c>
      <c r="J179" s="30">
        <f t="shared" si="35"/>
      </c>
      <c r="K179" s="30"/>
      <c r="L179" s="30"/>
      <c r="M179" s="7"/>
      <c r="N179" s="30">
        <f t="shared" si="31"/>
      </c>
      <c r="O179" s="8">
        <f>(1-加工费!$B$21)*N179+L179*M179</f>
      </c>
      <c r="P179" s="7">
        <f t="shared" si="25"/>
      </c>
      <c r="Q179" s="7">
        <f t="shared" si="26"/>
      </c>
    </row>
    <row r="180" spans="1:17">
      <c r="A180" s="42"/>
      <c r="B180" s="42"/>
      <c r="C180" s="30" t="s">
        <v>216</v>
      </c>
      <c r="D180" s="30">
        <v>832</v>
      </c>
      <c r="E180" s="30">
        <f t="shared" si="36"/>
      </c>
      <c r="F180" s="30">
        <v>20</v>
      </c>
      <c r="G180" s="30">
        <f t="shared" si="37"/>
      </c>
      <c r="H180" s="30">
        <f t="shared" si="37"/>
      </c>
      <c r="I180" s="30">
        <v>12</v>
      </c>
      <c r="J180" s="30">
        <f t="shared" si="35"/>
      </c>
      <c r="K180" s="30">
        <f>大件!D41</f>
      </c>
      <c r="L180" s="30">
        <v>1</v>
      </c>
      <c r="M180" s="30">
        <f>大件!J41</f>
      </c>
      <c r="N180" s="30">
        <f t="shared" si="31"/>
      </c>
      <c r="O180" s="30">
        <f>(1-加工费!$B$21)*N180+L180*M180</f>
      </c>
      <c r="P180" s="7">
        <f t="shared" si="25"/>
      </c>
      <c r="Q180" s="7">
        <f t="shared" si="26"/>
      </c>
    </row>
    <row r="181" spans="1:17">
      <c r="A181" s="42"/>
      <c r="B181" s="42"/>
      <c r="C181" s="24" t="s">
        <v>217</v>
      </c>
      <c r="D181" s="24">
        <v>1344</v>
      </c>
      <c r="E181" s="24">
        <f t="shared" si="36"/>
      </c>
      <c r="F181" s="24">
        <v>20</v>
      </c>
      <c r="G181" s="24">
        <f t="shared" si="37"/>
      </c>
      <c r="H181" s="24">
        <f t="shared" si="37"/>
      </c>
      <c r="I181" s="24">
        <v>12</v>
      </c>
      <c r="J181" s="24">
        <f t="shared" si="35"/>
      </c>
      <c r="K181" s="24">
        <f>大件!D65</f>
      </c>
      <c r="L181" s="24">
        <v>1</v>
      </c>
      <c r="M181" s="25">
        <f>大件!J65</f>
      </c>
      <c r="N181" s="24">
        <f t="shared" si="31"/>
      </c>
      <c r="O181" s="25">
        <f>(1-加工费!$B$21)*N181+L181*M181</f>
      </c>
      <c r="P181" s="7">
        <f t="shared" si="25"/>
      </c>
      <c r="Q181" s="7">
        <f t="shared" si="26"/>
      </c>
    </row>
    <row r="182" spans="1:17">
      <c r="A182" s="42"/>
      <c r="B182" s="42" t="s">
        <v>218</v>
      </c>
      <c r="C182" s="22" t="s">
        <v>218</v>
      </c>
      <c r="D182" s="22">
        <v>336</v>
      </c>
      <c r="E182" s="22">
        <f t="shared" si="36"/>
      </c>
      <c r="F182" s="22">
        <v>16</v>
      </c>
      <c r="G182" s="22">
        <f t="shared" si="37"/>
      </c>
      <c r="H182" s="22">
        <f t="shared" si="37"/>
      </c>
      <c r="I182" s="22">
        <v>8</v>
      </c>
      <c r="J182" s="22">
        <f t="shared" si="35"/>
      </c>
      <c r="K182" s="22"/>
      <c r="L182" s="22"/>
      <c r="M182" s="23"/>
      <c r="N182" s="22">
        <f t="shared" si="31"/>
      </c>
      <c r="O182" s="23">
        <f>(1-加工费!$B$21)*N182+L182*M182</f>
      </c>
      <c r="P182" s="7">
        <f t="shared" si="25"/>
      </c>
      <c r="Q182" s="7">
        <f t="shared" si="26"/>
      </c>
    </row>
    <row r="183" spans="1:17">
      <c r="A183" s="42"/>
      <c r="B183" s="42"/>
      <c r="C183" s="24" t="s">
        <v>219</v>
      </c>
      <c r="D183" s="24">
        <v>1776</v>
      </c>
      <c r="E183" s="24">
        <f t="shared" si="36"/>
      </c>
      <c r="F183" s="24">
        <v>16</v>
      </c>
      <c r="G183" s="24">
        <f t="shared" si="37"/>
      </c>
      <c r="H183" s="24">
        <f t="shared" si="37"/>
      </c>
      <c r="I183" s="24">
        <v>8</v>
      </c>
      <c r="J183" s="24">
        <f t="shared" si="35"/>
      </c>
      <c r="K183" s="24">
        <f>大件!D95</f>
      </c>
      <c r="L183" s="24">
        <v>1</v>
      </c>
      <c r="M183" s="25">
        <f>大件!J95</f>
      </c>
      <c r="N183" s="24">
        <f t="shared" si="31"/>
      </c>
      <c r="O183" s="25">
        <f>(1-加工费!$B$21)*N183+L183*M183</f>
      </c>
      <c r="P183" s="7">
        <f t="shared" si="25"/>
      </c>
      <c r="Q183" s="7">
        <f t="shared" si="26"/>
      </c>
    </row>
    <row r="184" spans="1:17">
      <c r="A184" s="42"/>
      <c r="B184" s="42"/>
      <c r="C184" s="9" t="s">
        <v>220</v>
      </c>
      <c r="D184" s="9">
        <v>432</v>
      </c>
      <c r="E184" s="9">
        <f>生产资料!D30</f>
      </c>
      <c r="F184" s="9">
        <v>16</v>
      </c>
      <c r="G184" s="9">
        <f t="shared" si="37"/>
      </c>
      <c r="H184" s="9">
        <f>生产资料!D27</f>
      </c>
      <c r="I184" s="9">
        <v>8</v>
      </c>
      <c r="J184" s="9">
        <f t="shared" si="35"/>
      </c>
      <c r="K184" s="9">
        <f>大件!D12</f>
      </c>
      <c r="L184" s="9">
        <v>1</v>
      </c>
      <c r="M184" s="10">
        <f>大件!J12</f>
      </c>
      <c r="N184" s="9">
        <f t="shared" si="31"/>
      </c>
      <c r="O184" s="11">
        <f>(1-加工费!$B$21)*N184+L184*M184</f>
      </c>
      <c r="P184" s="7">
        <f t="shared" si="25"/>
      </c>
      <c r="Q184" s="7">
        <f t="shared" si="26"/>
      </c>
    </row>
    <row r="185" spans="1:17">
      <c r="A185" s="42"/>
      <c r="B185" s="42"/>
      <c r="C185" s="24" t="s">
        <v>221</v>
      </c>
      <c r="D185" s="24">
        <v>448</v>
      </c>
      <c r="E185" s="24">
        <f>E184</f>
      </c>
      <c r="F185" s="24">
        <v>20</v>
      </c>
      <c r="G185" s="24">
        <f t="shared" si="37"/>
      </c>
      <c r="H185" s="24">
        <f>H184</f>
      </c>
      <c r="I185" s="24">
        <v>12</v>
      </c>
      <c r="J185" s="24">
        <f t="shared" si="35"/>
      </c>
      <c r="K185" s="24"/>
      <c r="L185" s="24"/>
      <c r="M185" s="25"/>
      <c r="N185" s="24">
        <f t="shared" si="31"/>
      </c>
      <c r="O185" s="25">
        <f>(1-加工费!$B$21)*N185+L185*M185</f>
      </c>
      <c r="P185" s="7">
        <f t="shared" si="25"/>
      </c>
      <c r="Q185" s="7">
        <f t="shared" si="26"/>
      </c>
    </row>
    <row r="186" spans="1:17">
      <c r="A186" s="42"/>
      <c r="B186" s="42"/>
      <c r="C186" s="24" t="s">
        <v>222</v>
      </c>
      <c r="D186" s="24">
        <v>1344</v>
      </c>
      <c r="E186" s="24">
        <f>E185</f>
      </c>
      <c r="F186" s="24">
        <v>20</v>
      </c>
      <c r="G186" s="24">
        <f t="shared" si="37"/>
      </c>
      <c r="H186" s="24">
        <f>H185</f>
      </c>
      <c r="I186" s="24">
        <v>12</v>
      </c>
      <c r="J186" s="24">
        <f t="shared" si="35"/>
      </c>
      <c r="K186" s="24">
        <f>大件!D67</f>
      </c>
      <c r="L186" s="24">
        <v>1</v>
      </c>
      <c r="M186" s="25">
        <f>大件!J67</f>
      </c>
      <c r="N186" s="24">
        <f t="shared" si="31"/>
      </c>
      <c r="O186" s="25">
        <f>(1-加工费!$B$21)*N186+L186*M186</f>
      </c>
      <c r="P186" s="7">
        <f t="shared" si="25"/>
      </c>
      <c r="Q186" s="7">
        <f t="shared" si="26"/>
      </c>
    </row>
    <row r="187" spans="1:17">
      <c r="A187" s="42"/>
      <c r="B187" s="42"/>
      <c r="C187" s="24" t="s">
        <v>223</v>
      </c>
      <c r="D187" s="24">
        <v>448</v>
      </c>
      <c r="E187" s="24">
        <f>E186</f>
      </c>
      <c r="F187" s="24">
        <v>20</v>
      </c>
      <c r="G187" s="24">
        <f t="shared" si="37"/>
      </c>
      <c r="H187" s="24">
        <f>H186</f>
      </c>
      <c r="I187" s="24">
        <v>12</v>
      </c>
      <c r="J187" s="24">
        <f t="shared" si="35"/>
      </c>
      <c r="K187" s="24"/>
      <c r="L187" s="24"/>
      <c r="M187" s="25"/>
      <c r="N187" s="24">
        <f t="shared" si="31"/>
      </c>
      <c r="O187" s="25">
        <f>(1-加工费!$B$21)*N187+L187*M187</f>
      </c>
      <c r="P187" s="7">
        <f t="shared" si="25"/>
      </c>
      <c r="Q187" s="7">
        <f t="shared" si="26"/>
      </c>
    </row>
    <row r="188" spans="1:17">
      <c r="A188" s="42"/>
      <c r="B188" s="42"/>
      <c r="C188" s="24" t="s">
        <v>224</v>
      </c>
      <c r="D188" s="24">
        <v>832</v>
      </c>
      <c r="E188" s="24">
        <f>E187</f>
      </c>
      <c r="F188" s="24">
        <v>20</v>
      </c>
      <c r="G188" s="24">
        <f t="shared" si="37"/>
      </c>
      <c r="H188" s="24">
        <f>H187</f>
      </c>
      <c r="I188" s="24">
        <v>12</v>
      </c>
      <c r="J188" s="24">
        <f t="shared" si="35"/>
      </c>
      <c r="K188" s="24">
        <f>大件!D42</f>
      </c>
      <c r="L188" s="24">
        <v>1</v>
      </c>
      <c r="M188" s="25">
        <f>大件!J43</f>
      </c>
      <c r="N188" s="24">
        <f t="shared" si="31"/>
      </c>
      <c r="O188" s="25">
        <f>(1-加工费!$B$21)*N188+L188*M188</f>
      </c>
      <c r="P188" s="7">
        <f t="shared" si="25"/>
      </c>
      <c r="Q188" s="7">
        <f t="shared" si="26"/>
      </c>
    </row>
    <row r="189" spans="1:17">
      <c r="A189" s="42"/>
      <c r="B189" s="42" t="s">
        <v>225</v>
      </c>
      <c r="C189" s="22" t="s">
        <v>226</v>
      </c>
      <c r="D189" s="22">
        <v>112</v>
      </c>
      <c r="E189" s="22">
        <f>生产资料!D33</f>
      </c>
      <c r="F189" s="22">
        <v>4</v>
      </c>
      <c r="G189" s="22">
        <f>G153</f>
      </c>
      <c r="H189" s="22">
        <f>生产资料!D36</f>
      </c>
      <c r="I189" s="22">
        <v>4</v>
      </c>
      <c r="J189" s="22">
        <f>生产资料!J36</f>
      </c>
      <c r="K189" s="22"/>
      <c r="L189" s="22"/>
      <c r="M189" s="23"/>
      <c r="N189" s="22">
        <f t="shared" si="31"/>
      </c>
      <c r="O189" s="23">
        <f>(1-加工费!$B$21)*N189+L189*M189</f>
      </c>
      <c r="P189" s="7">
        <f t="shared" si="25"/>
      </c>
      <c r="Q189" s="7">
        <f t="shared" si="26"/>
      </c>
    </row>
    <row r="190" spans="1:17">
      <c r="A190" s="42"/>
      <c r="B190" s="42"/>
      <c r="C190" s="22" t="s">
        <v>227</v>
      </c>
      <c r="D190" s="22">
        <v>144</v>
      </c>
      <c r="E190" s="22">
        <f>E189</f>
      </c>
      <c r="F190" s="22">
        <v>4</v>
      </c>
      <c r="G190" s="22">
        <f t="shared" ref="G190:H193" si="38">G189</f>
      </c>
      <c r="H190" s="22">
        <f t="shared" si="38"/>
      </c>
      <c r="I190" s="22">
        <v>4</v>
      </c>
      <c r="J190" s="22">
        <f>J189</f>
      </c>
      <c r="K190" s="22">
        <f>大件!D19</f>
      </c>
      <c r="L190" s="22">
        <v>1</v>
      </c>
      <c r="M190" s="23">
        <f>大件!J19</f>
      </c>
      <c r="N190" s="22">
        <f t="shared" si="31"/>
      </c>
      <c r="O190" s="23">
        <f>(1-加工费!$B$21)*N190+L190*M190</f>
      </c>
      <c r="P190" s="7">
        <f t="shared" si="25"/>
      </c>
      <c r="Q190" s="7">
        <f t="shared" si="26"/>
      </c>
    </row>
    <row r="191" spans="1:17">
      <c r="A191" s="42"/>
      <c r="B191" s="42"/>
      <c r="C191" s="24" t="s">
        <v>228</v>
      </c>
      <c r="D191" s="24">
        <v>208</v>
      </c>
      <c r="E191" s="24">
        <f>E190</f>
      </c>
      <c r="F191" s="24">
        <v>4</v>
      </c>
      <c r="G191" s="24">
        <f t="shared" si="38"/>
      </c>
      <c r="H191" s="24">
        <f t="shared" si="38"/>
      </c>
      <c r="I191" s="24">
        <v>4</v>
      </c>
      <c r="J191" s="24">
        <f>J190</f>
      </c>
      <c r="K191" s="24">
        <f>大件!D43</f>
      </c>
      <c r="L191" s="24">
        <v>1</v>
      </c>
      <c r="M191" s="25">
        <f>大件!J43</f>
      </c>
      <c r="N191" s="24">
        <f t="shared" si="31"/>
      </c>
      <c r="O191" s="25">
        <f>(1-加工费!$B$21)*N191+L191*M191</f>
      </c>
      <c r="P191" s="7">
        <f t="shared" si="25"/>
      </c>
      <c r="Q191" s="7">
        <f t="shared" si="26"/>
      </c>
    </row>
    <row r="192" spans="1:17">
      <c r="A192" s="42"/>
      <c r="B192" s="42"/>
      <c r="C192" s="24" t="s">
        <v>229</v>
      </c>
      <c r="D192" s="24">
        <v>336</v>
      </c>
      <c r="E192" s="24">
        <f>E191</f>
      </c>
      <c r="F192" s="24">
        <v>4</v>
      </c>
      <c r="G192" s="24">
        <f t="shared" si="38"/>
      </c>
      <c r="H192" s="24">
        <f t="shared" si="38"/>
      </c>
      <c r="I192" s="24">
        <v>4</v>
      </c>
      <c r="J192" s="24">
        <f>J191</f>
      </c>
      <c r="K192" s="24">
        <f>大件!D70</f>
      </c>
      <c r="L192" s="24">
        <v>1</v>
      </c>
      <c r="M192" s="25">
        <f>大件!J70</f>
      </c>
      <c r="N192" s="24">
        <f t="shared" si="31"/>
      </c>
      <c r="O192" s="25">
        <f>(1-加工费!$B$21)*N192+L192*M192</f>
      </c>
      <c r="P192" s="7">
        <f t="shared" si="25"/>
      </c>
      <c r="Q192" s="7">
        <f t="shared" si="26"/>
      </c>
    </row>
    <row r="193" spans="1:17">
      <c r="A193" s="42"/>
      <c r="B193" s="42"/>
      <c r="C193" s="24" t="s">
        <v>230</v>
      </c>
      <c r="D193" s="24">
        <v>336</v>
      </c>
      <c r="E193" s="24">
        <f>E192</f>
      </c>
      <c r="F193" s="24">
        <v>4</v>
      </c>
      <c r="G193" s="24">
        <f t="shared" si="38"/>
      </c>
      <c r="H193" s="24">
        <f t="shared" si="38"/>
      </c>
      <c r="I193" s="24">
        <v>4</v>
      </c>
      <c r="J193" s="24">
        <f>J192</f>
      </c>
      <c r="K193" s="24">
        <f>大件!D100</f>
      </c>
      <c r="L193" s="24">
        <v>1</v>
      </c>
      <c r="M193" s="25">
        <f>大件!J100</f>
      </c>
      <c r="N193" s="24">
        <f t="shared" si="31"/>
      </c>
      <c r="O193" s="25">
        <f>(1-加工费!$B$21)*N193+L193*M193</f>
      </c>
      <c r="P193" s="7">
        <f t="shared" si="25"/>
      </c>
      <c r="Q193" s="7">
        <f t="shared" si="26"/>
      </c>
    </row>
    <row r="194" spans="1:17">
      <c r="A194" s="42" t="s">
        <v>24</v>
      </c>
      <c r="B194" s="42" t="s">
        <v>231</v>
      </c>
      <c r="C194" s="30" t="s">
        <v>231</v>
      </c>
      <c r="D194" s="30"/>
      <c r="E194" s="30"/>
      <c r="F194" s="30"/>
      <c r="G194" s="30"/>
      <c r="H194" s="30"/>
      <c r="I194" s="30"/>
      <c r="J194" s="30"/>
      <c r="K194" s="30"/>
      <c r="L194" s="30"/>
      <c r="M194" s="7"/>
      <c r="N194" s="30">
        <f t="shared" si="31"/>
      </c>
      <c r="O194" s="8">
        <f>(1-加工费!$B$21)*N194+L194*M194</f>
      </c>
      <c r="P194" s="7">
        <f t="shared" si="25"/>
      </c>
      <c r="Q194" s="7">
        <f t="shared" si="26"/>
      </c>
    </row>
    <row r="195" spans="1:17">
      <c r="A195" s="42"/>
      <c r="B195" s="42"/>
      <c r="C195" s="18" t="s">
        <v>232</v>
      </c>
      <c r="D195" s="18">
        <v>224</v>
      </c>
      <c r="E195" s="18">
        <f>生产资料!D49</f>
      </c>
      <c r="F195" s="18">
        <v>8</v>
      </c>
      <c r="G195" s="18">
        <f>生产资料!J49</f>
      </c>
      <c r="H195" s="18">
        <f>生产资料!D52</f>
      </c>
      <c r="I195" s="18">
        <v>8</v>
      </c>
      <c r="J195" s="18">
        <f>生产资料!J52</f>
      </c>
      <c r="K195" s="18">
        <f>大件!D119</f>
      </c>
      <c r="L195" s="18">
        <v>1</v>
      </c>
      <c r="M195" s="19">
        <f>大件!J119</f>
      </c>
      <c r="N195" s="18">
        <f t="shared" si="31"/>
      </c>
      <c r="O195" s="20">
        <f>(1-加工费!$B$21)*N195+L195*M195</f>
      </c>
      <c r="P195" s="7">
        <f t="shared" ref="P195:P196" si="39">D195*0.3*5</f>
      </c>
      <c r="Q195" s="7">
        <f t="shared" ref="Q195:Q196" si="40">O195+P195</f>
      </c>
    </row>
    <row r="196" spans="1:17">
      <c r="A196" s="42"/>
      <c r="B196" s="30" t="s">
        <v>233</v>
      </c>
      <c r="C196" s="30" t="s">
        <v>233</v>
      </c>
      <c r="D196" s="30"/>
      <c r="E196" s="30"/>
      <c r="F196" s="30"/>
      <c r="G196" s="30"/>
      <c r="H196" s="30"/>
      <c r="I196" s="30"/>
      <c r="J196" s="30"/>
      <c r="K196" s="30"/>
      <c r="L196" s="30"/>
      <c r="M196" s="7"/>
      <c r="N196" s="30">
        <f t="shared" si="31"/>
      </c>
      <c r="O196" s="8">
        <f>(1-加工费!$B$21)*N196+L196*M196</f>
      </c>
      <c r="P196" s="7">
        <f t="shared" si="39"/>
      </c>
      <c r="Q196" s="7">
        <f t="shared" si="40"/>
      </c>
    </row>
  </sheetData>
  <mergeCells count="32">
    <mergeCell ref="A194:A196"/>
    <mergeCell ref="B175:B181"/>
    <mergeCell ref="B182:B188"/>
    <mergeCell ref="B189:B193"/>
    <mergeCell ref="B194:B195"/>
    <mergeCell ref="A130:A193"/>
    <mergeCell ref="B130:B137"/>
    <mergeCell ref="B138:B145"/>
    <mergeCell ref="B146:B153"/>
    <mergeCell ref="B154:B160"/>
    <mergeCell ref="B161:B167"/>
    <mergeCell ref="B168:B174"/>
    <mergeCell ref="A66:A129"/>
    <mergeCell ref="A2:A65"/>
    <mergeCell ref="B2:B9"/>
    <mergeCell ref="B10:B17"/>
    <mergeCell ref="B18:B25"/>
    <mergeCell ref="B26:B32"/>
    <mergeCell ref="B33:B39"/>
    <mergeCell ref="B61:B65"/>
    <mergeCell ref="B66:B73"/>
    <mergeCell ref="B74:B81"/>
    <mergeCell ref="B82:B89"/>
    <mergeCell ref="B90:B96"/>
    <mergeCell ref="B97:B103"/>
    <mergeCell ref="B104:B110"/>
    <mergeCell ref="B111:B117"/>
    <mergeCell ref="B118:B124"/>
    <mergeCell ref="B125:B129"/>
    <mergeCell ref="B40:B46"/>
    <mergeCell ref="B47:B53"/>
    <mergeCell ref="B54:B60"/>
  </mergeCells>
  <phoneticPr fontId="1" type="noConversion"/>
  <pageMargins bottom="0.75" footer="0.3" header="0.3" left="0.7" right="0.7" top="0.75"/>
</worksheet>
</file>

<file path=xl/worksheets/sheet8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:W196"/>
  <sheetViews>
    <sheetView workbookViewId="0">
      <selection activeCell="V15" sqref="V15"/>
    </sheetView>
  </sheetViews>
  <sheetFormatPr defaultRowHeight="14.25"/>
  <cols>
    <col collapsed="false" customWidth="true" hidden="false" max="4" min="4" style="0" width="12.25"/>
    <col collapsed="false" customWidth="true" hidden="false" max="7" min="6" style="0" width="5.75"/>
    <col collapsed="false" customWidth="true" hidden="false" max="9" min="9" style="0" width="4.875"/>
    <col collapsed="false" customWidth="true" hidden="false" max="10" min="10" style="0" width="5.25"/>
    <col collapsed="false" customWidth="true" hidden="false" max="12" min="12" style="0" width="5.625"/>
    <col collapsed="false" customWidth="true" hidden="false" max="14" min="14" style="7" width="6"/>
    <col collapsed="false" customWidth="true" hidden="false" max="16" min="16" style="8" width="6"/>
    <col collapsed="false" customWidth="true" hidden="false" max="17" min="17" style="0" width="10.25"/>
  </cols>
  <sheetData>
    <row r="1" spans="1:23">
      <c r="A1" s="30"/>
      <c r="B1" s="30"/>
      <c r="C1" s="30"/>
      <c r="D1" s="30" t="s">
        <v>359</v>
      </c>
      <c r="E1" s="30" t="s">
        <v>235</v>
      </c>
      <c r="F1" s="30" t="s">
        <v>234</v>
      </c>
      <c r="G1" s="30" t="s">
        <v>238</v>
      </c>
      <c r="H1" s="30" t="s">
        <v>236</v>
      </c>
      <c r="I1" s="30" t="s">
        <v>237</v>
      </c>
      <c r="J1" s="30" t="s">
        <v>239</v>
      </c>
      <c r="K1" s="30" t="s">
        <v>357</v>
      </c>
      <c r="L1" s="30" t="s">
        <v>358</v>
      </c>
      <c r="M1" s="7" t="s">
        <v>356</v>
      </c>
      <c r="N1" s="30" t="s">
        <v>354</v>
      </c>
      <c r="O1" s="8" t="s">
        <v>355</v>
      </c>
      <c r="P1" s="31" t="s">
        <v>507</v>
      </c>
      <c r="Q1" s="6" t="s">
        <v>508</v>
      </c>
    </row>
    <row r="2" spans="1:23">
      <c r="A2" s="42" t="s">
        <v>38</v>
      </c>
      <c r="B2" s="42" t="s">
        <v>39</v>
      </c>
      <c r="C2" s="30" t="s">
        <v>40</v>
      </c>
      <c r="D2" s="30">
        <v>592</v>
      </c>
      <c r="E2" s="30">
        <f>生产资料!D27</f>
      </c>
      <c r="F2" s="30">
        <v>8</v>
      </c>
      <c r="G2" s="30">
        <f>生产资料!$J$27</f>
      </c>
      <c r="H2" s="30"/>
      <c r="I2" s="30"/>
      <c r="J2" s="30"/>
      <c r="K2" s="30">
        <f>大件!D85</f>
      </c>
      <c r="L2" s="30">
        <v>1</v>
      </c>
      <c r="M2" s="7">
        <f>大件!J85</f>
      </c>
      <c r="N2" s="30">
        <f t="shared" ref="N2:N65" si="0">F2*G2+I2*J2</f>
      </c>
      <c r="O2" s="8">
        <f>(1-加工费!$B$21)*N2+L2*M2</f>
      </c>
      <c r="P2" s="7">
        <f>D2*0.3*5</f>
      </c>
      <c r="Q2" s="7">
        <f>O2+P2</f>
      </c>
    </row>
    <row r="3" spans="1:23">
      <c r="A3" s="42"/>
      <c r="B3" s="42"/>
      <c r="C3" s="30" t="s">
        <v>41</v>
      </c>
      <c r="D3" s="30">
        <v>208</v>
      </c>
      <c r="E3" s="30">
        <f>生产资料!D27</f>
      </c>
      <c r="F3" s="30">
        <v>8</v>
      </c>
      <c r="G3" s="30">
        <f>生产资料!$J$27</f>
      </c>
      <c r="H3" s="30"/>
      <c r="I3" s="30"/>
      <c r="J3" s="30"/>
      <c r="K3" s="30">
        <f>大件!D37</f>
      </c>
      <c r="L3" s="30">
        <v>1</v>
      </c>
      <c r="M3" s="7">
        <f>大件!J37</f>
      </c>
      <c r="N3" s="30">
        <f t="shared" si="0"/>
      </c>
      <c r="O3" s="8">
        <f>(1-加工费!$B$21)*N3+L3*M3</f>
      </c>
      <c r="P3" s="7">
        <f t="shared" ref="P3:P66" si="1">D3*0.3*5</f>
      </c>
      <c r="Q3" s="7">
        <f t="shared" ref="Q3:Q66" si="2">O3+P3</f>
      </c>
      <c r="S3" s="30"/>
      <c r="T3" s="30" t="s">
        <v>573</v>
      </c>
      <c r="U3" s="30" t="s">
        <v>509</v>
      </c>
      <c r="V3" s="30" t="s">
        <v>582</v>
      </c>
      <c r="W3" s="30" t="s">
        <v>574</v>
      </c>
    </row>
    <row r="4" spans="1:23">
      <c r="A4" s="42"/>
      <c r="B4" s="42"/>
      <c r="C4" s="30" t="s">
        <v>42</v>
      </c>
      <c r="D4" s="30">
        <v>336</v>
      </c>
      <c r="E4" s="30">
        <f>生产资料!D27</f>
      </c>
      <c r="F4" s="30">
        <v>8</v>
      </c>
      <c r="G4" s="30">
        <f>生产资料!$J$27</f>
      </c>
      <c r="H4" s="30"/>
      <c r="I4" s="30"/>
      <c r="J4" s="30"/>
      <c r="K4" s="30">
        <f>大件!D64</f>
      </c>
      <c r="L4" s="30">
        <v>1</v>
      </c>
      <c r="M4" s="7">
        <f>大件!J64</f>
      </c>
      <c r="N4" s="30">
        <f t="shared" si="0"/>
      </c>
      <c r="O4" s="8">
        <f>(1-加工费!$B$21)*N4+L4*M4</f>
      </c>
      <c r="P4" s="7">
        <f t="shared" si="1"/>
      </c>
      <c r="Q4" s="7">
        <f t="shared" si="2"/>
      </c>
      <c r="S4" s="30" t="s">
        <v>570</v>
      </c>
      <c r="T4" s="30">
        <f>生产资料!D38</f>
      </c>
      <c r="U4" s="30">
        <v>96</v>
      </c>
      <c r="V4" s="30">
        <f>生产资料!J38</f>
      </c>
      <c r="W4" s="30">
        <f>U4*V4</f>
      </c>
    </row>
    <row r="5" spans="1:23">
      <c r="A5" s="42"/>
      <c r="B5" s="42"/>
      <c r="C5" s="30" t="s">
        <v>43</v>
      </c>
      <c r="D5" s="30">
        <v>144</v>
      </c>
      <c r="E5" s="30">
        <f>C6</f>
      </c>
      <c r="F5" s="30">
        <v>1</v>
      </c>
      <c r="G5" s="30">
        <f>O6</f>
      </c>
      <c r="H5" s="30"/>
      <c r="I5" s="30"/>
      <c r="J5" s="30"/>
      <c r="K5" s="30">
        <f>大件!D112</f>
      </c>
      <c r="L5" s="30">
        <v>1</v>
      </c>
      <c r="M5" s="7">
        <f>大件!J112</f>
      </c>
      <c r="N5" s="30">
        <f t="shared" si="0"/>
      </c>
      <c r="O5" s="8">
        <f>(1-加工费!$B$21)*N5+L5*M5</f>
      </c>
      <c r="P5" s="7">
        <f t="shared" si="1"/>
      </c>
      <c r="Q5" s="7">
        <f t="shared" si="2"/>
      </c>
      <c r="S5" s="30" t="s">
        <v>571</v>
      </c>
      <c r="T5" s="30">
        <f>生产资料!D39</f>
      </c>
      <c r="U5" s="30">
        <v>96</v>
      </c>
      <c r="V5" s="30">
        <f>生产资料!J39</f>
      </c>
      <c r="W5" s="30">
        <f t="shared" ref="W5:W6" si="3">U5*V5</f>
      </c>
    </row>
    <row r="6" spans="1:23">
      <c r="A6" s="42"/>
      <c r="B6" s="42"/>
      <c r="C6" s="30" t="s">
        <v>44</v>
      </c>
      <c r="D6" s="30">
        <v>112</v>
      </c>
      <c r="E6" s="30">
        <f>生产资料!D27</f>
      </c>
      <c r="F6" s="30">
        <v>8</v>
      </c>
      <c r="G6" s="30">
        <f>生产资料!$J$27</f>
      </c>
      <c r="H6" s="30"/>
      <c r="I6" s="30"/>
      <c r="J6" s="30"/>
      <c r="K6" s="30"/>
      <c r="L6" s="30"/>
      <c r="M6" s="7"/>
      <c r="N6" s="30">
        <f t="shared" si="0"/>
      </c>
      <c r="O6" s="8">
        <f>(1-加工费!$B$21)*N6+L6*M6</f>
      </c>
      <c r="P6" s="7">
        <f t="shared" si="1"/>
      </c>
      <c r="Q6" s="7">
        <f t="shared" si="2"/>
      </c>
      <c r="S6" s="30" t="s">
        <v>572</v>
      </c>
      <c r="T6" s="30">
        <f>生产资料!D40</f>
      </c>
      <c r="U6" s="30">
        <v>96</v>
      </c>
      <c r="V6" s="30">
        <f>生产资料!J40</f>
      </c>
      <c r="W6" s="30">
        <f t="shared" si="3"/>
      </c>
    </row>
    <row r="7" spans="1:23">
      <c r="A7" s="42"/>
      <c r="B7" s="42"/>
      <c r="C7" s="30" t="s">
        <v>45</v>
      </c>
      <c r="D7" s="30">
        <v>112</v>
      </c>
      <c r="E7" s="30">
        <f>生产资料!D27</f>
      </c>
      <c r="F7" s="30">
        <v>8</v>
      </c>
      <c r="G7" s="30">
        <f>生产资料!$J$27</f>
      </c>
      <c r="H7" s="30"/>
      <c r="I7" s="30"/>
      <c r="J7" s="30"/>
      <c r="K7" s="30"/>
      <c r="L7" s="30"/>
      <c r="M7" s="7"/>
      <c r="N7" s="30">
        <f t="shared" si="0"/>
      </c>
      <c r="O7" s="8">
        <f>(1-加工费!$B$21)*N7+L7*M7</f>
      </c>
      <c r="P7" s="7">
        <f t="shared" si="1"/>
      </c>
      <c r="Q7" s="7">
        <f t="shared" si="2"/>
      </c>
    </row>
    <row r="8" spans="1:23">
      <c r="A8" s="42"/>
      <c r="B8" s="42"/>
      <c r="C8" s="30" t="s">
        <v>46</v>
      </c>
      <c r="D8" s="30">
        <v>112</v>
      </c>
      <c r="E8" s="30">
        <f>生产资料!D27</f>
      </c>
      <c r="F8" s="30">
        <v>8</v>
      </c>
      <c r="G8" s="30">
        <f>生产资料!$J$27</f>
      </c>
      <c r="H8" s="30"/>
      <c r="I8" s="30"/>
      <c r="J8" s="30"/>
      <c r="K8" s="30"/>
      <c r="L8" s="30"/>
      <c r="M8" s="7"/>
      <c r="N8" s="30">
        <f t="shared" si="0"/>
      </c>
      <c r="O8" s="8">
        <f>(1-加工费!$B$21)*N8+L8*M8</f>
      </c>
      <c r="P8" s="7">
        <f t="shared" si="1"/>
      </c>
      <c r="Q8" s="7">
        <f t="shared" si="2"/>
      </c>
    </row>
    <row r="9" spans="1:23">
      <c r="A9" s="42"/>
      <c r="B9" s="42"/>
      <c r="C9" s="30" t="s">
        <v>47</v>
      </c>
      <c r="D9" s="30">
        <v>144</v>
      </c>
      <c r="E9" s="30">
        <f>生产资料!D27</f>
      </c>
      <c r="F9" s="30">
        <v>8</v>
      </c>
      <c r="G9" s="30">
        <f>生产资料!$J$27</f>
      </c>
      <c r="H9" s="30"/>
      <c r="I9" s="30"/>
      <c r="J9" s="30"/>
      <c r="K9" s="30">
        <f>大件!D9</f>
      </c>
      <c r="L9" s="30">
        <v>1</v>
      </c>
      <c r="M9" s="7">
        <f>大件!J9</f>
      </c>
      <c r="N9" s="30">
        <f t="shared" si="0"/>
      </c>
      <c r="O9" s="8">
        <f>(1-加工费!$B$21)*N9+L9*M9</f>
      </c>
      <c r="P9" s="7">
        <f t="shared" si="1"/>
      </c>
      <c r="Q9" s="7">
        <f t="shared" si="2"/>
      </c>
    </row>
    <row r="10" spans="1:23">
      <c r="A10" s="42"/>
      <c r="B10" s="42" t="s">
        <v>48</v>
      </c>
      <c r="C10" s="30" t="s">
        <v>49</v>
      </c>
      <c r="D10" s="30">
        <v>1184</v>
      </c>
      <c r="E10" s="30">
        <f>生产资料!D27</f>
      </c>
      <c r="F10" s="30">
        <v>16</v>
      </c>
      <c r="G10" s="30">
        <f>生产资料!$J$27</f>
      </c>
      <c r="H10" s="30"/>
      <c r="I10" s="30"/>
      <c r="J10" s="30"/>
      <c r="K10" s="30">
        <f>大件!D83</f>
      </c>
      <c r="L10" s="30">
        <v>1</v>
      </c>
      <c r="M10" s="7">
        <f>大件!J83</f>
      </c>
      <c r="N10" s="30">
        <f t="shared" si="0"/>
      </c>
      <c r="O10" s="8">
        <f>(1-加工费!$B$21)*N10+L10*M10</f>
      </c>
      <c r="P10" s="7">
        <f t="shared" si="1"/>
      </c>
      <c r="Q10" s="7">
        <f t="shared" si="2"/>
      </c>
    </row>
    <row r="11" spans="1:23">
      <c r="A11" s="42"/>
      <c r="B11" s="42"/>
      <c r="C11" s="30" t="s">
        <v>50</v>
      </c>
      <c r="D11" s="30">
        <v>416</v>
      </c>
      <c r="E11" s="30">
        <f>生产资料!D27</f>
      </c>
      <c r="F11" s="30">
        <v>16</v>
      </c>
      <c r="G11" s="30">
        <f>生产资料!$J$27</f>
      </c>
      <c r="H11" s="30"/>
      <c r="I11" s="30"/>
      <c r="J11" s="30"/>
      <c r="K11" s="30">
        <f>大件!D35</f>
      </c>
      <c r="L11" s="30">
        <v>1</v>
      </c>
      <c r="M11" s="7">
        <f>大件!J35</f>
      </c>
      <c r="N11" s="30">
        <f t="shared" si="0"/>
      </c>
      <c r="O11" s="8">
        <f>(1-加工费!$B$21)*N11+L11*M11</f>
      </c>
      <c r="P11" s="7">
        <f t="shared" si="1"/>
      </c>
      <c r="Q11" s="7">
        <f t="shared" si="2"/>
      </c>
    </row>
    <row r="12" spans="1:23">
      <c r="A12" s="42"/>
      <c r="B12" s="42"/>
      <c r="C12" s="30" t="s">
        <v>51</v>
      </c>
      <c r="D12" s="30">
        <v>672</v>
      </c>
      <c r="E12" s="30">
        <f>生产资料!D27</f>
      </c>
      <c r="F12" s="30">
        <v>16</v>
      </c>
      <c r="G12" s="30">
        <f>生产资料!$J$27</f>
      </c>
      <c r="H12" s="30"/>
      <c r="I12" s="30"/>
      <c r="J12" s="30"/>
      <c r="K12" s="30">
        <f>大件!D63</f>
      </c>
      <c r="L12" s="30">
        <v>1</v>
      </c>
      <c r="M12" s="7">
        <f>大件!J63</f>
      </c>
      <c r="N12" s="30">
        <f t="shared" si="0"/>
      </c>
      <c r="O12" s="8">
        <f>(1-加工费!$B$21)*N12+L12*M12</f>
      </c>
      <c r="P12" s="7">
        <f t="shared" si="1"/>
      </c>
      <c r="Q12" s="7">
        <f t="shared" si="2"/>
      </c>
    </row>
    <row r="13" spans="1:23">
      <c r="A13" s="42"/>
      <c r="B13" s="42"/>
      <c r="C13" s="30" t="s">
        <v>52</v>
      </c>
      <c r="D13" s="30">
        <v>288</v>
      </c>
      <c r="E13" s="30">
        <f>C14</f>
      </c>
      <c r="F13" s="30">
        <v>1</v>
      </c>
      <c r="G13" s="30">
        <f>生产资料!$J$27</f>
      </c>
      <c r="H13" s="30"/>
      <c r="I13" s="30"/>
      <c r="J13" s="30"/>
      <c r="K13" s="30">
        <f>大件!D112</f>
      </c>
      <c r="L13" s="30">
        <v>4</v>
      </c>
      <c r="M13" s="7">
        <f>大件!J112</f>
      </c>
      <c r="N13" s="30">
        <f t="shared" si="0"/>
      </c>
      <c r="O13" s="8">
        <f>(1-加工费!$B$21)*N13+L13*M13</f>
      </c>
      <c r="P13" s="7">
        <f t="shared" si="1"/>
      </c>
      <c r="Q13" s="7">
        <f t="shared" si="2"/>
      </c>
    </row>
    <row r="14" spans="1:23">
      <c r="A14" s="42"/>
      <c r="B14" s="42"/>
      <c r="C14" s="30" t="s">
        <v>53</v>
      </c>
      <c r="D14" s="30">
        <v>224</v>
      </c>
      <c r="E14" s="30">
        <f>生产资料!D27</f>
      </c>
      <c r="F14" s="30">
        <v>16</v>
      </c>
      <c r="G14" s="30">
        <f>生产资料!$J$27</f>
      </c>
      <c r="H14" s="30"/>
      <c r="I14" s="30"/>
      <c r="J14" s="30"/>
      <c r="K14" s="30"/>
      <c r="L14" s="30"/>
      <c r="M14" s="7"/>
      <c r="N14" s="30">
        <f t="shared" si="0"/>
      </c>
      <c r="O14" s="8">
        <f>(1-加工费!$B$21)*N14+L14*M14</f>
      </c>
      <c r="P14" s="7">
        <f t="shared" si="1"/>
      </c>
      <c r="Q14" s="7">
        <f t="shared" si="2"/>
      </c>
    </row>
    <row r="15" spans="1:23">
      <c r="A15" s="42"/>
      <c r="B15" s="42"/>
      <c r="C15" s="30" t="s">
        <v>54</v>
      </c>
      <c r="D15" s="30">
        <v>224</v>
      </c>
      <c r="E15" s="30">
        <f>生产资料!D27</f>
      </c>
      <c r="F15" s="30">
        <v>16</v>
      </c>
      <c r="G15" s="30">
        <f>生产资料!$J$27</f>
      </c>
      <c r="H15" s="30"/>
      <c r="I15" s="30"/>
      <c r="J15" s="30"/>
      <c r="K15" s="30"/>
      <c r="L15" s="30"/>
      <c r="M15" s="7"/>
      <c r="N15" s="30">
        <f t="shared" si="0"/>
      </c>
      <c r="O15" s="8">
        <f>(1-加工费!$B$21)*N15+L15*M15</f>
      </c>
      <c r="P15" s="7">
        <f t="shared" si="1"/>
      </c>
      <c r="Q15" s="7">
        <f t="shared" si="2"/>
      </c>
    </row>
    <row r="16" spans="1:23">
      <c r="A16" s="42"/>
      <c r="B16" s="42"/>
      <c r="C16" s="30" t="s">
        <v>55</v>
      </c>
      <c r="D16" s="30">
        <v>224</v>
      </c>
      <c r="E16" s="30">
        <f>生产资料!D27</f>
      </c>
      <c r="F16" s="30">
        <v>16</v>
      </c>
      <c r="G16" s="30">
        <f>生产资料!$J$27</f>
      </c>
      <c r="H16" s="30"/>
      <c r="I16" s="30"/>
      <c r="J16" s="30"/>
      <c r="K16" s="30"/>
      <c r="L16" s="30"/>
      <c r="M16" s="7"/>
      <c r="N16" s="30">
        <f t="shared" si="0"/>
      </c>
      <c r="O16" s="8">
        <f>(1-加工费!$B$21)*N16+L16*M16</f>
      </c>
      <c r="P16" s="7">
        <f t="shared" si="1"/>
      </c>
      <c r="Q16" s="7">
        <f t="shared" si="2"/>
      </c>
    </row>
    <row r="17" spans="1:17">
      <c r="A17" s="42"/>
      <c r="B17" s="42"/>
      <c r="C17" s="30" t="s">
        <v>56</v>
      </c>
      <c r="D17" s="30">
        <v>288</v>
      </c>
      <c r="E17" s="30">
        <f>生产资料!D27</f>
      </c>
      <c r="F17" s="30">
        <v>16</v>
      </c>
      <c r="G17" s="30">
        <f>生产资料!$J$27</f>
      </c>
      <c r="H17" s="30"/>
      <c r="I17" s="30"/>
      <c r="J17" s="30"/>
      <c r="K17" s="30">
        <f>大件!D7</f>
      </c>
      <c r="L17" s="30">
        <v>1</v>
      </c>
      <c r="M17" s="7">
        <f>大件!J7</f>
      </c>
      <c r="N17" s="30">
        <f t="shared" si="0"/>
      </c>
      <c r="O17" s="8">
        <f>(1-加工费!$B$21)*N17+L17*M17</f>
      </c>
      <c r="P17" s="7">
        <f t="shared" si="1"/>
      </c>
      <c r="Q17" s="7">
        <f t="shared" si="2"/>
      </c>
    </row>
    <row r="18" spans="1:17">
      <c r="A18" s="42"/>
      <c r="B18" s="42" t="s">
        <v>65</v>
      </c>
      <c r="C18" s="30" t="s">
        <v>57</v>
      </c>
      <c r="D18" s="30">
        <v>592</v>
      </c>
      <c r="E18" s="30">
        <f>生产资料!D27</f>
      </c>
      <c r="F18" s="30">
        <v>8</v>
      </c>
      <c r="G18" s="30">
        <f>生产资料!$J$27</f>
      </c>
      <c r="H18" s="30"/>
      <c r="I18" s="30"/>
      <c r="J18" s="30"/>
      <c r="K18" s="30">
        <f>大件!D84</f>
      </c>
      <c r="L18" s="30">
        <v>1</v>
      </c>
      <c r="M18" s="7">
        <f>大件!J84</f>
      </c>
      <c r="N18" s="30">
        <f t="shared" si="0"/>
      </c>
      <c r="O18" s="8">
        <f>(1-加工费!$B$21)*N18+L18*M18</f>
      </c>
      <c r="P18" s="7">
        <f t="shared" si="1"/>
      </c>
      <c r="Q18" s="7">
        <f t="shared" si="2"/>
      </c>
    </row>
    <row r="19" spans="1:17">
      <c r="A19" s="42"/>
      <c r="B19" s="42"/>
      <c r="C19" s="30" t="s">
        <v>58</v>
      </c>
      <c r="D19" s="30">
        <v>208</v>
      </c>
      <c r="E19" s="30">
        <f>生产资料!D27</f>
      </c>
      <c r="F19" s="30">
        <v>8</v>
      </c>
      <c r="G19" s="30">
        <f>生产资料!$J$27</f>
      </c>
      <c r="H19" s="30"/>
      <c r="I19" s="30"/>
      <c r="J19" s="30"/>
      <c r="K19" s="30">
        <f>大件!D36</f>
      </c>
      <c r="L19" s="30">
        <v>1</v>
      </c>
      <c r="M19" s="7">
        <f>大件!J36</f>
      </c>
      <c r="N19" s="30">
        <f t="shared" si="0"/>
      </c>
      <c r="O19" s="8">
        <f>(1-加工费!$B$21)*N19+L19*M19</f>
      </c>
      <c r="P19" s="7">
        <f t="shared" si="1"/>
      </c>
      <c r="Q19" s="7">
        <f t="shared" si="2"/>
      </c>
    </row>
    <row r="20" spans="1:17">
      <c r="A20" s="42"/>
      <c r="B20" s="42"/>
      <c r="C20" s="30" t="s">
        <v>59</v>
      </c>
      <c r="D20" s="30">
        <v>336</v>
      </c>
      <c r="E20" s="30">
        <f>生产资料!D27</f>
      </c>
      <c r="F20" s="30">
        <v>8</v>
      </c>
      <c r="G20" s="30">
        <f>生产资料!$J$27</f>
      </c>
      <c r="H20" s="30"/>
      <c r="I20" s="30"/>
      <c r="J20" s="30"/>
      <c r="K20" s="30">
        <f>大件!D62</f>
      </c>
      <c r="L20" s="30">
        <v>1</v>
      </c>
      <c r="M20" s="7">
        <f>大件!J62</f>
      </c>
      <c r="N20" s="30">
        <f t="shared" si="0"/>
      </c>
      <c r="O20" s="8">
        <f>(1-加工费!$B$21)*N20+L20*M20</f>
      </c>
      <c r="P20" s="7">
        <f t="shared" si="1"/>
      </c>
      <c r="Q20" s="7">
        <f t="shared" si="2"/>
      </c>
    </row>
    <row r="21" spans="1:17">
      <c r="A21" s="42"/>
      <c r="B21" s="42"/>
      <c r="C21" s="30" t="s">
        <v>60</v>
      </c>
      <c r="D21" s="30">
        <v>144</v>
      </c>
      <c r="E21" s="30">
        <f>C22</f>
      </c>
      <c r="F21" s="30">
        <v>1</v>
      </c>
      <c r="G21" s="30">
        <f>生产资料!$J$27</f>
      </c>
      <c r="H21" s="30"/>
      <c r="I21" s="30"/>
      <c r="J21" s="30"/>
      <c r="K21" s="30">
        <f>大件!D112</f>
      </c>
      <c r="L21" s="30">
        <v>2</v>
      </c>
      <c r="M21" s="7">
        <f>大件!J112</f>
      </c>
      <c r="N21" s="30">
        <f t="shared" si="0"/>
      </c>
      <c r="O21" s="8">
        <f>(1-加工费!$B$21)*N21+L21*M21</f>
      </c>
      <c r="P21" s="7">
        <f t="shared" si="1"/>
      </c>
      <c r="Q21" s="7">
        <f t="shared" si="2"/>
      </c>
    </row>
    <row r="22" spans="1:17">
      <c r="A22" s="42"/>
      <c r="B22" s="42"/>
      <c r="C22" s="30" t="s">
        <v>61</v>
      </c>
      <c r="D22" s="30">
        <v>112</v>
      </c>
      <c r="E22" s="30">
        <f>生产资料!D27</f>
      </c>
      <c r="F22" s="30">
        <v>8</v>
      </c>
      <c r="G22" s="30">
        <f>生产资料!$J$27</f>
      </c>
      <c r="H22" s="30"/>
      <c r="I22" s="30"/>
      <c r="J22" s="30"/>
      <c r="K22" s="30"/>
      <c r="L22" s="30"/>
      <c r="M22" s="7"/>
      <c r="N22" s="30">
        <f t="shared" si="0"/>
      </c>
      <c r="O22" s="8">
        <f>(1-加工费!$B$21)*N22+L22*M22</f>
      </c>
      <c r="P22" s="7">
        <f t="shared" si="1"/>
      </c>
      <c r="Q22" s="7">
        <f t="shared" si="2"/>
      </c>
    </row>
    <row r="23" spans="1:17">
      <c r="A23" s="42"/>
      <c r="B23" s="42"/>
      <c r="C23" s="30" t="s">
        <v>62</v>
      </c>
      <c r="D23" s="30">
        <v>112</v>
      </c>
      <c r="E23" s="30">
        <f>生产资料!D27</f>
      </c>
      <c r="F23" s="30">
        <v>8</v>
      </c>
      <c r="G23" s="30">
        <f>生产资料!$J$27</f>
      </c>
      <c r="H23" s="30"/>
      <c r="I23" s="30"/>
      <c r="J23" s="30"/>
      <c r="K23" s="30"/>
      <c r="L23" s="30"/>
      <c r="M23" s="7"/>
      <c r="N23" s="30">
        <f t="shared" si="0"/>
      </c>
      <c r="O23" s="8">
        <f>(1-加工费!$B$21)*N23+L23*M23</f>
      </c>
      <c r="P23" s="7">
        <f t="shared" si="1"/>
      </c>
      <c r="Q23" s="7">
        <f t="shared" si="2"/>
      </c>
    </row>
    <row r="24" spans="1:17">
      <c r="A24" s="42"/>
      <c r="B24" s="42"/>
      <c r="C24" s="30" t="s">
        <v>63</v>
      </c>
      <c r="D24" s="30">
        <v>112</v>
      </c>
      <c r="E24" s="30">
        <f>生产资料!D27</f>
      </c>
      <c r="F24" s="30">
        <v>8</v>
      </c>
      <c r="G24" s="30">
        <f>生产资料!$J$27</f>
      </c>
      <c r="H24" s="30"/>
      <c r="I24" s="30"/>
      <c r="J24" s="30"/>
      <c r="K24" s="30"/>
      <c r="L24" s="30"/>
      <c r="M24" s="7"/>
      <c r="N24" s="30">
        <f t="shared" si="0"/>
      </c>
      <c r="O24" s="8">
        <f>(1-加工费!$B$21)*N24+L24*M24</f>
      </c>
      <c r="P24" s="7">
        <f t="shared" si="1"/>
      </c>
      <c r="Q24" s="7">
        <f t="shared" si="2"/>
      </c>
    </row>
    <row r="25" spans="1:17">
      <c r="A25" s="42"/>
      <c r="B25" s="42"/>
      <c r="C25" s="15" t="s">
        <v>64</v>
      </c>
      <c r="D25" s="15">
        <v>144</v>
      </c>
      <c r="E25" s="15">
        <f>生产资料!D27</f>
      </c>
      <c r="F25" s="15">
        <v>8</v>
      </c>
      <c r="G25" s="15">
        <f>生产资料!$J$27</f>
      </c>
      <c r="H25" s="15"/>
      <c r="I25" s="15"/>
      <c r="J25" s="15"/>
      <c r="K25" s="15">
        <f>大件!D8</f>
      </c>
      <c r="L25" s="15">
        <v>1</v>
      </c>
      <c r="M25" s="16">
        <f>大件!J8</f>
      </c>
      <c r="N25" s="15">
        <f>F25*G25+I25*J25</f>
      </c>
      <c r="O25" s="17">
        <f>(1-加工费!$B$21)*N25+L25*M25</f>
      </c>
      <c r="P25" s="7">
        <f t="shared" si="1"/>
      </c>
      <c r="Q25" s="7">
        <f t="shared" si="2"/>
      </c>
    </row>
    <row r="26" spans="1:17">
      <c r="A26" s="42"/>
      <c r="B26" s="42" t="s">
        <v>66</v>
      </c>
      <c r="C26" s="30" t="s">
        <v>67</v>
      </c>
      <c r="D26" s="30">
        <v>336</v>
      </c>
      <c r="E26" s="30">
        <f>生产资料!D27</f>
      </c>
      <c r="F26" s="30">
        <v>16</v>
      </c>
      <c r="G26" s="30">
        <f>生产资料!$J$27</f>
      </c>
      <c r="H26" s="30">
        <f>生产资料!D36</f>
      </c>
      <c r="I26" s="30">
        <v>12</v>
      </c>
      <c r="J26" s="30">
        <f>生产资料!J36</f>
      </c>
      <c r="K26" s="30"/>
      <c r="L26" s="30"/>
      <c r="M26" s="7"/>
      <c r="N26" s="30">
        <f>F26*G26+I26*J26</f>
      </c>
      <c r="O26" s="8">
        <f>(1-加工费!$B$21)*N26+L26*M26</f>
      </c>
      <c r="P26" s="7">
        <f t="shared" si="1"/>
      </c>
      <c r="Q26" s="7">
        <f t="shared" si="2"/>
      </c>
    </row>
    <row r="27" spans="1:17">
      <c r="A27" s="42"/>
      <c r="B27" s="42"/>
      <c r="C27" s="30" t="s">
        <v>68</v>
      </c>
      <c r="D27" s="30">
        <v>448</v>
      </c>
      <c r="E27" s="30">
        <f>生产资料!D27</f>
      </c>
      <c r="F27" s="30">
        <v>20</v>
      </c>
      <c r="G27" s="30">
        <f>生产资料!$J$27</f>
      </c>
      <c r="H27" s="30">
        <f>生产资料!D36</f>
      </c>
      <c r="I27" s="30">
        <v>12</v>
      </c>
      <c r="J27" s="30">
        <f>生产资料!J36</f>
      </c>
      <c r="K27" s="30"/>
      <c r="L27" s="30"/>
      <c r="M27" s="7"/>
      <c r="N27" s="30">
        <f t="shared" si="0"/>
      </c>
      <c r="O27" s="8">
        <f>(1-加工费!$B$21)*N27+L27*M27</f>
      </c>
      <c r="P27" s="7">
        <f t="shared" si="1"/>
      </c>
      <c r="Q27" s="7">
        <f t="shared" si="2"/>
      </c>
    </row>
    <row r="28" spans="1:17">
      <c r="A28" s="42"/>
      <c r="B28" s="42"/>
      <c r="C28" s="30" t="s">
        <v>69</v>
      </c>
      <c r="D28" s="30">
        <v>2368</v>
      </c>
      <c r="E28" s="30">
        <f>生产资料!D27</f>
      </c>
      <c r="F28" s="30">
        <v>20</v>
      </c>
      <c r="G28" s="30">
        <f>生产资料!$J$27</f>
      </c>
      <c r="H28" s="30">
        <f>生产资料!D36</f>
      </c>
      <c r="I28" s="30">
        <v>12</v>
      </c>
      <c r="J28" s="30">
        <f>生产资料!J36</f>
      </c>
      <c r="K28" s="30">
        <f>大件!D87</f>
      </c>
      <c r="L28" s="30">
        <v>1</v>
      </c>
      <c r="M28" s="7">
        <f>大件!J87</f>
      </c>
      <c r="N28" s="30">
        <f t="shared" si="0"/>
      </c>
      <c r="O28" s="8">
        <f>(1-加工费!$B$21)*N28+L28*M28</f>
      </c>
      <c r="P28" s="7">
        <f t="shared" si="1"/>
      </c>
      <c r="Q28" s="7">
        <f t="shared" si="2"/>
      </c>
    </row>
    <row r="29" spans="1:17">
      <c r="A29" s="42"/>
      <c r="B29" s="42"/>
      <c r="C29" s="30" t="s">
        <v>70</v>
      </c>
      <c r="D29" s="30">
        <v>448</v>
      </c>
      <c r="E29" s="30">
        <f>生产资料!D27</f>
      </c>
      <c r="F29" s="30">
        <v>20</v>
      </c>
      <c r="G29" s="30">
        <f>生产资料!$J$27</f>
      </c>
      <c r="H29" s="30">
        <f>生产资料!D36</f>
      </c>
      <c r="I29" s="30">
        <v>12</v>
      </c>
      <c r="J29" s="30">
        <f>生产资料!J36</f>
      </c>
      <c r="K29" s="30"/>
      <c r="L29" s="30"/>
      <c r="M29" s="7"/>
      <c r="N29" s="30">
        <f t="shared" si="0"/>
      </c>
      <c r="O29" s="8">
        <f>(1-加工费!$B$21)*N29+L29*M29</f>
      </c>
      <c r="P29" s="7">
        <f t="shared" si="1"/>
      </c>
      <c r="Q29" s="7">
        <f t="shared" si="2"/>
      </c>
    </row>
    <row r="30" spans="1:17">
      <c r="A30" s="42"/>
      <c r="B30" s="42"/>
      <c r="C30" s="30" t="s">
        <v>71</v>
      </c>
      <c r="D30" s="30">
        <v>432</v>
      </c>
      <c r="E30" s="30">
        <f>生产资料!D27</f>
      </c>
      <c r="F30" s="30">
        <v>16</v>
      </c>
      <c r="G30" s="30">
        <f>生产资料!$J$27</f>
      </c>
      <c r="H30" s="30">
        <f>生产资料!D36</f>
      </c>
      <c r="I30" s="30">
        <v>8</v>
      </c>
      <c r="J30" s="30">
        <f>生产资料!J36</f>
      </c>
      <c r="K30" s="30">
        <f>大件!D5</f>
      </c>
      <c r="L30" s="30">
        <v>1</v>
      </c>
      <c r="M30" s="7">
        <f>大件!J5</f>
      </c>
      <c r="N30" s="30">
        <f t="shared" si="0"/>
      </c>
      <c r="O30" s="8">
        <f>(1-加工费!$B$21)*N30+L30*M30</f>
      </c>
      <c r="P30" s="7">
        <f t="shared" si="1"/>
      </c>
      <c r="Q30" s="7">
        <f t="shared" si="2"/>
      </c>
    </row>
    <row r="31" spans="1:17">
      <c r="A31" s="42"/>
      <c r="B31" s="42"/>
      <c r="C31" s="30" t="s">
        <v>72</v>
      </c>
      <c r="D31" s="30">
        <v>832</v>
      </c>
      <c r="E31" s="30">
        <f>生产资料!D27</f>
      </c>
      <c r="F31" s="30">
        <v>20</v>
      </c>
      <c r="G31" s="30">
        <f>生产资料!$J$27</f>
      </c>
      <c r="H31" s="30">
        <f>生产资料!D36</f>
      </c>
      <c r="I31" s="30">
        <v>12</v>
      </c>
      <c r="J31" s="30">
        <f>生产资料!J36</f>
      </c>
      <c r="K31" s="30">
        <f>大件!D29</f>
      </c>
      <c r="L31" s="30">
        <v>1</v>
      </c>
      <c r="M31" s="7">
        <f>大件!J29</f>
      </c>
      <c r="N31" s="30">
        <f t="shared" si="0"/>
      </c>
      <c r="O31" s="8">
        <f>(1-加工费!$B$21)*N31+L31*M31</f>
      </c>
      <c r="P31" s="7">
        <f t="shared" si="1"/>
      </c>
      <c r="Q31" s="7">
        <f t="shared" si="2"/>
      </c>
    </row>
    <row r="32" spans="1:17">
      <c r="A32" s="42"/>
      <c r="B32" s="42"/>
      <c r="C32" s="30" t="s">
        <v>73</v>
      </c>
      <c r="D32" s="30">
        <v>1344</v>
      </c>
      <c r="E32" s="30">
        <f>生产资料!D27</f>
      </c>
      <c r="F32" s="30">
        <v>20</v>
      </c>
      <c r="G32" s="30">
        <f>生产资料!$J$27</f>
      </c>
      <c r="H32" s="30">
        <f>生产资料!D36</f>
      </c>
      <c r="I32" s="30">
        <v>12</v>
      </c>
      <c r="J32" s="30">
        <f>生产资料!J36</f>
      </c>
      <c r="K32" s="30">
        <f>大件!D56</f>
      </c>
      <c r="L32" s="30">
        <v>1</v>
      </c>
      <c r="M32" s="7">
        <f>大件!J56</f>
      </c>
      <c r="N32" s="30">
        <f t="shared" si="0"/>
      </c>
      <c r="O32" s="8">
        <f>(1-加工费!$B$21)*N32+L32*M32</f>
      </c>
      <c r="P32" s="7">
        <f t="shared" si="1"/>
      </c>
      <c r="Q32" s="7">
        <f t="shared" si="2"/>
      </c>
    </row>
    <row r="33" spans="1:17">
      <c r="A33" s="42"/>
      <c r="B33" s="42" t="s">
        <v>74</v>
      </c>
      <c r="C33" s="30" t="s">
        <v>75</v>
      </c>
      <c r="D33" s="30">
        <v>336</v>
      </c>
      <c r="E33" s="30">
        <f>生产资料!D27</f>
      </c>
      <c r="F33" s="30">
        <v>16</v>
      </c>
      <c r="G33" s="30">
        <f>生产资料!$J$27</f>
      </c>
      <c r="H33" s="30">
        <f>生产资料!D30</f>
      </c>
      <c r="I33" s="30">
        <v>8</v>
      </c>
      <c r="J33" s="30">
        <f>生产资料!J30</f>
      </c>
      <c r="K33" s="30"/>
      <c r="L33" s="30"/>
      <c r="M33" s="7"/>
      <c r="N33" s="30">
        <f t="shared" si="0"/>
      </c>
      <c r="O33" s="8">
        <f>(1-加工费!$B$21)*N33+L33*M33</f>
      </c>
      <c r="P33" s="7">
        <f t="shared" si="1"/>
      </c>
      <c r="Q33" s="7">
        <f t="shared" si="2"/>
      </c>
    </row>
    <row r="34" spans="1:17">
      <c r="A34" s="42"/>
      <c r="B34" s="42"/>
      <c r="C34" s="30" t="s">
        <v>76</v>
      </c>
      <c r="D34" s="30">
        <v>448</v>
      </c>
      <c r="E34" s="30">
        <f>生产资料!D27</f>
      </c>
      <c r="F34" s="30">
        <v>20</v>
      </c>
      <c r="G34" s="30">
        <f>生产资料!$J$27</f>
      </c>
      <c r="H34" s="30">
        <f t="shared" ref="H34:H39" si="4">H33</f>
      </c>
      <c r="I34" s="30">
        <v>12</v>
      </c>
      <c r="J34" s="30">
        <f>生产资料!J30</f>
      </c>
      <c r="K34" s="30"/>
      <c r="L34" s="30"/>
      <c r="M34" s="7"/>
      <c r="N34" s="30">
        <f t="shared" si="0"/>
      </c>
      <c r="O34" s="8">
        <f>(1-加工费!$B$21)*N34+L34*M34</f>
      </c>
      <c r="P34" s="7">
        <f t="shared" si="1"/>
      </c>
      <c r="Q34" s="7">
        <f t="shared" si="2"/>
      </c>
    </row>
    <row r="35" spans="1:17">
      <c r="A35" s="42"/>
      <c r="B35" s="42"/>
      <c r="C35" s="30" t="s">
        <v>77</v>
      </c>
      <c r="D35" s="30">
        <v>2368</v>
      </c>
      <c r="E35" s="30">
        <f>生产资料!D27</f>
      </c>
      <c r="F35" s="30">
        <v>20</v>
      </c>
      <c r="G35" s="30">
        <f>生产资料!$J$27</f>
      </c>
      <c r="H35" s="30">
        <f t="shared" si="4"/>
      </c>
      <c r="I35" s="30">
        <v>12</v>
      </c>
      <c r="J35" s="30">
        <f>生产资料!J30</f>
      </c>
      <c r="K35" s="30">
        <f>大件!D86</f>
      </c>
      <c r="L35" s="30">
        <v>1</v>
      </c>
      <c r="M35" s="7">
        <f>大件!J86</f>
      </c>
      <c r="N35" s="30">
        <f t="shared" si="0"/>
      </c>
      <c r="O35" s="8">
        <f>(1-加工费!$B$21)*N35+L35*M35</f>
      </c>
      <c r="P35" s="7">
        <f t="shared" si="1"/>
      </c>
      <c r="Q35" s="7">
        <f t="shared" si="2"/>
      </c>
    </row>
    <row r="36" spans="1:17">
      <c r="A36" s="42"/>
      <c r="B36" s="42"/>
      <c r="C36" s="30" t="s">
        <v>78</v>
      </c>
      <c r="D36" s="30">
        <v>448</v>
      </c>
      <c r="E36" s="30">
        <f>生产资料!D27</f>
      </c>
      <c r="F36" s="30">
        <v>12</v>
      </c>
      <c r="G36" s="30">
        <f>生产资料!$J$27</f>
      </c>
      <c r="H36" s="30">
        <f t="shared" si="4"/>
      </c>
      <c r="I36" s="30">
        <v>20</v>
      </c>
      <c r="J36" s="30">
        <f>生产资料!J30</f>
      </c>
      <c r="K36" s="30"/>
      <c r="L36" s="30"/>
      <c r="M36" s="7"/>
      <c r="N36" s="30">
        <f t="shared" si="0"/>
      </c>
      <c r="O36" s="8">
        <f>(1-加工费!$B$21)*N36+L36*M36</f>
      </c>
      <c r="P36" s="7">
        <f t="shared" si="1"/>
      </c>
      <c r="Q36" s="7">
        <f t="shared" si="2"/>
      </c>
    </row>
    <row r="37" spans="1:17">
      <c r="A37" s="42"/>
      <c r="B37" s="42"/>
      <c r="C37" s="30" t="s">
        <v>79</v>
      </c>
      <c r="D37" s="30">
        <v>576</v>
      </c>
      <c r="E37" s="30">
        <f>生产资料!D27</f>
      </c>
      <c r="F37" s="30">
        <v>12</v>
      </c>
      <c r="G37" s="30">
        <f>生产资料!$J$27</f>
      </c>
      <c r="H37" s="30">
        <f t="shared" si="4"/>
      </c>
      <c r="I37" s="30">
        <v>20</v>
      </c>
      <c r="J37" s="30">
        <f>生产资料!J30</f>
      </c>
      <c r="K37" s="30">
        <f>大件!D6</f>
      </c>
      <c r="L37" s="30">
        <v>1</v>
      </c>
      <c r="M37" s="7">
        <f>大件!J6</f>
      </c>
      <c r="N37" s="30">
        <f t="shared" si="0"/>
      </c>
      <c r="O37" s="8">
        <f>(1-加工费!$B$21)*N37+L37*M37</f>
      </c>
      <c r="P37" s="7">
        <f t="shared" si="1"/>
      </c>
      <c r="Q37" s="7">
        <f t="shared" si="2"/>
      </c>
    </row>
    <row r="38" spans="1:17">
      <c r="A38" s="42"/>
      <c r="B38" s="42"/>
      <c r="C38" s="30" t="s">
        <v>80</v>
      </c>
      <c r="D38" s="30">
        <v>832</v>
      </c>
      <c r="E38" s="30">
        <f>生产资料!D27</f>
      </c>
      <c r="F38" s="30">
        <v>20</v>
      </c>
      <c r="G38" s="30">
        <f>生产资料!$J$27</f>
      </c>
      <c r="H38" s="30">
        <f t="shared" si="4"/>
      </c>
      <c r="I38" s="30">
        <v>12</v>
      </c>
      <c r="J38" s="30">
        <f>生产资料!J30</f>
      </c>
      <c r="K38" s="30">
        <f>大件!D32</f>
      </c>
      <c r="L38" s="30">
        <v>1</v>
      </c>
      <c r="M38" s="7">
        <f>大件!J32</f>
      </c>
      <c r="N38" s="30">
        <f t="shared" si="0"/>
      </c>
      <c r="O38" s="8">
        <f>(1-加工费!$B$21)*N38+L38*M38</f>
      </c>
      <c r="P38" s="7">
        <f t="shared" si="1"/>
      </c>
      <c r="Q38" s="7">
        <f t="shared" si="2"/>
      </c>
    </row>
    <row r="39" spans="1:17">
      <c r="A39" s="42"/>
      <c r="B39" s="42"/>
      <c r="C39" s="30" t="s">
        <v>81</v>
      </c>
      <c r="D39" s="30">
        <v>1344</v>
      </c>
      <c r="E39" s="30">
        <f>生产资料!D27</f>
      </c>
      <c r="F39" s="30">
        <v>20</v>
      </c>
      <c r="G39" s="30">
        <f>生产资料!$J$27</f>
      </c>
      <c r="H39" s="30">
        <f t="shared" si="4"/>
      </c>
      <c r="I39" s="30">
        <v>12</v>
      </c>
      <c r="J39" s="30">
        <f>生产资料!J30</f>
      </c>
      <c r="K39" s="30">
        <f>大件!D57</f>
      </c>
      <c r="L39" s="30">
        <v>1</v>
      </c>
      <c r="M39" s="7">
        <f>大件!J57</f>
      </c>
      <c r="N39" s="30">
        <f t="shared" si="0"/>
      </c>
      <c r="O39" s="8">
        <f>(1-加工费!$B$21)*N39+L39*M39</f>
      </c>
      <c r="P39" s="7">
        <f t="shared" si="1"/>
      </c>
      <c r="Q39" s="7">
        <f t="shared" si="2"/>
      </c>
    </row>
    <row r="40" spans="1:17">
      <c r="A40" s="42"/>
      <c r="B40" s="42" t="s">
        <v>82</v>
      </c>
      <c r="C40" s="30" t="s">
        <v>82</v>
      </c>
      <c r="D40" s="30">
        <v>336</v>
      </c>
      <c r="E40" s="30">
        <f>生产资料!D27</f>
      </c>
      <c r="F40" s="30">
        <v>16</v>
      </c>
      <c r="G40" s="30">
        <f>生产资料!$J$27</f>
      </c>
      <c r="H40" s="30">
        <f>生产资料!D33</f>
      </c>
      <c r="I40" s="30">
        <v>8</v>
      </c>
      <c r="J40" s="30">
        <f>生产资料!J33</f>
      </c>
      <c r="K40" s="30"/>
      <c r="L40" s="30"/>
      <c r="M40" s="7"/>
      <c r="N40" s="30">
        <f t="shared" si="0"/>
      </c>
      <c r="O40" s="8">
        <f>(1-加工费!$B$21)*N40+L40*M40</f>
      </c>
      <c r="P40" s="7">
        <f t="shared" si="1"/>
      </c>
      <c r="Q40" s="7">
        <f t="shared" si="2"/>
      </c>
    </row>
    <row r="41" spans="1:17">
      <c r="A41" s="42"/>
      <c r="B41" s="42"/>
      <c r="C41" s="30" t="s">
        <v>83</v>
      </c>
      <c r="D41" s="30">
        <v>624</v>
      </c>
      <c r="E41" s="30">
        <f>生产资料!D27</f>
      </c>
      <c r="F41" s="30">
        <v>16</v>
      </c>
      <c r="G41" s="30">
        <f>生产资料!$J$27</f>
      </c>
      <c r="H41" s="30">
        <f t="shared" ref="H41:H46" si="5">H40</f>
      </c>
      <c r="I41" s="30">
        <v>8</v>
      </c>
      <c r="J41" s="30">
        <f>生产资料!J33</f>
      </c>
      <c r="K41" s="30">
        <f>大件!D33</f>
      </c>
      <c r="L41" s="30">
        <v>1</v>
      </c>
      <c r="M41" s="7">
        <f>大件!J33</f>
      </c>
      <c r="N41" s="30">
        <f t="shared" si="0"/>
      </c>
      <c r="O41" s="8">
        <f>(1-加工费!$B$21)*N41+L41*M41</f>
      </c>
      <c r="P41" s="7">
        <f t="shared" si="1"/>
      </c>
      <c r="Q41" s="7">
        <f t="shared" si="2"/>
      </c>
    </row>
    <row r="42" spans="1:17">
      <c r="A42" s="42"/>
      <c r="B42" s="42"/>
      <c r="C42" s="30" t="s">
        <v>84</v>
      </c>
      <c r="D42" s="30">
        <v>448</v>
      </c>
      <c r="E42" s="30">
        <f>生产资料!D27</f>
      </c>
      <c r="F42" s="30">
        <v>20</v>
      </c>
      <c r="G42" s="30">
        <f>生产资料!$J$27</f>
      </c>
      <c r="H42" s="30">
        <f t="shared" si="5"/>
      </c>
      <c r="I42" s="30">
        <v>12</v>
      </c>
      <c r="J42" s="30">
        <f>生产资料!J33</f>
      </c>
      <c r="K42" s="30"/>
      <c r="L42" s="30"/>
      <c r="M42" s="7"/>
      <c r="N42" s="30">
        <f t="shared" si="0"/>
      </c>
      <c r="O42" s="8">
        <f>(1-加工费!$B$21)*N42+L42*M42</f>
      </c>
      <c r="P42" s="7">
        <f t="shared" si="1"/>
      </c>
      <c r="Q42" s="7">
        <f t="shared" si="2"/>
      </c>
    </row>
    <row r="43" spans="1:17">
      <c r="A43" s="42"/>
      <c r="B43" s="42"/>
      <c r="C43" s="30" t="s">
        <v>85</v>
      </c>
      <c r="D43" s="30">
        <v>1344</v>
      </c>
      <c r="E43" s="30">
        <f>生产资料!D27</f>
      </c>
      <c r="F43" s="30">
        <v>20</v>
      </c>
      <c r="G43" s="30">
        <f>生产资料!$J$27</f>
      </c>
      <c r="H43" s="30">
        <f t="shared" si="5"/>
      </c>
      <c r="I43" s="30">
        <v>12</v>
      </c>
      <c r="J43" s="30">
        <f>生产资料!J33</f>
      </c>
      <c r="K43" s="30">
        <f>大件!D60</f>
      </c>
      <c r="L43" s="30">
        <v>1</v>
      </c>
      <c r="M43" s="7">
        <f>大件!J60</f>
      </c>
      <c r="N43" s="30">
        <f t="shared" si="0"/>
      </c>
      <c r="O43" s="8">
        <f>(1-加工费!$B$21)*N43+L43*M43</f>
      </c>
      <c r="P43" s="7">
        <f t="shared" si="1"/>
      </c>
      <c r="Q43" s="7">
        <f t="shared" si="2"/>
      </c>
    </row>
    <row r="44" spans="1:17">
      <c r="A44" s="42"/>
      <c r="B44" s="42"/>
      <c r="C44" s="30" t="s">
        <v>86</v>
      </c>
      <c r="D44" s="30">
        <v>448</v>
      </c>
      <c r="E44" s="30">
        <f>生产资料!D27</f>
      </c>
      <c r="F44" s="30">
        <v>20</v>
      </c>
      <c r="G44" s="30">
        <f>生产资料!$J$27</f>
      </c>
      <c r="H44" s="30">
        <f t="shared" si="5"/>
      </c>
      <c r="I44" s="30">
        <v>12</v>
      </c>
      <c r="J44" s="30">
        <f>J43</f>
      </c>
      <c r="K44" s="30"/>
      <c r="L44" s="30"/>
      <c r="M44" s="7"/>
      <c r="N44" s="30">
        <f t="shared" si="0"/>
      </c>
      <c r="O44" s="8">
        <f>(1-加工费!$B$21)*N44+L44*M44</f>
      </c>
      <c r="P44" s="7">
        <f t="shared" si="1"/>
      </c>
      <c r="Q44" s="7">
        <f t="shared" si="2"/>
      </c>
    </row>
    <row r="45" spans="1:17">
      <c r="A45" s="42"/>
      <c r="B45" s="42"/>
      <c r="C45" s="30" t="s">
        <v>87</v>
      </c>
      <c r="D45" s="30">
        <v>448</v>
      </c>
      <c r="E45" s="30">
        <f>生产资料!D27</f>
      </c>
      <c r="F45" s="30">
        <v>16</v>
      </c>
      <c r="G45" s="30">
        <f>生产资料!$J$27</f>
      </c>
      <c r="H45" s="30">
        <f t="shared" si="5"/>
      </c>
      <c r="I45" s="30">
        <v>8</v>
      </c>
      <c r="J45" s="30">
        <f>J44</f>
      </c>
      <c r="K45" s="30">
        <f>大件!D4</f>
      </c>
      <c r="L45" s="30">
        <v>1</v>
      </c>
      <c r="M45" s="7">
        <f>大件!J4</f>
      </c>
      <c r="N45" s="30">
        <f t="shared" si="0"/>
      </c>
      <c r="O45" s="8">
        <f>(1-加工费!$B$21)*N45+L45*M45</f>
      </c>
      <c r="P45" s="7">
        <f t="shared" si="1"/>
      </c>
      <c r="Q45" s="7">
        <f t="shared" si="2"/>
      </c>
    </row>
    <row r="46" spans="1:17">
      <c r="A46" s="42"/>
      <c r="B46" s="42"/>
      <c r="C46" s="30" t="s">
        <v>88</v>
      </c>
      <c r="D46" s="30">
        <v>2368</v>
      </c>
      <c r="E46" s="30">
        <f>生产资料!D27</f>
      </c>
      <c r="F46" s="30">
        <v>20</v>
      </c>
      <c r="G46" s="30">
        <f>生产资料!$J$27</f>
      </c>
      <c r="H46" s="30">
        <f t="shared" si="5"/>
      </c>
      <c r="I46" s="30">
        <v>12</v>
      </c>
      <c r="J46" s="30">
        <f>J45</f>
      </c>
      <c r="K46" s="30">
        <f>大件!D89</f>
      </c>
      <c r="L46" s="30">
        <v>1</v>
      </c>
      <c r="M46" s="7">
        <f>大件!J89</f>
      </c>
      <c r="N46" s="30">
        <f t="shared" si="0"/>
      </c>
      <c r="O46" s="8">
        <f>(1-加工费!$B$21)*N46+L46*M46</f>
      </c>
      <c r="P46" s="7">
        <f t="shared" si="1"/>
      </c>
      <c r="Q46" s="7">
        <f t="shared" si="2"/>
      </c>
    </row>
    <row r="47" spans="1:17">
      <c r="A47" s="42"/>
      <c r="B47" s="42" t="s">
        <v>89</v>
      </c>
      <c r="C47" s="30" t="s">
        <v>89</v>
      </c>
      <c r="D47" s="30">
        <v>336</v>
      </c>
      <c r="E47" s="30">
        <f>生产资料!D27</f>
      </c>
      <c r="F47" s="30">
        <v>24</v>
      </c>
      <c r="G47" s="30">
        <f>生产资料!$J$27</f>
      </c>
      <c r="H47" s="30"/>
      <c r="I47" s="30"/>
      <c r="J47" s="30"/>
      <c r="K47" s="30"/>
      <c r="L47" s="30"/>
      <c r="M47" s="7"/>
      <c r="N47" s="30">
        <f t="shared" si="0"/>
      </c>
      <c r="O47" s="8">
        <f>(1-加工费!$B$21)*N47+L47*M47</f>
      </c>
      <c r="P47" s="7">
        <f t="shared" si="1"/>
      </c>
      <c r="Q47" s="7">
        <f t="shared" si="2"/>
      </c>
    </row>
    <row r="48" spans="1:17">
      <c r="A48" s="42"/>
      <c r="B48" s="42"/>
      <c r="C48" s="30" t="s">
        <v>90</v>
      </c>
      <c r="D48" s="30">
        <v>448</v>
      </c>
      <c r="E48" s="30">
        <f>生产资料!D27</f>
      </c>
      <c r="F48" s="30">
        <v>20</v>
      </c>
      <c r="G48" s="30">
        <f>生产资料!$J$27</f>
      </c>
      <c r="H48" s="30">
        <f>H46</f>
      </c>
      <c r="I48" s="30">
        <v>12</v>
      </c>
      <c r="J48" s="30">
        <f>J46</f>
      </c>
      <c r="K48" s="30"/>
      <c r="L48" s="30"/>
      <c r="M48" s="7"/>
      <c r="N48" s="30">
        <f t="shared" si="0"/>
      </c>
      <c r="O48" s="8">
        <f>(1-加工费!$B$21)*N48+L48*M48</f>
      </c>
      <c r="P48" s="7">
        <f t="shared" si="1"/>
      </c>
      <c r="Q48" s="7">
        <f t="shared" si="2"/>
      </c>
    </row>
    <row r="49" spans="1:17">
      <c r="A49" s="42"/>
      <c r="B49" s="42"/>
      <c r="C49" s="30" t="s">
        <v>91</v>
      </c>
      <c r="D49" s="30">
        <v>2368</v>
      </c>
      <c r="E49" s="30">
        <f>生产资料!D27</f>
      </c>
      <c r="F49" s="30">
        <v>20</v>
      </c>
      <c r="G49" s="30">
        <f>生产资料!$J$27</f>
      </c>
      <c r="H49" s="30">
        <f>H48</f>
      </c>
      <c r="I49" s="30">
        <v>12</v>
      </c>
      <c r="J49" s="30">
        <f>J48</f>
      </c>
      <c r="K49" s="30">
        <f>大件!D88</f>
      </c>
      <c r="L49" s="30">
        <v>1</v>
      </c>
      <c r="M49" s="7">
        <f>大件!J88</f>
      </c>
      <c r="N49" s="30">
        <f t="shared" si="0"/>
      </c>
      <c r="O49" s="8">
        <f>(1-加工费!$B$21)*N49+L49*M49</f>
      </c>
      <c r="P49" s="7">
        <f t="shared" si="1"/>
      </c>
      <c r="Q49" s="7">
        <f t="shared" si="2"/>
      </c>
    </row>
    <row r="50" spans="1:17">
      <c r="A50" s="42"/>
      <c r="B50" s="42"/>
      <c r="C50" s="30" t="s">
        <v>92</v>
      </c>
      <c r="D50" s="30">
        <v>2368</v>
      </c>
      <c r="E50" s="30">
        <f>生产资料!D27</f>
      </c>
      <c r="F50" s="30">
        <v>20</v>
      </c>
      <c r="G50" s="30">
        <f>生产资料!$J$27</f>
      </c>
      <c r="H50" s="30">
        <f>H49</f>
      </c>
      <c r="I50" s="30">
        <v>12</v>
      </c>
      <c r="J50" s="30">
        <f>J49</f>
      </c>
      <c r="K50" s="30">
        <f>大件!D2</f>
      </c>
      <c r="L50" s="30">
        <v>1</v>
      </c>
      <c r="M50" s="7">
        <f>大件!J2</f>
      </c>
      <c r="N50" s="30">
        <f t="shared" si="0"/>
      </c>
      <c r="O50" s="8">
        <f>(1-加工费!$B$21)*N50+L50*M50</f>
      </c>
      <c r="P50" s="7">
        <f t="shared" si="1"/>
      </c>
      <c r="Q50" s="7">
        <f t="shared" si="2"/>
      </c>
    </row>
    <row r="51" spans="1:17">
      <c r="A51" s="42"/>
      <c r="B51" s="42"/>
      <c r="C51" s="30" t="s">
        <v>93</v>
      </c>
      <c r="D51" s="30">
        <v>448</v>
      </c>
      <c r="E51" s="30">
        <f>生产资料!D27</f>
      </c>
      <c r="F51" s="30">
        <v>20</v>
      </c>
      <c r="G51" s="30">
        <f>生产资料!$J$27</f>
      </c>
      <c r="H51" s="30">
        <f>H50</f>
      </c>
      <c r="I51" s="30">
        <v>12</v>
      </c>
      <c r="J51" s="30">
        <f>J50</f>
      </c>
      <c r="K51" s="30"/>
      <c r="L51" s="30"/>
      <c r="M51" s="7"/>
      <c r="N51" s="30">
        <f t="shared" si="0"/>
      </c>
      <c r="O51" s="8">
        <f>(1-加工费!$B$21)*N51+L51*M51</f>
      </c>
      <c r="P51" s="7">
        <f t="shared" si="1"/>
      </c>
      <c r="Q51" s="7">
        <f t="shared" si="2"/>
      </c>
    </row>
    <row r="52" spans="1:17">
      <c r="A52" s="42"/>
      <c r="B52" s="42"/>
      <c r="C52" s="30" t="s">
        <v>94</v>
      </c>
      <c r="D52" s="30">
        <v>832</v>
      </c>
      <c r="E52" s="30">
        <f>生产资料!D27</f>
      </c>
      <c r="F52" s="30">
        <v>20</v>
      </c>
      <c r="G52" s="30">
        <f>生产资料!$J$27</f>
      </c>
      <c r="H52" s="30">
        <f>H51</f>
      </c>
      <c r="I52" s="30">
        <v>12</v>
      </c>
      <c r="J52" s="30">
        <f>J51</f>
      </c>
      <c r="K52" s="30">
        <f>大件!D31</f>
      </c>
      <c r="L52" s="30">
        <v>1</v>
      </c>
      <c r="M52" s="7">
        <f>大件!J31</f>
      </c>
      <c r="N52" s="30">
        <f t="shared" si="0"/>
      </c>
      <c r="O52" s="8">
        <f>(1-加工费!$B$21)*N52+L52*M52</f>
      </c>
      <c r="P52" s="7">
        <f t="shared" si="1"/>
      </c>
      <c r="Q52" s="7">
        <f t="shared" si="2"/>
      </c>
    </row>
    <row r="53" spans="1:17">
      <c r="A53" s="42"/>
      <c r="B53" s="42"/>
      <c r="C53" s="30" t="s">
        <v>95</v>
      </c>
      <c r="D53" s="30">
        <v>1344</v>
      </c>
      <c r="E53" s="30">
        <f>生产资料!D27</f>
      </c>
      <c r="F53" s="30">
        <v>20</v>
      </c>
      <c r="G53" s="30">
        <f>生产资料!$J$27</f>
      </c>
      <c r="H53" s="30">
        <f>H52</f>
      </c>
      <c r="I53" s="30">
        <v>12</v>
      </c>
      <c r="J53" s="30">
        <f>J52</f>
      </c>
      <c r="K53" s="30">
        <f>大件!D58</f>
      </c>
      <c r="L53" s="30">
        <v>1</v>
      </c>
      <c r="M53" s="7">
        <f>大件!J58</f>
      </c>
      <c r="N53" s="30">
        <f t="shared" si="0"/>
      </c>
      <c r="O53" s="8">
        <f>(1-加工费!$B$21)*N53+L53*M53</f>
      </c>
      <c r="P53" s="7">
        <f t="shared" si="1"/>
      </c>
      <c r="Q53" s="7">
        <f t="shared" si="2"/>
      </c>
    </row>
    <row r="54" spans="1:17">
      <c r="A54" s="42"/>
      <c r="B54" s="42" t="s">
        <v>96</v>
      </c>
      <c r="C54" s="30" t="s">
        <v>96</v>
      </c>
      <c r="D54" s="30">
        <v>448</v>
      </c>
      <c r="E54" s="30">
        <f>生产资料!D27</f>
      </c>
      <c r="F54" s="30">
        <v>12</v>
      </c>
      <c r="G54" s="30">
        <f>生产资料!$J$27</f>
      </c>
      <c r="H54" s="30">
        <f>H39</f>
      </c>
      <c r="I54" s="30">
        <v>20</v>
      </c>
      <c r="J54" s="30">
        <f>J39</f>
      </c>
      <c r="K54" s="30"/>
      <c r="L54" s="30"/>
      <c r="M54" s="7"/>
      <c r="N54" s="30">
        <f t="shared" si="0"/>
      </c>
      <c r="O54" s="8">
        <f>(1-加工费!$B$21)*N54+L54*M54</f>
      </c>
      <c r="P54" s="7">
        <f t="shared" si="1"/>
      </c>
      <c r="Q54" s="7">
        <f t="shared" si="2"/>
      </c>
    </row>
    <row r="55" spans="1:17">
      <c r="A55" s="42"/>
      <c r="B55" s="42"/>
      <c r="C55" s="30" t="s">
        <v>97</v>
      </c>
      <c r="D55" s="30">
        <v>448</v>
      </c>
      <c r="E55" s="30">
        <f>生产资料!D27</f>
      </c>
      <c r="F55" s="30">
        <v>12</v>
      </c>
      <c r="G55" s="30">
        <f>生产资料!$J$27</f>
      </c>
      <c r="H55" s="30">
        <f t="shared" ref="H55:H65" si="6">H54</f>
      </c>
      <c r="I55" s="30">
        <v>20</v>
      </c>
      <c r="J55" s="30">
        <f t="shared" ref="J55:J65" si="7">J54</f>
      </c>
      <c r="K55" s="30">
        <f>大件!D90</f>
      </c>
      <c r="L55" s="30">
        <v>1</v>
      </c>
      <c r="M55" s="7">
        <f>大件!J90</f>
      </c>
      <c r="N55" s="30">
        <f t="shared" si="0"/>
      </c>
      <c r="O55" s="8">
        <f>(1-加工费!$B$21)*N55+L55*M55</f>
      </c>
      <c r="P55" s="7">
        <f t="shared" si="1"/>
      </c>
      <c r="Q55" s="7">
        <f t="shared" si="2"/>
      </c>
    </row>
    <row r="56" spans="1:17">
      <c r="A56" s="42"/>
      <c r="B56" s="42"/>
      <c r="C56" s="30" t="s">
        <v>98</v>
      </c>
      <c r="D56" s="30">
        <v>448</v>
      </c>
      <c r="E56" s="30">
        <f>生产资料!D27</f>
      </c>
      <c r="F56" s="30">
        <v>12</v>
      </c>
      <c r="G56" s="30">
        <f>生产资料!$J$27</f>
      </c>
      <c r="H56" s="30">
        <f t="shared" si="6"/>
      </c>
      <c r="I56" s="30">
        <v>20</v>
      </c>
      <c r="J56" s="30">
        <f t="shared" si="7"/>
      </c>
      <c r="K56" s="30"/>
      <c r="L56" s="30"/>
      <c r="M56" s="7"/>
      <c r="N56" s="30">
        <f t="shared" si="0"/>
      </c>
      <c r="O56" s="8">
        <f>(1-加工费!$B$21)*N56+L56*M56</f>
      </c>
      <c r="P56" s="7">
        <f t="shared" si="1"/>
      </c>
      <c r="Q56" s="7">
        <f t="shared" si="2"/>
      </c>
    </row>
    <row r="57" spans="1:17">
      <c r="A57" s="42"/>
      <c r="B57" s="42"/>
      <c r="C57" s="30" t="s">
        <v>99</v>
      </c>
      <c r="D57" s="30">
        <v>1344</v>
      </c>
      <c r="E57" s="30">
        <f>生产资料!D27</f>
      </c>
      <c r="F57" s="30">
        <v>12</v>
      </c>
      <c r="G57" s="30">
        <f>生产资料!$J$27</f>
      </c>
      <c r="H57" s="30">
        <f t="shared" si="6"/>
      </c>
      <c r="I57" s="30">
        <v>20</v>
      </c>
      <c r="J57" s="30">
        <f t="shared" si="7"/>
      </c>
      <c r="K57" s="30">
        <f>大件!D59</f>
      </c>
      <c r="L57" s="30">
        <v>1</v>
      </c>
      <c r="M57" s="7">
        <f>大件!J59</f>
      </c>
      <c r="N57" s="30">
        <f t="shared" si="0"/>
      </c>
      <c r="O57" s="8">
        <f>(1-加工费!$B$21)*N57+L57*M57</f>
      </c>
      <c r="P57" s="7">
        <f t="shared" si="1"/>
      </c>
      <c r="Q57" s="7">
        <f t="shared" si="2"/>
      </c>
    </row>
    <row r="58" spans="1:17">
      <c r="A58" s="42"/>
      <c r="B58" s="42"/>
      <c r="C58" s="30" t="s">
        <v>100</v>
      </c>
      <c r="D58" s="30">
        <v>336</v>
      </c>
      <c r="E58" s="30">
        <f>生产资料!D27</f>
      </c>
      <c r="F58" s="30">
        <v>8</v>
      </c>
      <c r="G58" s="30">
        <f>生产资料!$J$27</f>
      </c>
      <c r="H58" s="30">
        <f t="shared" si="6"/>
      </c>
      <c r="I58" s="30">
        <v>16</v>
      </c>
      <c r="J58" s="30">
        <f t="shared" si="7"/>
      </c>
      <c r="K58" s="30"/>
      <c r="L58" s="30"/>
      <c r="M58" s="7"/>
      <c r="N58" s="30">
        <f t="shared" si="0"/>
      </c>
      <c r="O58" s="8">
        <f>(1-加工费!$B$21)*N58+L58*M58</f>
      </c>
      <c r="P58" s="7">
        <f t="shared" si="1"/>
      </c>
      <c r="Q58" s="7">
        <f t="shared" si="2"/>
      </c>
    </row>
    <row r="59" spans="1:17">
      <c r="A59" s="42"/>
      <c r="B59" s="42"/>
      <c r="C59" s="30" t="s">
        <v>101</v>
      </c>
      <c r="D59" s="30">
        <v>576</v>
      </c>
      <c r="E59" s="30">
        <f>生产资料!D27</f>
      </c>
      <c r="F59" s="30">
        <v>12</v>
      </c>
      <c r="G59" s="30">
        <f>生产资料!$J$27</f>
      </c>
      <c r="H59" s="30">
        <f t="shared" si="6"/>
      </c>
      <c r="I59" s="30">
        <v>20</v>
      </c>
      <c r="J59" s="30">
        <f t="shared" si="7"/>
      </c>
      <c r="K59" s="30">
        <f>大件!D3</f>
      </c>
      <c r="L59" s="30">
        <v>1</v>
      </c>
      <c r="M59" s="7">
        <f>大件!J3</f>
      </c>
      <c r="N59" s="30">
        <f t="shared" si="0"/>
      </c>
      <c r="O59" s="8">
        <f>(1-加工费!$B$21)*N59+L59*M59</f>
      </c>
      <c r="P59" s="7">
        <f t="shared" si="1"/>
      </c>
      <c r="Q59" s="7">
        <f t="shared" si="2"/>
      </c>
    </row>
    <row r="60" spans="1:17">
      <c r="A60" s="42"/>
      <c r="B60" s="42"/>
      <c r="C60" s="30" t="s">
        <v>102</v>
      </c>
      <c r="D60" s="30">
        <v>832</v>
      </c>
      <c r="E60" s="30">
        <f>生产资料!D27</f>
      </c>
      <c r="F60" s="30">
        <v>12</v>
      </c>
      <c r="G60" s="30">
        <f>生产资料!$J$27</f>
      </c>
      <c r="H60" s="30">
        <f t="shared" si="6"/>
      </c>
      <c r="I60" s="30">
        <v>20</v>
      </c>
      <c r="J60" s="30">
        <f t="shared" si="7"/>
      </c>
      <c r="K60" s="30">
        <f>大件!D30</f>
      </c>
      <c r="L60" s="30">
        <v>1</v>
      </c>
      <c r="M60" s="7">
        <f>大件!J30</f>
      </c>
      <c r="N60" s="30">
        <f t="shared" si="0"/>
      </c>
      <c r="O60" s="8">
        <f>(1-加工费!$B$21)*N60+L60*M60</f>
      </c>
      <c r="P60" s="7">
        <f t="shared" si="1"/>
      </c>
      <c r="Q60" s="7">
        <f t="shared" si="2"/>
      </c>
    </row>
    <row r="61" spans="1:17">
      <c r="A61" s="42"/>
      <c r="B61" s="42" t="s">
        <v>103</v>
      </c>
      <c r="C61" s="30" t="s">
        <v>103</v>
      </c>
      <c r="D61" s="30">
        <v>112</v>
      </c>
      <c r="E61" s="30">
        <f>生产资料!D27</f>
      </c>
      <c r="F61" s="30">
        <v>4</v>
      </c>
      <c r="G61" s="30">
        <f>生产资料!$J$27</f>
      </c>
      <c r="H61" s="30">
        <f t="shared" si="6"/>
      </c>
      <c r="I61" s="30">
        <v>4</v>
      </c>
      <c r="J61" s="30">
        <f t="shared" si="7"/>
      </c>
      <c r="K61" s="30"/>
      <c r="L61" s="30"/>
      <c r="M61" s="7"/>
      <c r="N61" s="30">
        <f t="shared" si="0"/>
      </c>
      <c r="O61" s="8">
        <f>(1-加工费!$B$21)*N61+L61*M61</f>
      </c>
      <c r="P61" s="7">
        <f t="shared" si="1"/>
      </c>
      <c r="Q61" s="7">
        <f t="shared" si="2"/>
      </c>
    </row>
    <row r="62" spans="1:17">
      <c r="A62" s="42"/>
      <c r="B62" s="42"/>
      <c r="C62" s="30" t="s">
        <v>104</v>
      </c>
      <c r="D62" s="30">
        <v>336</v>
      </c>
      <c r="E62" s="30">
        <f>生产资料!D27</f>
      </c>
      <c r="F62" s="30">
        <v>4</v>
      </c>
      <c r="G62" s="30">
        <f>生产资料!$J$27</f>
      </c>
      <c r="H62" s="30">
        <f t="shared" si="6"/>
      </c>
      <c r="I62" s="30">
        <v>4</v>
      </c>
      <c r="J62" s="30">
        <f t="shared" si="7"/>
      </c>
      <c r="K62" s="30">
        <f>大件!D91</f>
      </c>
      <c r="L62" s="30">
        <v>1</v>
      </c>
      <c r="M62" s="7">
        <f>大件!J91</f>
      </c>
      <c r="N62" s="30">
        <f t="shared" si="0"/>
      </c>
      <c r="O62" s="8">
        <f>(1-加工费!$B$21)*N62+L62*M62</f>
      </c>
      <c r="P62" s="7">
        <f t="shared" si="1"/>
      </c>
      <c r="Q62" s="7">
        <f t="shared" si="2"/>
      </c>
    </row>
    <row r="63" spans="1:17">
      <c r="A63" s="42"/>
      <c r="B63" s="42"/>
      <c r="C63" s="30" t="s">
        <v>105</v>
      </c>
      <c r="D63" s="30">
        <v>208</v>
      </c>
      <c r="E63" s="30">
        <f>生产资料!D27</f>
      </c>
      <c r="F63" s="30">
        <v>4</v>
      </c>
      <c r="G63" s="30">
        <f>生产资料!$J$27</f>
      </c>
      <c r="H63" s="30">
        <f t="shared" si="6"/>
      </c>
      <c r="I63" s="30">
        <v>4</v>
      </c>
      <c r="J63" s="30">
        <f t="shared" si="7"/>
      </c>
      <c r="K63" s="30">
        <f>大件!D34</f>
      </c>
      <c r="L63" s="30">
        <v>1</v>
      </c>
      <c r="M63" s="7">
        <f>大件!J34</f>
      </c>
      <c r="N63" s="30">
        <f t="shared" si="0"/>
      </c>
      <c r="O63" s="8">
        <f>(1-加工费!$B$21)*N63+L63*M63</f>
      </c>
      <c r="P63" s="7">
        <f t="shared" si="1"/>
      </c>
      <c r="Q63" s="7">
        <f t="shared" si="2"/>
      </c>
    </row>
    <row r="64" spans="1:17">
      <c r="A64" s="42"/>
      <c r="B64" s="42"/>
      <c r="C64" s="30" t="s">
        <v>106</v>
      </c>
      <c r="D64" s="30">
        <v>144</v>
      </c>
      <c r="E64" s="30">
        <f>生产资料!D27</f>
      </c>
      <c r="F64" s="30">
        <v>4</v>
      </c>
      <c r="G64" s="30">
        <f>生产资料!$J$27</f>
      </c>
      <c r="H64" s="30">
        <f t="shared" si="6"/>
      </c>
      <c r="I64" s="30">
        <v>4</v>
      </c>
      <c r="J64" s="30">
        <f t="shared" si="7"/>
      </c>
      <c r="K64" s="30">
        <f>大件!D10</f>
      </c>
      <c r="L64" s="30">
        <v>1</v>
      </c>
      <c r="M64" s="7">
        <f>大件!J10</f>
      </c>
      <c r="N64" s="30">
        <f t="shared" si="0"/>
      </c>
      <c r="O64" s="8">
        <f>(1-加工费!$B$21)*N64+L64*M64</f>
      </c>
      <c r="P64" s="7">
        <f t="shared" si="1"/>
      </c>
      <c r="Q64" s="7">
        <f t="shared" si="2"/>
      </c>
    </row>
    <row r="65" spans="1:17">
      <c r="A65" s="42"/>
      <c r="B65" s="42"/>
      <c r="C65" s="30" t="s">
        <v>107</v>
      </c>
      <c r="D65" s="30">
        <v>336</v>
      </c>
      <c r="E65" s="30">
        <f>生产资料!D27</f>
      </c>
      <c r="F65" s="30">
        <v>4</v>
      </c>
      <c r="G65" s="30">
        <f>生产资料!$J$27</f>
      </c>
      <c r="H65" s="30">
        <f t="shared" si="6"/>
      </c>
      <c r="I65" s="30">
        <v>4</v>
      </c>
      <c r="J65" s="30">
        <f t="shared" si="7"/>
      </c>
      <c r="K65" s="30">
        <f>大件!D61</f>
      </c>
      <c r="L65" s="30">
        <v>1</v>
      </c>
      <c r="M65" s="7">
        <f>大件!J61</f>
      </c>
      <c r="N65" s="30">
        <f t="shared" si="0"/>
      </c>
      <c r="O65" s="8">
        <f>(1-加工费!$B$21)*N65+L65*M65</f>
      </c>
      <c r="P65" s="7">
        <f t="shared" si="1"/>
      </c>
      <c r="Q65" s="7">
        <f t="shared" si="2"/>
      </c>
    </row>
    <row r="66" spans="1:17">
      <c r="A66" s="42" t="s">
        <v>108</v>
      </c>
      <c r="B66" s="42" t="s">
        <v>109</v>
      </c>
      <c r="C66" s="30" t="s">
        <v>110</v>
      </c>
      <c r="D66" s="30">
        <v>592</v>
      </c>
      <c r="E66" s="30">
        <f>生产资料!D36</f>
      </c>
      <c r="F66" s="30">
        <v>8</v>
      </c>
      <c r="G66" s="30">
        <f>生产资料!J36</f>
      </c>
      <c r="H66" s="30"/>
      <c r="I66" s="30"/>
      <c r="J66" s="30"/>
      <c r="K66" s="30">
        <f>大件!D103</f>
      </c>
      <c r="L66" s="30">
        <v>1</v>
      </c>
      <c r="M66" s="7">
        <f>大件!J103</f>
      </c>
      <c r="N66" s="30">
        <f t="shared" ref="N66:N143" si="8">F66*G66+I66*J66</f>
      </c>
      <c r="O66" s="8">
        <f>(1-加工费!$B$21)*N66+L66*M66</f>
      </c>
      <c r="P66" s="7">
        <f t="shared" si="1"/>
      </c>
      <c r="Q66" s="7">
        <f t="shared" si="2"/>
      </c>
    </row>
    <row r="67" spans="1:17">
      <c r="A67" s="42"/>
      <c r="B67" s="42"/>
      <c r="C67" s="30" t="s">
        <v>111</v>
      </c>
      <c r="D67" s="30">
        <v>208</v>
      </c>
      <c r="E67" s="30">
        <f>E66</f>
      </c>
      <c r="F67" s="30">
        <v>8</v>
      </c>
      <c r="G67" s="30">
        <f>生产资料!J36</f>
      </c>
      <c r="H67" s="30"/>
      <c r="I67" s="30"/>
      <c r="J67" s="30"/>
      <c r="K67" s="30">
        <f>大件!D55</f>
      </c>
      <c r="L67" s="30">
        <v>1</v>
      </c>
      <c r="M67" s="7">
        <f>大件!J55</f>
      </c>
      <c r="N67" s="30">
        <f t="shared" si="8"/>
      </c>
      <c r="O67" s="8">
        <f>(1-加工费!$B$21)*N67+L67*M67</f>
      </c>
      <c r="P67" s="7">
        <f t="shared" ref="P67:P130" si="9">D67*0.3*5</f>
      </c>
      <c r="Q67" s="7">
        <f t="shared" ref="Q67:Q130" si="10">O67+P67</f>
      </c>
    </row>
    <row r="68" spans="1:17">
      <c r="A68" s="42"/>
      <c r="B68" s="42"/>
      <c r="C68" s="30" t="s">
        <v>112</v>
      </c>
      <c r="D68" s="30">
        <v>144</v>
      </c>
      <c r="E68" s="30">
        <f>E67</f>
      </c>
      <c r="F68" s="30">
        <v>8</v>
      </c>
      <c r="G68" s="30">
        <f>生产资料!J36</f>
      </c>
      <c r="H68" s="30"/>
      <c r="I68" s="30"/>
      <c r="J68" s="30"/>
      <c r="K68" s="30">
        <f>大件!D26</f>
      </c>
      <c r="L68" s="30">
        <v>1</v>
      </c>
      <c r="M68" s="7">
        <f>大件!J26</f>
      </c>
      <c r="N68" s="30">
        <f t="shared" si="8"/>
      </c>
      <c r="O68" s="8">
        <f>(1-加工费!$B$21)*N68+L68*M68</f>
      </c>
      <c r="P68" s="7">
        <f t="shared" si="9"/>
      </c>
      <c r="Q68" s="7">
        <f t="shared" si="10"/>
      </c>
    </row>
    <row r="69" spans="1:17">
      <c r="A69" s="42"/>
      <c r="B69" s="42"/>
      <c r="C69" s="30" t="s">
        <v>113</v>
      </c>
      <c r="D69" s="30">
        <v>144</v>
      </c>
      <c r="E69" s="30">
        <f>C70</f>
      </c>
      <c r="F69" s="30">
        <v>1</v>
      </c>
      <c r="G69" s="7">
        <f>O70</f>
      </c>
      <c r="H69" s="30"/>
      <c r="I69" s="30"/>
      <c r="J69" s="30"/>
      <c r="K69" s="30">
        <f>大件!D112</f>
      </c>
      <c r="L69" s="30">
        <v>2</v>
      </c>
      <c r="M69" s="7">
        <f>大件!J112</f>
      </c>
      <c r="N69" s="30">
        <f t="shared" si="8"/>
      </c>
      <c r="O69" s="8">
        <f>(1-加工费!$B$21)*N69+L69*M69</f>
      </c>
      <c r="P69" s="7">
        <f t="shared" si="9"/>
      </c>
      <c r="Q69" s="7">
        <f t="shared" si="10"/>
      </c>
    </row>
    <row r="70" spans="1:17">
      <c r="A70" s="42"/>
      <c r="B70" s="42"/>
      <c r="C70" s="30" t="s">
        <v>114</v>
      </c>
      <c r="D70" s="30">
        <v>144</v>
      </c>
      <c r="E70" s="30">
        <f>E68</f>
      </c>
      <c r="F70" s="30">
        <v>8</v>
      </c>
      <c r="G70" s="30">
        <f>生产资料!J36</f>
      </c>
      <c r="H70" s="30"/>
      <c r="I70" s="30"/>
      <c r="J70" s="30"/>
      <c r="K70" s="30"/>
      <c r="L70" s="30"/>
      <c r="M70" s="7"/>
      <c r="N70" s="30">
        <f t="shared" si="8"/>
      </c>
      <c r="O70" s="8">
        <f>(1-加工费!$B$21)*N70+L70*M70</f>
      </c>
      <c r="P70" s="7">
        <f t="shared" si="9"/>
      </c>
      <c r="Q70" s="7">
        <f t="shared" si="10"/>
      </c>
    </row>
    <row r="71" spans="1:17">
      <c r="A71" s="42"/>
      <c r="B71" s="42"/>
      <c r="C71" s="30" t="s">
        <v>115</v>
      </c>
      <c r="D71" s="30">
        <v>112</v>
      </c>
      <c r="E71" s="30">
        <f t="shared" ref="E71:E76" si="11">E70</f>
      </c>
      <c r="F71" s="30">
        <v>8</v>
      </c>
      <c r="G71" s="30">
        <f>生产资料!J36</f>
      </c>
      <c r="H71" s="30"/>
      <c r="I71" s="30"/>
      <c r="J71" s="30"/>
      <c r="K71" s="30"/>
      <c r="L71" s="30"/>
      <c r="M71" s="7"/>
      <c r="N71" s="30">
        <f t="shared" si="8"/>
      </c>
      <c r="O71" s="8">
        <f>(1-加工费!$B$21)*N71+L71*M71</f>
      </c>
      <c r="P71" s="7">
        <f t="shared" si="9"/>
      </c>
      <c r="Q71" s="7">
        <f t="shared" si="10"/>
      </c>
    </row>
    <row r="72" spans="1:17">
      <c r="A72" s="42"/>
      <c r="B72" s="42"/>
      <c r="C72" s="30" t="s">
        <v>116</v>
      </c>
      <c r="D72" s="30">
        <v>112</v>
      </c>
      <c r="E72" s="30">
        <f t="shared" si="11"/>
      </c>
      <c r="F72" s="30">
        <v>8</v>
      </c>
      <c r="G72" s="30">
        <f>生产资料!J36</f>
      </c>
      <c r="H72" s="30"/>
      <c r="I72" s="30"/>
      <c r="J72" s="30"/>
      <c r="K72" s="30"/>
      <c r="L72" s="30"/>
      <c r="M72" s="7"/>
      <c r="N72" s="30">
        <f t="shared" si="8"/>
      </c>
      <c r="O72" s="8">
        <f>(1-加工费!$B$21)*N72+L72*M72</f>
      </c>
      <c r="P72" s="7">
        <f t="shared" si="9"/>
      </c>
      <c r="Q72" s="7">
        <f t="shared" si="10"/>
      </c>
    </row>
    <row r="73" spans="1:17">
      <c r="A73" s="42"/>
      <c r="B73" s="42"/>
      <c r="C73" s="30" t="s">
        <v>117</v>
      </c>
      <c r="D73" s="30">
        <v>336</v>
      </c>
      <c r="E73" s="30">
        <f t="shared" si="11"/>
      </c>
      <c r="F73" s="30">
        <v>8</v>
      </c>
      <c r="G73" s="30">
        <f>生产资料!J36</f>
      </c>
      <c r="H73" s="30"/>
      <c r="I73" s="30"/>
      <c r="J73" s="30"/>
      <c r="K73" s="30">
        <f>大件!D82</f>
      </c>
      <c r="L73" s="30">
        <v>1</v>
      </c>
      <c r="M73" s="7">
        <f>大件!J82</f>
      </c>
      <c r="N73" s="30">
        <f t="shared" si="8"/>
      </c>
      <c r="O73" s="8">
        <f>(1-加工费!$B$21)*N73+L73*M73</f>
      </c>
      <c r="P73" s="7">
        <f t="shared" si="9"/>
      </c>
      <c r="Q73" s="7">
        <f t="shared" si="10"/>
      </c>
    </row>
    <row r="74" spans="1:17">
      <c r="A74" s="42"/>
      <c r="B74" s="42" t="s">
        <v>118</v>
      </c>
      <c r="C74" s="30" t="s">
        <v>119</v>
      </c>
      <c r="D74" s="30">
        <v>1184</v>
      </c>
      <c r="E74" s="30">
        <f t="shared" si="11"/>
      </c>
      <c r="F74" s="30">
        <v>16</v>
      </c>
      <c r="G74" s="30">
        <f>生产资料!J36</f>
      </c>
      <c r="H74" s="30"/>
      <c r="I74" s="30"/>
      <c r="J74" s="30"/>
      <c r="K74" s="30">
        <f>大件!D101</f>
      </c>
      <c r="L74" s="30">
        <v>1</v>
      </c>
      <c r="M74" s="7">
        <f>大件!J101</f>
      </c>
      <c r="N74" s="30">
        <f t="shared" si="8"/>
      </c>
      <c r="O74" s="8">
        <f>(1-加工费!$B$21)*N74+L74*M74</f>
      </c>
      <c r="P74" s="7">
        <f t="shared" si="9"/>
      </c>
      <c r="Q74" s="7">
        <f t="shared" si="10"/>
      </c>
    </row>
    <row r="75" spans="1:17">
      <c r="A75" s="42"/>
      <c r="B75" s="42"/>
      <c r="C75" s="30" t="s">
        <v>120</v>
      </c>
      <c r="D75" s="30">
        <v>416</v>
      </c>
      <c r="E75" s="30">
        <f t="shared" si="11"/>
      </c>
      <c r="F75" s="30">
        <v>16</v>
      </c>
      <c r="G75" s="30">
        <f>生产资料!J36</f>
      </c>
      <c r="H75" s="30"/>
      <c r="I75" s="30"/>
      <c r="J75" s="30"/>
      <c r="K75" s="30">
        <f>大件!D53</f>
      </c>
      <c r="L75" s="30">
        <v>1</v>
      </c>
      <c r="M75" s="7">
        <f>大件!J53</f>
      </c>
      <c r="N75" s="30">
        <f t="shared" si="8"/>
      </c>
      <c r="O75" s="8">
        <f>(1-加工费!$B$21)*N75+L75*M75</f>
      </c>
      <c r="P75" s="7">
        <f t="shared" si="9"/>
      </c>
      <c r="Q75" s="7">
        <f t="shared" si="10"/>
      </c>
    </row>
    <row r="76" spans="1:17">
      <c r="A76" s="42"/>
      <c r="B76" s="42"/>
      <c r="C76" s="30" t="s">
        <v>121</v>
      </c>
      <c r="D76" s="30">
        <v>288</v>
      </c>
      <c r="E76" s="30">
        <f t="shared" si="11"/>
      </c>
      <c r="F76" s="30">
        <v>16</v>
      </c>
      <c r="G76" s="30">
        <f>生产资料!J36</f>
      </c>
      <c r="H76" s="30"/>
      <c r="I76" s="30"/>
      <c r="J76" s="30"/>
      <c r="K76" s="30">
        <f>大件!D24</f>
      </c>
      <c r="L76" s="30">
        <v>1</v>
      </c>
      <c r="M76" s="7">
        <f>大件!J24</f>
      </c>
      <c r="N76" s="30">
        <f t="shared" si="8"/>
      </c>
      <c r="O76" s="8">
        <f>(1-加工费!$B$21)*N76+L76*M76</f>
      </c>
      <c r="P76" s="7">
        <f t="shared" si="9"/>
      </c>
      <c r="Q76" s="7">
        <f t="shared" si="10"/>
      </c>
    </row>
    <row r="77" spans="1:17">
      <c r="A77" s="42"/>
      <c r="B77" s="42"/>
      <c r="C77" s="30" t="s">
        <v>122</v>
      </c>
      <c r="D77" s="30">
        <v>288</v>
      </c>
      <c r="E77" s="30">
        <f>C78</f>
      </c>
      <c r="F77" s="30">
        <v>1</v>
      </c>
      <c r="G77" s="7">
        <f>O78</f>
      </c>
      <c r="H77" s="30"/>
      <c r="I77" s="30"/>
      <c r="J77" s="30"/>
      <c r="K77" s="30">
        <f>大件!D112</f>
      </c>
      <c r="L77" s="30">
        <v>4</v>
      </c>
      <c r="M77" s="7">
        <f>大件!J112</f>
      </c>
      <c r="N77" s="30">
        <f t="shared" si="8"/>
      </c>
      <c r="O77" s="8">
        <f>(1-加工费!$B$21)*N77+L77*M77</f>
      </c>
      <c r="P77" s="7">
        <f t="shared" si="9"/>
      </c>
      <c r="Q77" s="7">
        <f t="shared" si="10"/>
      </c>
    </row>
    <row r="78" spans="1:17">
      <c r="A78" s="42"/>
      <c r="B78" s="42"/>
      <c r="C78" s="30" t="s">
        <v>123</v>
      </c>
      <c r="D78" s="30">
        <v>224</v>
      </c>
      <c r="E78" s="30">
        <f>E76</f>
      </c>
      <c r="F78" s="30">
        <v>16</v>
      </c>
      <c r="G78" s="30">
        <f>生产资料!J36</f>
      </c>
      <c r="H78" s="30"/>
      <c r="I78" s="30"/>
      <c r="J78" s="30"/>
      <c r="K78" s="30"/>
      <c r="L78" s="30"/>
      <c r="M78" s="7"/>
      <c r="N78" s="30">
        <f t="shared" si="8"/>
      </c>
      <c r="O78" s="8">
        <f>(1-加工费!$B$21)*N78+L78*M78</f>
      </c>
      <c r="P78" s="7">
        <f t="shared" si="9"/>
      </c>
      <c r="Q78" s="7">
        <f t="shared" si="10"/>
      </c>
    </row>
    <row r="79" spans="1:17">
      <c r="A79" s="42"/>
      <c r="B79" s="42"/>
      <c r="C79" s="30" t="s">
        <v>124</v>
      </c>
      <c r="D79" s="30">
        <v>224</v>
      </c>
      <c r="E79" s="30">
        <f t="shared" ref="E79:E84" si="12">E78</f>
      </c>
      <c r="F79" s="30">
        <v>16</v>
      </c>
      <c r="G79" s="30">
        <f>生产资料!J36</f>
      </c>
      <c r="H79" s="30"/>
      <c r="I79" s="30"/>
      <c r="J79" s="30"/>
      <c r="K79" s="30"/>
      <c r="L79" s="30"/>
      <c r="M79" s="7"/>
      <c r="N79" s="30">
        <f t="shared" si="8"/>
      </c>
      <c r="O79" s="8">
        <f>(1-加工费!$B$21)*N79+L79*M79</f>
      </c>
      <c r="P79" s="7">
        <f t="shared" si="9"/>
      </c>
      <c r="Q79" s="7">
        <f t="shared" si="10"/>
      </c>
    </row>
    <row r="80" spans="1:17">
      <c r="A80" s="42"/>
      <c r="B80" s="42"/>
      <c r="C80" s="30" t="s">
        <v>125</v>
      </c>
      <c r="D80" s="30">
        <v>224</v>
      </c>
      <c r="E80" s="30">
        <f t="shared" si="12"/>
      </c>
      <c r="F80" s="30">
        <v>16</v>
      </c>
      <c r="G80" s="30">
        <f>生产资料!J36</f>
      </c>
      <c r="H80" s="30"/>
      <c r="I80" s="30"/>
      <c r="J80" s="30"/>
      <c r="K80" s="30"/>
      <c r="L80" s="30"/>
      <c r="M80" s="7"/>
      <c r="N80" s="30">
        <f t="shared" si="8"/>
      </c>
      <c r="O80" s="8">
        <f>(1-加工费!$B$21)*N80+L80*M80</f>
      </c>
      <c r="P80" s="7">
        <f t="shared" si="9"/>
      </c>
      <c r="Q80" s="7">
        <f t="shared" si="10"/>
      </c>
    </row>
    <row r="81" spans="1:17">
      <c r="A81" s="42"/>
      <c r="B81" s="42"/>
      <c r="C81" s="30" t="s">
        <v>126</v>
      </c>
      <c r="D81" s="30">
        <v>672</v>
      </c>
      <c r="E81" s="30">
        <f t="shared" si="12"/>
      </c>
      <c r="F81" s="30">
        <v>16</v>
      </c>
      <c r="G81" s="30">
        <f>生产资料!J36</f>
      </c>
      <c r="H81" s="30"/>
      <c r="I81" s="30"/>
      <c r="J81" s="30"/>
      <c r="K81" s="30">
        <f>大件!D81</f>
      </c>
      <c r="L81" s="30">
        <v>1</v>
      </c>
      <c r="M81" s="7">
        <f>大件!J81</f>
      </c>
      <c r="N81" s="30">
        <f t="shared" si="8"/>
      </c>
      <c r="O81" s="8">
        <f>(1-加工费!$B$21)*N81+L81*M81</f>
      </c>
      <c r="P81" s="7">
        <f t="shared" si="9"/>
      </c>
      <c r="Q81" s="7">
        <f t="shared" si="10"/>
      </c>
    </row>
    <row r="82" spans="1:17">
      <c r="A82" s="42"/>
      <c r="B82" s="42" t="s">
        <v>127</v>
      </c>
      <c r="C82" s="30" t="s">
        <v>128</v>
      </c>
      <c r="D82" s="30">
        <v>592</v>
      </c>
      <c r="E82" s="30">
        <f t="shared" si="12"/>
      </c>
      <c r="F82" s="30">
        <v>8</v>
      </c>
      <c r="G82" s="30">
        <f>生产资料!J36</f>
      </c>
      <c r="H82" s="30"/>
      <c r="I82" s="30"/>
      <c r="J82" s="30"/>
      <c r="K82" s="30">
        <f>大件!D102</f>
      </c>
      <c r="L82" s="30">
        <v>1</v>
      </c>
      <c r="M82" s="7">
        <f>大件!J102</f>
      </c>
      <c r="N82" s="30">
        <f t="shared" si="8"/>
      </c>
      <c r="O82" s="8">
        <f>(1-加工费!$B$21)*N82+L82*M82</f>
      </c>
      <c r="P82" s="7">
        <f t="shared" si="9"/>
      </c>
      <c r="Q82" s="7">
        <f t="shared" si="10"/>
      </c>
    </row>
    <row r="83" spans="1:17">
      <c r="A83" s="42"/>
      <c r="B83" s="42"/>
      <c r="C83" s="30" t="s">
        <v>129</v>
      </c>
      <c r="D83" s="30">
        <v>208</v>
      </c>
      <c r="E83" s="30">
        <f t="shared" si="12"/>
      </c>
      <c r="F83" s="30">
        <v>8</v>
      </c>
      <c r="G83" s="30">
        <f>生产资料!J36</f>
      </c>
      <c r="H83" s="30"/>
      <c r="I83" s="30"/>
      <c r="J83" s="30"/>
      <c r="K83" s="30">
        <f>大件!D54</f>
      </c>
      <c r="L83" s="30">
        <v>1</v>
      </c>
      <c r="M83" s="7">
        <f>大件!J54</f>
      </c>
      <c r="N83" s="30">
        <f t="shared" si="8"/>
      </c>
      <c r="O83" s="8">
        <f>(1-加工费!$B$21)*N83+L83*M83</f>
      </c>
      <c r="P83" s="7">
        <f t="shared" si="9"/>
      </c>
      <c r="Q83" s="7">
        <f t="shared" si="10"/>
      </c>
    </row>
    <row r="84" spans="1:17">
      <c r="A84" s="42"/>
      <c r="B84" s="42"/>
      <c r="C84" s="30" t="s">
        <v>130</v>
      </c>
      <c r="D84" s="30">
        <v>144</v>
      </c>
      <c r="E84" s="30">
        <f t="shared" si="12"/>
      </c>
      <c r="F84" s="30">
        <v>8</v>
      </c>
      <c r="G84" s="30">
        <f>生产资料!J36</f>
      </c>
      <c r="H84" s="30"/>
      <c r="I84" s="30"/>
      <c r="J84" s="30"/>
      <c r="K84" s="30">
        <f>大件!D25</f>
      </c>
      <c r="L84" s="30">
        <v>1</v>
      </c>
      <c r="M84" s="7">
        <f>大件!J25</f>
      </c>
      <c r="N84" s="30">
        <f t="shared" si="8"/>
      </c>
      <c r="O84" s="8">
        <f>(1-加工费!$B$21)*N84+L84*M84</f>
      </c>
      <c r="P84" s="7">
        <f t="shared" si="9"/>
      </c>
      <c r="Q84" s="7">
        <f t="shared" si="10"/>
      </c>
    </row>
    <row r="85" spans="1:17">
      <c r="A85" s="42"/>
      <c r="B85" s="42"/>
      <c r="C85" s="30" t="s">
        <v>131</v>
      </c>
      <c r="D85" s="30">
        <v>144</v>
      </c>
      <c r="E85" s="30">
        <f>C86</f>
      </c>
      <c r="F85" s="30">
        <v>1</v>
      </c>
      <c r="G85" s="7">
        <f>O86</f>
      </c>
      <c r="H85" s="30"/>
      <c r="I85" s="30"/>
      <c r="J85" s="30"/>
      <c r="K85" s="30">
        <f>大件!D112</f>
      </c>
      <c r="L85" s="30">
        <v>2</v>
      </c>
      <c r="M85" s="7">
        <f>大件!J112</f>
      </c>
      <c r="N85" s="30">
        <f t="shared" si="8"/>
      </c>
      <c r="O85" s="8">
        <f>(1-加工费!$B$21)*N85+L85*M85</f>
      </c>
      <c r="P85" s="7">
        <f t="shared" si="9"/>
      </c>
      <c r="Q85" s="7">
        <f t="shared" si="10"/>
      </c>
    </row>
    <row r="86" spans="1:17">
      <c r="A86" s="42"/>
      <c r="B86" s="42"/>
      <c r="C86" s="30" t="s">
        <v>132</v>
      </c>
      <c r="D86" s="30">
        <v>112</v>
      </c>
      <c r="E86" s="30">
        <f>E84</f>
      </c>
      <c r="F86" s="30">
        <v>8</v>
      </c>
      <c r="G86" s="30">
        <f>生产资料!J36</f>
      </c>
      <c r="H86" s="30"/>
      <c r="I86" s="30"/>
      <c r="J86" s="30"/>
      <c r="K86" s="30"/>
      <c r="L86" s="30"/>
      <c r="M86" s="7"/>
      <c r="N86" s="30">
        <f t="shared" si="8"/>
      </c>
      <c r="O86" s="8">
        <f>(1-加工费!$B$21)*N86+L86*M86</f>
      </c>
      <c r="P86" s="7">
        <f t="shared" si="9"/>
      </c>
      <c r="Q86" s="7">
        <f t="shared" si="10"/>
      </c>
    </row>
    <row r="87" spans="1:17">
      <c r="A87" s="42"/>
      <c r="B87" s="42"/>
      <c r="C87" s="30" t="s">
        <v>133</v>
      </c>
      <c r="D87" s="30">
        <v>112</v>
      </c>
      <c r="E87" s="30">
        <f>E86</f>
      </c>
      <c r="F87" s="30">
        <v>8</v>
      </c>
      <c r="G87" s="30">
        <f>生产资料!J36</f>
      </c>
      <c r="H87" s="30"/>
      <c r="I87" s="30"/>
      <c r="J87" s="30"/>
      <c r="K87" s="30"/>
      <c r="L87" s="30"/>
      <c r="M87" s="7"/>
      <c r="N87" s="30">
        <f t="shared" si="8"/>
      </c>
      <c r="O87" s="8">
        <f>(1-加工费!$B$21)*N87+L87*M87</f>
      </c>
      <c r="P87" s="7">
        <f t="shared" si="9"/>
      </c>
      <c r="Q87" s="7">
        <f t="shared" si="10"/>
      </c>
    </row>
    <row r="88" spans="1:17">
      <c r="A88" s="42"/>
      <c r="B88" s="42"/>
      <c r="C88" s="30" t="s">
        <v>134</v>
      </c>
      <c r="D88" s="30">
        <v>112</v>
      </c>
      <c r="E88" s="30">
        <f>E87</f>
      </c>
      <c r="F88" s="30">
        <v>8</v>
      </c>
      <c r="G88" s="30">
        <f>生产资料!J36</f>
      </c>
      <c r="H88" s="30"/>
      <c r="I88" s="30"/>
      <c r="J88" s="30"/>
      <c r="K88" s="30"/>
      <c r="L88" s="30"/>
      <c r="M88" s="7"/>
      <c r="N88" s="30">
        <f t="shared" si="8"/>
      </c>
      <c r="O88" s="8">
        <f>(1-加工费!$B$21)*N88+L88*M88</f>
      </c>
      <c r="P88" s="7">
        <f t="shared" si="9"/>
      </c>
      <c r="Q88" s="7">
        <f t="shared" si="10"/>
      </c>
    </row>
    <row r="89" spans="1:17">
      <c r="A89" s="42"/>
      <c r="B89" s="42"/>
      <c r="C89" s="30" t="s">
        <v>135</v>
      </c>
      <c r="D89" s="30">
        <v>336</v>
      </c>
      <c r="E89" s="30">
        <f>E88</f>
      </c>
      <c r="F89" s="30">
        <v>8</v>
      </c>
      <c r="G89" s="30">
        <f>生产资料!J36</f>
      </c>
      <c r="H89" s="30"/>
      <c r="I89" s="30"/>
      <c r="J89" s="30"/>
      <c r="K89" s="30">
        <f>大件!D80</f>
      </c>
      <c r="L89" s="30">
        <v>1</v>
      </c>
      <c r="M89" s="7">
        <f>大件!J80</f>
      </c>
      <c r="N89" s="30">
        <f t="shared" si="8"/>
      </c>
      <c r="O89" s="8">
        <f>(1-加工费!$B$21)*N89+L89*M89</f>
      </c>
      <c r="P89" s="7">
        <f t="shared" si="9"/>
      </c>
      <c r="Q89" s="7">
        <f t="shared" si="10"/>
      </c>
    </row>
    <row r="90" spans="1:17">
      <c r="A90" s="42"/>
      <c r="B90" s="42" t="s">
        <v>136</v>
      </c>
      <c r="C90" s="30" t="s">
        <v>136</v>
      </c>
      <c r="D90" s="30">
        <v>448</v>
      </c>
      <c r="E90" s="30">
        <f>生产资料!D30</f>
      </c>
      <c r="F90" s="30">
        <v>32</v>
      </c>
      <c r="G90" s="30">
        <f>生产资料!J30</f>
      </c>
      <c r="H90" s="30"/>
      <c r="I90" s="30"/>
      <c r="J90" s="30"/>
      <c r="K90" s="30"/>
      <c r="L90" s="30"/>
      <c r="M90" s="7"/>
      <c r="N90" s="30">
        <f t="shared" si="8"/>
      </c>
      <c r="O90" s="8">
        <f>(1-加工费!$B$21)*N90+L90*M90</f>
      </c>
      <c r="P90" s="7">
        <f t="shared" si="9"/>
      </c>
      <c r="Q90" s="7">
        <f t="shared" si="10"/>
      </c>
    </row>
    <row r="91" spans="1:17">
      <c r="A91" s="42"/>
      <c r="B91" s="42"/>
      <c r="C91" s="30" t="s">
        <v>137</v>
      </c>
      <c r="D91" s="30">
        <v>2368</v>
      </c>
      <c r="E91" s="30">
        <f t="shared" ref="E91:E110" si="13">E90</f>
      </c>
      <c r="F91" s="30">
        <v>32</v>
      </c>
      <c r="G91" s="30">
        <f t="shared" ref="G91:H106" si="14">G90</f>
      </c>
      <c r="H91" s="30"/>
      <c r="I91" s="30"/>
      <c r="J91" s="30"/>
      <c r="K91" s="30">
        <f>大件!D107</f>
      </c>
      <c r="L91" s="30">
        <v>1</v>
      </c>
      <c r="M91" s="7">
        <f>大件!J107</f>
      </c>
      <c r="N91" s="30">
        <f t="shared" si="8"/>
      </c>
      <c r="O91" s="8">
        <f>(1-加工费!$B$21)*N91+L91*M91</f>
      </c>
      <c r="P91" s="7">
        <f t="shared" si="9"/>
      </c>
      <c r="Q91" s="7">
        <f t="shared" si="10"/>
      </c>
    </row>
    <row r="92" spans="1:17">
      <c r="A92" s="42"/>
      <c r="B92" s="42"/>
      <c r="C92" s="30" t="s">
        <v>138</v>
      </c>
      <c r="D92" s="30">
        <v>832</v>
      </c>
      <c r="E92" s="30">
        <f t="shared" si="13"/>
      </c>
      <c r="F92" s="30">
        <v>32</v>
      </c>
      <c r="G92" s="30">
        <f t="shared" si="14"/>
      </c>
      <c r="H92" s="30"/>
      <c r="I92" s="30"/>
      <c r="J92" s="30"/>
      <c r="K92" s="30">
        <f>大件!D47</f>
      </c>
      <c r="L92" s="30">
        <v>1</v>
      </c>
      <c r="M92" s="7">
        <f>大件!J47</f>
      </c>
      <c r="N92" s="30">
        <f t="shared" si="8"/>
      </c>
      <c r="O92" s="8">
        <f>(1-加工费!$B$21)*N92+L92*M92</f>
      </c>
      <c r="P92" s="7">
        <f t="shared" si="9"/>
      </c>
      <c r="Q92" s="7">
        <f t="shared" si="10"/>
      </c>
    </row>
    <row r="93" spans="1:17">
      <c r="A93" s="42"/>
      <c r="B93" s="42"/>
      <c r="C93" s="30" t="s">
        <v>139</v>
      </c>
      <c r="D93" s="30">
        <v>1344</v>
      </c>
      <c r="E93" s="30">
        <f t="shared" si="13"/>
      </c>
      <c r="F93" s="30">
        <v>32</v>
      </c>
      <c r="G93" s="30">
        <f t="shared" si="14"/>
      </c>
      <c r="H93" s="30"/>
      <c r="I93" s="30"/>
      <c r="J93" s="30"/>
      <c r="K93" s="30">
        <f>大件!D74</f>
      </c>
      <c r="L93" s="30">
        <v>1</v>
      </c>
      <c r="M93" s="7">
        <f>大件!J74</f>
      </c>
      <c r="N93" s="30">
        <f t="shared" si="8"/>
      </c>
      <c r="O93" s="8">
        <f>(1-加工费!$B$21)*N93+L93*M93</f>
      </c>
      <c r="P93" s="7">
        <f t="shared" si="9"/>
      </c>
      <c r="Q93" s="7">
        <f t="shared" si="10"/>
      </c>
    </row>
    <row r="94" spans="1:17">
      <c r="A94" s="42"/>
      <c r="B94" s="42"/>
      <c r="C94" s="30" t="s">
        <v>140</v>
      </c>
      <c r="D94" s="30">
        <v>448</v>
      </c>
      <c r="E94" s="30">
        <f t="shared" si="13"/>
      </c>
      <c r="F94" s="30">
        <v>32</v>
      </c>
      <c r="G94" s="30">
        <f t="shared" si="14"/>
      </c>
      <c r="H94" s="30"/>
      <c r="I94" s="30"/>
      <c r="J94" s="30"/>
      <c r="K94" s="30"/>
      <c r="L94" s="30"/>
      <c r="M94" s="7"/>
      <c r="N94" s="30">
        <f t="shared" si="8"/>
      </c>
      <c r="O94" s="8">
        <f>(1-加工费!$B$21)*N94+L94*M94</f>
      </c>
      <c r="P94" s="7">
        <f t="shared" si="9"/>
      </c>
      <c r="Q94" s="7">
        <f t="shared" si="10"/>
      </c>
    </row>
    <row r="95" spans="1:17">
      <c r="A95" s="42"/>
      <c r="B95" s="42"/>
      <c r="C95" s="30" t="s">
        <v>141</v>
      </c>
      <c r="D95" s="30">
        <v>448</v>
      </c>
      <c r="E95" s="30">
        <f t="shared" si="13"/>
      </c>
      <c r="F95" s="30">
        <v>32</v>
      </c>
      <c r="G95" s="30">
        <f t="shared" si="14"/>
      </c>
      <c r="H95" s="30"/>
      <c r="I95" s="30"/>
      <c r="J95" s="30"/>
      <c r="K95" s="30"/>
      <c r="L95" s="30"/>
      <c r="M95" s="7"/>
      <c r="N95" s="30">
        <f t="shared" si="8"/>
      </c>
      <c r="O95" s="8">
        <f>(1-加工费!$B$21)*N95+L95*M95</f>
      </c>
      <c r="P95" s="7">
        <f t="shared" si="9"/>
      </c>
      <c r="Q95" s="7">
        <f t="shared" si="10"/>
      </c>
    </row>
    <row r="96" spans="1:17">
      <c r="A96" s="42"/>
      <c r="B96" s="42"/>
      <c r="C96" s="30" t="s">
        <v>142</v>
      </c>
      <c r="D96" s="30">
        <v>576</v>
      </c>
      <c r="E96" s="30">
        <f t="shared" si="13"/>
      </c>
      <c r="F96" s="30">
        <v>32</v>
      </c>
      <c r="G96" s="30">
        <f t="shared" si="14"/>
      </c>
      <c r="H96" s="30"/>
      <c r="I96" s="30"/>
      <c r="J96" s="30"/>
      <c r="K96" s="30">
        <f>大件!D22</f>
      </c>
      <c r="L96" s="30">
        <v>1</v>
      </c>
      <c r="M96" s="7">
        <f>大件!J22</f>
      </c>
      <c r="N96" s="30">
        <f t="shared" si="8"/>
      </c>
      <c r="O96" s="8">
        <f>(1-加工费!$B$21)*N96+L96*M96</f>
      </c>
      <c r="P96" s="7">
        <f t="shared" si="9"/>
      </c>
      <c r="Q96" s="7">
        <f t="shared" si="10"/>
      </c>
    </row>
    <row r="97" spans="1:17">
      <c r="A97" s="42"/>
      <c r="B97" s="42" t="s">
        <v>143</v>
      </c>
      <c r="C97" s="30" t="s">
        <v>143</v>
      </c>
      <c r="D97" s="30">
        <v>336</v>
      </c>
      <c r="E97" s="30">
        <f t="shared" si="13"/>
      </c>
      <c r="F97" s="30">
        <v>16</v>
      </c>
      <c r="G97" s="30">
        <f t="shared" si="14"/>
      </c>
      <c r="H97" s="30">
        <f>生产资料!D27</f>
      </c>
      <c r="I97" s="30">
        <v>8</v>
      </c>
      <c r="J97" s="30">
        <f>生产资料!J27</f>
      </c>
      <c r="K97" s="30"/>
      <c r="L97" s="30"/>
      <c r="M97" s="7"/>
      <c r="N97" s="30">
        <f t="shared" si="8"/>
      </c>
      <c r="O97" s="8">
        <f>(1-加工费!$B$21)*N97+L97*M97</f>
      </c>
      <c r="P97" s="7">
        <f t="shared" si="9"/>
      </c>
      <c r="Q97" s="7">
        <f t="shared" si="10"/>
      </c>
    </row>
    <row r="98" spans="1:17">
      <c r="A98" s="42"/>
      <c r="B98" s="42"/>
      <c r="C98" s="30" t="s">
        <v>144</v>
      </c>
      <c r="D98" s="30">
        <v>432</v>
      </c>
      <c r="E98" s="30">
        <f t="shared" si="13"/>
      </c>
      <c r="F98" s="30">
        <v>16</v>
      </c>
      <c r="G98" s="30">
        <f t="shared" si="14"/>
      </c>
      <c r="H98" s="30">
        <f t="shared" si="14"/>
      </c>
      <c r="I98" s="30">
        <v>8</v>
      </c>
      <c r="J98" s="30">
        <f t="shared" ref="J98:J103" si="15">J97</f>
      </c>
      <c r="K98" s="30">
        <f>大件!D20</f>
      </c>
      <c r="L98" s="30">
        <v>1</v>
      </c>
      <c r="M98" s="7">
        <f>大件!J20</f>
      </c>
      <c r="N98" s="30">
        <f t="shared" si="8"/>
      </c>
      <c r="O98" s="8">
        <f>(1-加工费!$B$21)*N98+L98*M98</f>
      </c>
      <c r="P98" s="7">
        <f t="shared" si="9"/>
      </c>
      <c r="Q98" s="7">
        <f t="shared" si="10"/>
      </c>
    </row>
    <row r="99" spans="1:17">
      <c r="A99" s="42"/>
      <c r="B99" s="42"/>
      <c r="C99" s="30" t="s">
        <v>145</v>
      </c>
      <c r="D99" s="30">
        <v>1776</v>
      </c>
      <c r="E99" s="30">
        <f t="shared" si="13"/>
      </c>
      <c r="F99" s="30">
        <v>16</v>
      </c>
      <c r="G99" s="30">
        <f t="shared" si="14"/>
      </c>
      <c r="H99" s="30">
        <f t="shared" si="14"/>
      </c>
      <c r="I99" s="30">
        <v>8</v>
      </c>
      <c r="J99" s="30">
        <f t="shared" si="15"/>
      </c>
      <c r="K99" s="30">
        <f>大件!D105</f>
      </c>
      <c r="L99" s="30">
        <v>1</v>
      </c>
      <c r="M99" s="7">
        <f>大件!J105</f>
      </c>
      <c r="N99" s="30">
        <f t="shared" si="8"/>
      </c>
      <c r="O99" s="8">
        <f>(1-加工费!$B$21)*N99+L99*M99</f>
      </c>
      <c r="P99" s="7">
        <f t="shared" si="9"/>
      </c>
      <c r="Q99" s="7">
        <f t="shared" si="10"/>
      </c>
    </row>
    <row r="100" spans="1:17">
      <c r="A100" s="42"/>
      <c r="B100" s="42"/>
      <c r="C100" s="30" t="s">
        <v>146</v>
      </c>
      <c r="D100" s="30">
        <v>448</v>
      </c>
      <c r="E100" s="30">
        <f t="shared" si="13"/>
      </c>
      <c r="F100" s="30">
        <v>20</v>
      </c>
      <c r="G100" s="30">
        <f t="shared" si="14"/>
      </c>
      <c r="H100" s="30">
        <f t="shared" si="14"/>
      </c>
      <c r="I100" s="30">
        <v>12</v>
      </c>
      <c r="J100" s="30">
        <f t="shared" si="15"/>
      </c>
      <c r="K100" s="30"/>
      <c r="L100" s="30"/>
      <c r="M100" s="7"/>
      <c r="N100" s="30">
        <f t="shared" si="8"/>
      </c>
      <c r="O100" s="8">
        <f>(1-加工费!$B$21)*N100+L100*M100</f>
      </c>
      <c r="P100" s="7">
        <f t="shared" si="9"/>
      </c>
      <c r="Q100" s="7">
        <f t="shared" si="10"/>
      </c>
    </row>
    <row r="101" spans="1:17">
      <c r="A101" s="42"/>
      <c r="B101" s="42"/>
      <c r="C101" s="30" t="s">
        <v>147</v>
      </c>
      <c r="D101" s="30">
        <v>448</v>
      </c>
      <c r="E101" s="30">
        <f t="shared" si="13"/>
      </c>
      <c r="F101" s="30">
        <v>12</v>
      </c>
      <c r="G101" s="30">
        <f t="shared" si="14"/>
      </c>
      <c r="H101" s="30">
        <f t="shared" si="14"/>
      </c>
      <c r="I101" s="30">
        <v>20</v>
      </c>
      <c r="J101" s="30">
        <f t="shared" si="15"/>
      </c>
      <c r="K101" s="30"/>
      <c r="L101" s="30"/>
      <c r="M101" s="7"/>
      <c r="N101" s="30">
        <f t="shared" si="8"/>
      </c>
      <c r="O101" s="8">
        <f>(1-加工费!$B$21)*N101+L101*M101</f>
      </c>
      <c r="P101" s="7">
        <f t="shared" si="9"/>
      </c>
      <c r="Q101" s="7">
        <f t="shared" si="10"/>
      </c>
    </row>
    <row r="102" spans="1:17">
      <c r="A102" s="42"/>
      <c r="B102" s="42"/>
      <c r="C102" s="30" t="s">
        <v>148</v>
      </c>
      <c r="D102" s="30">
        <v>832</v>
      </c>
      <c r="E102" s="30">
        <f t="shared" si="13"/>
      </c>
      <c r="F102" s="30">
        <v>20</v>
      </c>
      <c r="G102" s="30">
        <f t="shared" si="14"/>
      </c>
      <c r="H102" s="30">
        <f t="shared" si="14"/>
      </c>
      <c r="I102" s="30">
        <v>12</v>
      </c>
      <c r="J102" s="30">
        <f t="shared" si="15"/>
      </c>
      <c r="K102" s="30">
        <f>大件!D48</f>
      </c>
      <c r="L102" s="30">
        <v>1</v>
      </c>
      <c r="M102" s="7">
        <f>大件!J48</f>
      </c>
      <c r="N102" s="30">
        <f t="shared" si="8"/>
      </c>
      <c r="O102" s="8">
        <f>(1-加工费!$B$21)*N102+L102*M102</f>
      </c>
      <c r="P102" s="7">
        <f t="shared" si="9"/>
      </c>
      <c r="Q102" s="7">
        <f t="shared" si="10"/>
      </c>
    </row>
    <row r="103" spans="1:17">
      <c r="A103" s="42"/>
      <c r="B103" s="42"/>
      <c r="C103" s="30" t="s">
        <v>149</v>
      </c>
      <c r="D103" s="30">
        <v>1344</v>
      </c>
      <c r="E103" s="30">
        <f t="shared" si="13"/>
      </c>
      <c r="F103" s="30">
        <v>20</v>
      </c>
      <c r="G103" s="30">
        <f t="shared" si="14"/>
      </c>
      <c r="H103" s="30">
        <f t="shared" si="14"/>
      </c>
      <c r="I103" s="30">
        <v>12</v>
      </c>
      <c r="J103" s="30">
        <f t="shared" si="15"/>
      </c>
      <c r="K103" s="30">
        <f>大件!D77</f>
      </c>
      <c r="L103" s="30">
        <v>1</v>
      </c>
      <c r="M103" s="7">
        <f>大件!J77</f>
      </c>
      <c r="N103" s="30">
        <f t="shared" si="8"/>
      </c>
      <c r="O103" s="8">
        <f>(1-加工费!$B$21)*N103+L103*M103</f>
      </c>
      <c r="P103" s="7">
        <f t="shared" si="9"/>
      </c>
      <c r="Q103" s="7">
        <f t="shared" si="10"/>
      </c>
    </row>
    <row r="104" spans="1:17">
      <c r="A104" s="42"/>
      <c r="B104" s="42" t="s">
        <v>385</v>
      </c>
      <c r="C104" s="30" t="s">
        <v>385</v>
      </c>
      <c r="D104" s="30">
        <v>336</v>
      </c>
      <c r="E104" s="30">
        <f t="shared" si="13"/>
      </c>
      <c r="F104" s="30">
        <v>16</v>
      </c>
      <c r="G104" s="30">
        <f t="shared" si="14"/>
      </c>
      <c r="H104" s="30">
        <f>H51</f>
      </c>
      <c r="I104" s="30">
        <v>8</v>
      </c>
      <c r="J104" s="30">
        <f>J52</f>
      </c>
      <c r="K104" s="30"/>
      <c r="L104" s="30"/>
      <c r="M104" s="7"/>
      <c r="N104" s="30">
        <f t="shared" si="8"/>
      </c>
      <c r="O104" s="8">
        <f>(1-加工费!$B$21)*N104+L104*M104</f>
      </c>
      <c r="P104" s="7">
        <f t="shared" si="9"/>
      </c>
      <c r="Q104" s="7">
        <f t="shared" si="10"/>
      </c>
    </row>
    <row r="105" spans="1:17">
      <c r="A105" s="42"/>
      <c r="B105" s="42"/>
      <c r="C105" s="30" t="s">
        <v>386</v>
      </c>
      <c r="D105" s="30">
        <v>1776</v>
      </c>
      <c r="E105" s="30">
        <f t="shared" si="13"/>
      </c>
      <c r="F105" s="30">
        <v>16</v>
      </c>
      <c r="G105" s="30">
        <f t="shared" si="14"/>
      </c>
      <c r="H105" s="30">
        <f t="shared" si="14"/>
      </c>
      <c r="I105" s="30">
        <v>8</v>
      </c>
      <c r="J105" s="30">
        <f t="shared" ref="J105:J110" si="16">J104</f>
      </c>
      <c r="K105" s="30">
        <f>大件!D108</f>
      </c>
      <c r="L105" s="30">
        <v>1</v>
      </c>
      <c r="M105" s="7">
        <f>大件!J108</f>
      </c>
      <c r="N105" s="30">
        <f t="shared" si="8"/>
      </c>
      <c r="O105" s="8">
        <f>(1-加工费!$B$21)*N105+L105*M105</f>
      </c>
      <c r="P105" s="7">
        <f t="shared" si="9"/>
      </c>
      <c r="Q105" s="7">
        <f t="shared" si="10"/>
      </c>
    </row>
    <row r="106" spans="1:17">
      <c r="A106" s="42"/>
      <c r="B106" s="42"/>
      <c r="C106" s="30" t="s">
        <v>387</v>
      </c>
      <c r="D106" s="30">
        <v>432</v>
      </c>
      <c r="E106" s="30">
        <f t="shared" si="13"/>
      </c>
      <c r="F106" s="30">
        <v>16</v>
      </c>
      <c r="G106" s="30">
        <f t="shared" si="14"/>
      </c>
      <c r="H106" s="30">
        <f t="shared" si="14"/>
      </c>
      <c r="I106" s="30">
        <v>8</v>
      </c>
      <c r="J106" s="30">
        <f t="shared" si="16"/>
      </c>
      <c r="K106" s="30">
        <f>大件!D28</f>
      </c>
      <c r="L106" s="30">
        <v>1</v>
      </c>
      <c r="M106" s="7">
        <f>大件!J28</f>
      </c>
      <c r="N106" s="30">
        <f t="shared" si="8"/>
      </c>
      <c r="O106" s="8">
        <f>(1-加工费!$B$21)*N106+L106*M106</f>
      </c>
      <c r="P106" s="7">
        <f t="shared" si="9"/>
      </c>
      <c r="Q106" s="7">
        <f t="shared" si="10"/>
      </c>
    </row>
    <row r="107" spans="1:17">
      <c r="A107" s="42"/>
      <c r="B107" s="42"/>
      <c r="C107" s="30" t="s">
        <v>388</v>
      </c>
      <c r="D107" s="30">
        <v>448</v>
      </c>
      <c r="E107" s="30">
        <f t="shared" si="13"/>
      </c>
      <c r="F107" s="30">
        <v>20</v>
      </c>
      <c r="G107" s="30">
        <f t="shared" ref="G107:H110" si="17">G106</f>
      </c>
      <c r="H107" s="30">
        <f t="shared" si="17"/>
      </c>
      <c r="I107" s="30">
        <v>12</v>
      </c>
      <c r="J107" s="30">
        <f t="shared" si="16"/>
      </c>
      <c r="K107" s="30"/>
      <c r="L107" s="30"/>
      <c r="M107" s="7"/>
      <c r="N107" s="30">
        <f t="shared" si="8"/>
      </c>
      <c r="O107" s="8">
        <f>(1-加工费!$B$21)*N107+L107*M107</f>
      </c>
      <c r="P107" s="7">
        <f t="shared" si="9"/>
      </c>
      <c r="Q107" s="7">
        <f t="shared" si="10"/>
      </c>
    </row>
    <row r="108" spans="1:17">
      <c r="A108" s="42"/>
      <c r="B108" s="42"/>
      <c r="C108" s="30" t="s">
        <v>389</v>
      </c>
      <c r="D108" s="30">
        <v>832</v>
      </c>
      <c r="E108" s="30">
        <f t="shared" si="13"/>
      </c>
      <c r="F108" s="30">
        <v>20</v>
      </c>
      <c r="G108" s="30">
        <f t="shared" si="17"/>
      </c>
      <c r="H108" s="30">
        <f t="shared" si="17"/>
      </c>
      <c r="I108" s="30">
        <v>12</v>
      </c>
      <c r="J108" s="30">
        <f t="shared" si="16"/>
      </c>
      <c r="K108" s="30">
        <f>大件!D50</f>
      </c>
      <c r="L108" s="30">
        <v>1</v>
      </c>
      <c r="M108" s="7">
        <f>大件!J50</f>
      </c>
      <c r="N108" s="30">
        <f t="shared" si="8"/>
      </c>
      <c r="O108" s="8">
        <f>(1-加工费!$B$21)*N108+L108*M108</f>
      </c>
      <c r="P108" s="7">
        <f t="shared" si="9"/>
      </c>
      <c r="Q108" s="7">
        <f t="shared" si="10"/>
      </c>
    </row>
    <row r="109" spans="1:17">
      <c r="A109" s="42"/>
      <c r="B109" s="42"/>
      <c r="C109" s="30" t="s">
        <v>390</v>
      </c>
      <c r="D109" s="30">
        <v>1344</v>
      </c>
      <c r="E109" s="30">
        <f t="shared" si="13"/>
      </c>
      <c r="F109" s="30">
        <v>20</v>
      </c>
      <c r="G109" s="30">
        <f t="shared" si="17"/>
      </c>
      <c r="H109" s="30">
        <f t="shared" si="17"/>
      </c>
      <c r="I109" s="30">
        <v>12</v>
      </c>
      <c r="J109" s="30">
        <f t="shared" si="16"/>
      </c>
      <c r="K109" s="30">
        <f>大件!D78</f>
      </c>
      <c r="L109" s="30">
        <v>1</v>
      </c>
      <c r="M109" s="7">
        <f>大件!J78</f>
      </c>
      <c r="N109" s="30">
        <f t="shared" si="8"/>
      </c>
      <c r="O109" s="8">
        <f>(1-加工费!$B$21)*N109+L109*M109</f>
      </c>
      <c r="P109" s="7">
        <f t="shared" si="9"/>
      </c>
      <c r="Q109" s="7">
        <f t="shared" si="10"/>
      </c>
    </row>
    <row r="110" spans="1:17">
      <c r="A110" s="42"/>
      <c r="B110" s="42"/>
      <c r="C110" s="30" t="s">
        <v>391</v>
      </c>
      <c r="D110" s="30">
        <v>448</v>
      </c>
      <c r="E110" s="30">
        <f t="shared" si="13"/>
      </c>
      <c r="F110" s="30">
        <v>20</v>
      </c>
      <c r="G110" s="30">
        <f t="shared" si="17"/>
      </c>
      <c r="H110" s="30">
        <f t="shared" si="17"/>
      </c>
      <c r="I110" s="30">
        <v>12</v>
      </c>
      <c r="J110" s="30">
        <f t="shared" si="16"/>
      </c>
      <c r="K110" s="30"/>
      <c r="L110" s="30"/>
      <c r="M110" s="7"/>
      <c r="N110" s="30">
        <f t="shared" si="8"/>
      </c>
      <c r="O110" s="8">
        <f>(1-加工费!$B$21)*N110+L110*M110</f>
      </c>
      <c r="P110" s="7">
        <f t="shared" si="9"/>
      </c>
      <c r="Q110" s="7">
        <f t="shared" si="10"/>
      </c>
    </row>
    <row r="111" spans="1:17">
      <c r="A111" s="42"/>
      <c r="B111" s="42" t="s">
        <v>392</v>
      </c>
      <c r="C111" s="30" t="s">
        <v>392</v>
      </c>
      <c r="D111" s="30">
        <v>336</v>
      </c>
      <c r="E111" s="30">
        <f>E65</f>
      </c>
      <c r="F111" s="30">
        <v>12</v>
      </c>
      <c r="G111" s="30">
        <f>G65</f>
      </c>
      <c r="H111" s="30">
        <f>E66</f>
      </c>
      <c r="I111" s="30">
        <v>12</v>
      </c>
      <c r="J111" s="30">
        <f>G89</f>
      </c>
      <c r="K111" s="30"/>
      <c r="L111" s="30"/>
      <c r="M111" s="7"/>
      <c r="N111" s="30">
        <f t="shared" si="8"/>
      </c>
      <c r="O111" s="8">
        <f>(1-加工费!$B$21)*N111+L111*M111</f>
      </c>
      <c r="P111" s="7">
        <f t="shared" si="9"/>
      </c>
      <c r="Q111" s="7">
        <f t="shared" si="10"/>
      </c>
    </row>
    <row r="112" spans="1:17">
      <c r="A112" s="42"/>
      <c r="B112" s="42"/>
      <c r="C112" s="30" t="s">
        <v>393</v>
      </c>
      <c r="D112" s="30">
        <v>448</v>
      </c>
      <c r="E112" s="30">
        <f t="shared" ref="E112:E117" si="18">E111</f>
      </c>
      <c r="F112" s="30">
        <v>16</v>
      </c>
      <c r="G112" s="30">
        <f t="shared" ref="G112:H117" si="19">G111</f>
      </c>
      <c r="H112" s="30">
        <f t="shared" si="19"/>
      </c>
      <c r="I112" s="30">
        <v>16</v>
      </c>
      <c r="J112" s="30">
        <f t="shared" ref="J112:J117" si="20">J111</f>
      </c>
      <c r="K112" s="30"/>
      <c r="L112" s="30"/>
      <c r="M112" s="7"/>
      <c r="N112" s="30">
        <f t="shared" si="8"/>
      </c>
      <c r="O112" s="8">
        <f>(1-加工费!$B$21)*N112+L112*M112</f>
      </c>
      <c r="P112" s="7">
        <f t="shared" si="9"/>
      </c>
      <c r="Q112" s="7">
        <f t="shared" si="10"/>
      </c>
    </row>
    <row r="113" spans="1:17">
      <c r="A113" s="42"/>
      <c r="B113" s="42"/>
      <c r="C113" s="30" t="s">
        <v>394</v>
      </c>
      <c r="D113" s="30">
        <v>448</v>
      </c>
      <c r="E113" s="30">
        <f t="shared" si="18"/>
      </c>
      <c r="F113" s="30">
        <v>12</v>
      </c>
      <c r="G113" s="30">
        <f t="shared" si="19"/>
      </c>
      <c r="H113" s="30">
        <f t="shared" si="19"/>
      </c>
      <c r="I113" s="30">
        <v>20</v>
      </c>
      <c r="J113" s="30">
        <f t="shared" si="20"/>
      </c>
      <c r="K113" s="30"/>
      <c r="L113" s="30"/>
      <c r="M113" s="7"/>
      <c r="N113" s="30">
        <f t="shared" si="8"/>
      </c>
      <c r="O113" s="8">
        <f>(1-加工费!$B$21)*N113+L113*M113</f>
      </c>
      <c r="P113" s="7">
        <f t="shared" si="9"/>
      </c>
      <c r="Q113" s="7">
        <f t="shared" si="10"/>
      </c>
    </row>
    <row r="114" spans="1:17">
      <c r="A114" s="42"/>
      <c r="B114" s="42"/>
      <c r="C114" s="30" t="s">
        <v>395</v>
      </c>
      <c r="D114" s="30">
        <v>432</v>
      </c>
      <c r="E114" s="30">
        <f t="shared" si="18"/>
      </c>
      <c r="F114" s="30">
        <v>16</v>
      </c>
      <c r="G114" s="30">
        <f t="shared" si="19"/>
      </c>
      <c r="H114" s="30">
        <f t="shared" si="19"/>
      </c>
      <c r="I114" s="30">
        <v>8</v>
      </c>
      <c r="J114" s="30">
        <f t="shared" si="20"/>
      </c>
      <c r="K114" s="30">
        <f>大件!D21</f>
      </c>
      <c r="L114" s="30">
        <v>1</v>
      </c>
      <c r="M114" s="7">
        <f>大件!J21</f>
      </c>
      <c r="N114" s="30">
        <f t="shared" si="8"/>
      </c>
      <c r="O114" s="8">
        <f>(1-加工费!$B$21)*N114+L114*M114</f>
      </c>
      <c r="P114" s="7">
        <f t="shared" si="9"/>
      </c>
      <c r="Q114" s="7">
        <f t="shared" si="10"/>
      </c>
    </row>
    <row r="115" spans="1:17">
      <c r="A115" s="42"/>
      <c r="B115" s="42"/>
      <c r="C115" s="30" t="s">
        <v>396</v>
      </c>
      <c r="D115" s="30">
        <v>832</v>
      </c>
      <c r="E115" s="30">
        <f t="shared" si="18"/>
      </c>
      <c r="F115" s="30">
        <v>12</v>
      </c>
      <c r="G115" s="30">
        <f t="shared" si="19"/>
      </c>
      <c r="H115" s="30">
        <f t="shared" si="19"/>
      </c>
      <c r="I115" s="30">
        <v>20</v>
      </c>
      <c r="J115" s="30">
        <f t="shared" si="20"/>
      </c>
      <c r="K115" s="30">
        <f>大件!D49</f>
      </c>
      <c r="L115" s="30">
        <v>1</v>
      </c>
      <c r="M115" s="7">
        <f>大件!J49</f>
      </c>
      <c r="N115" s="30">
        <f t="shared" si="8"/>
      </c>
      <c r="O115" s="8">
        <f>(1-加工费!$B$21)*N115+L115*M115</f>
      </c>
      <c r="P115" s="7">
        <f t="shared" si="9"/>
      </c>
      <c r="Q115" s="7">
        <f t="shared" si="10"/>
      </c>
    </row>
    <row r="116" spans="1:17">
      <c r="A116" s="42"/>
      <c r="B116" s="42"/>
      <c r="C116" s="30" t="s">
        <v>397</v>
      </c>
      <c r="D116" s="30">
        <v>1344</v>
      </c>
      <c r="E116" s="30">
        <f t="shared" si="18"/>
      </c>
      <c r="F116" s="30">
        <v>16</v>
      </c>
      <c r="G116" s="30">
        <f t="shared" si="19"/>
      </c>
      <c r="H116" s="30">
        <f t="shared" si="19"/>
      </c>
      <c r="I116" s="30">
        <v>16</v>
      </c>
      <c r="J116" s="30">
        <f t="shared" si="20"/>
      </c>
      <c r="K116" s="30">
        <f>大件!D76</f>
      </c>
      <c r="L116" s="30">
        <v>1</v>
      </c>
      <c r="M116" s="7">
        <f>大件!J76</f>
      </c>
      <c r="N116" s="30">
        <f t="shared" si="8"/>
      </c>
      <c r="O116" s="8">
        <f>(1-加工费!$B$21)*N116+L116*M116</f>
      </c>
      <c r="P116" s="7">
        <f t="shared" si="9"/>
      </c>
      <c r="Q116" s="7">
        <f t="shared" si="10"/>
      </c>
    </row>
    <row r="117" spans="1:17">
      <c r="A117" s="42"/>
      <c r="B117" s="42"/>
      <c r="C117" s="30" t="s">
        <v>398</v>
      </c>
      <c r="D117" s="30">
        <v>2368</v>
      </c>
      <c r="E117" s="30">
        <f t="shared" si="18"/>
      </c>
      <c r="F117" s="30">
        <v>12</v>
      </c>
      <c r="G117" s="30">
        <f t="shared" si="19"/>
      </c>
      <c r="H117" s="30">
        <f t="shared" si="19"/>
      </c>
      <c r="I117" s="30">
        <v>20</v>
      </c>
      <c r="J117" s="30">
        <f t="shared" si="20"/>
      </c>
      <c r="K117" s="30">
        <f>大件!D104</f>
      </c>
      <c r="L117" s="30">
        <v>1</v>
      </c>
      <c r="M117" s="7">
        <f>大件!J104</f>
      </c>
      <c r="N117" s="30">
        <f t="shared" si="8"/>
      </c>
      <c r="O117" s="8">
        <f>(1-加工费!$B$21)*N117+L117*M117</f>
      </c>
      <c r="P117" s="7">
        <f t="shared" si="9"/>
      </c>
      <c r="Q117" s="7">
        <f t="shared" si="10"/>
      </c>
    </row>
    <row r="118" spans="1:17">
      <c r="A118" s="42"/>
      <c r="B118" s="42" t="s">
        <v>150</v>
      </c>
      <c r="C118" s="30" t="s">
        <v>150</v>
      </c>
      <c r="D118" s="30">
        <v>448</v>
      </c>
      <c r="E118" s="30">
        <f>生产资料!D27</f>
      </c>
      <c r="F118" s="30">
        <v>12</v>
      </c>
      <c r="G118" s="30">
        <f>生产资料!J27</f>
      </c>
      <c r="H118" s="30">
        <f>生产资料!D36</f>
      </c>
      <c r="I118" s="30">
        <v>20</v>
      </c>
      <c r="J118" s="30">
        <f>生产资料!J36</f>
      </c>
      <c r="K118" s="30"/>
      <c r="L118" s="30"/>
      <c r="M118" s="7"/>
      <c r="N118" s="30">
        <f t="shared" si="8"/>
      </c>
      <c r="O118" s="8">
        <f>(1-加工费!$B$21)*N118+L118*M118</f>
      </c>
      <c r="P118" s="7">
        <f t="shared" si="9"/>
      </c>
      <c r="Q118" s="7">
        <f t="shared" si="10"/>
      </c>
    </row>
    <row r="119" spans="1:17">
      <c r="A119" s="42"/>
      <c r="B119" s="42"/>
      <c r="C119" s="30" t="s">
        <v>151</v>
      </c>
      <c r="D119" s="30">
        <v>2368</v>
      </c>
      <c r="E119" s="30">
        <f t="shared" ref="E119:E124" si="21">E118</f>
      </c>
      <c r="F119" s="30">
        <v>12</v>
      </c>
      <c r="G119" s="30">
        <f t="shared" ref="G119:H124" si="22">G118</f>
      </c>
      <c r="H119" s="30">
        <f t="shared" si="22"/>
      </c>
      <c r="I119" s="30">
        <v>20</v>
      </c>
      <c r="J119" s="30">
        <f t="shared" ref="J119:J129" si="23">J118</f>
      </c>
      <c r="K119" s="30">
        <f>大件!D106</f>
      </c>
      <c r="L119" s="30">
        <v>1</v>
      </c>
      <c r="M119" s="7">
        <f>大件!J106</f>
      </c>
      <c r="N119" s="30">
        <f t="shared" si="8"/>
      </c>
      <c r="O119" s="8">
        <f>(1-加工费!$B$21)*N119+L119*M119</f>
      </c>
      <c r="P119" s="7">
        <f t="shared" si="9"/>
      </c>
      <c r="Q119" s="7">
        <f t="shared" si="10"/>
      </c>
    </row>
    <row r="120" spans="1:17">
      <c r="A120" s="42"/>
      <c r="B120" s="42"/>
      <c r="C120" s="30" t="s">
        <v>152</v>
      </c>
      <c r="D120" s="30">
        <v>448</v>
      </c>
      <c r="E120" s="30">
        <f t="shared" si="21"/>
      </c>
      <c r="F120" s="30">
        <v>12</v>
      </c>
      <c r="G120" s="30">
        <f t="shared" si="22"/>
      </c>
      <c r="H120" s="30">
        <f t="shared" si="22"/>
      </c>
      <c r="I120" s="30">
        <v>20</v>
      </c>
      <c r="J120" s="30">
        <f t="shared" si="23"/>
      </c>
      <c r="K120" s="30"/>
      <c r="L120" s="30"/>
      <c r="M120" s="7"/>
      <c r="N120" s="30">
        <f t="shared" si="8"/>
      </c>
      <c r="O120" s="8">
        <f>(1-加工费!$B$21)*N120+L120*M120</f>
      </c>
      <c r="P120" s="7">
        <f t="shared" si="9"/>
      </c>
      <c r="Q120" s="7">
        <f t="shared" si="10"/>
      </c>
    </row>
    <row r="121" spans="1:17">
      <c r="A121" s="42"/>
      <c r="B121" s="42"/>
      <c r="C121" s="30" t="s">
        <v>153</v>
      </c>
      <c r="D121" s="30">
        <v>448</v>
      </c>
      <c r="E121" s="30">
        <f t="shared" si="21"/>
      </c>
      <c r="F121" s="30">
        <v>12</v>
      </c>
      <c r="G121" s="30">
        <f t="shared" si="22"/>
      </c>
      <c r="H121" s="30">
        <f t="shared" si="22"/>
      </c>
      <c r="I121" s="30">
        <v>20</v>
      </c>
      <c r="J121" s="30">
        <f t="shared" si="23"/>
      </c>
      <c r="K121" s="30"/>
      <c r="L121" s="30"/>
      <c r="M121" s="7"/>
      <c r="N121" s="30">
        <f t="shared" si="8"/>
      </c>
      <c r="O121" s="8">
        <f>(1-加工费!$B$21)*N121+L121*M121</f>
      </c>
      <c r="P121" s="7">
        <f t="shared" si="9"/>
      </c>
      <c r="Q121" s="7">
        <f t="shared" si="10"/>
      </c>
    </row>
    <row r="122" spans="1:17">
      <c r="A122" s="42"/>
      <c r="B122" s="42"/>
      <c r="C122" s="30" t="s">
        <v>154</v>
      </c>
      <c r="D122" s="30">
        <v>576</v>
      </c>
      <c r="E122" s="30">
        <f t="shared" si="21"/>
      </c>
      <c r="F122" s="30">
        <v>12</v>
      </c>
      <c r="G122" s="30">
        <f t="shared" si="22"/>
      </c>
      <c r="H122" s="30">
        <f t="shared" si="22"/>
      </c>
      <c r="I122" s="30">
        <v>20</v>
      </c>
      <c r="J122" s="30">
        <f t="shared" si="23"/>
      </c>
      <c r="K122" s="30">
        <f>大件!D23</f>
      </c>
      <c r="L122" s="30">
        <v>1</v>
      </c>
      <c r="M122" s="7">
        <f>大件!J23</f>
      </c>
      <c r="N122" s="30">
        <f t="shared" si="8"/>
      </c>
      <c r="O122" s="8">
        <f>(1-加工费!$B$21)*N122+L122*M122</f>
      </c>
      <c r="P122" s="7">
        <f t="shared" si="9"/>
      </c>
      <c r="Q122" s="7">
        <f t="shared" si="10"/>
      </c>
    </row>
    <row r="123" spans="1:17">
      <c r="A123" s="42"/>
      <c r="B123" s="42"/>
      <c r="C123" s="30" t="s">
        <v>155</v>
      </c>
      <c r="D123" s="30">
        <v>832</v>
      </c>
      <c r="E123" s="30">
        <f t="shared" si="21"/>
      </c>
      <c r="F123" s="30">
        <v>12</v>
      </c>
      <c r="G123" s="30">
        <f t="shared" si="22"/>
      </c>
      <c r="H123" s="30">
        <f t="shared" si="22"/>
      </c>
      <c r="I123" s="30">
        <v>20</v>
      </c>
      <c r="J123" s="30">
        <f t="shared" si="23"/>
      </c>
      <c r="K123" s="30">
        <f>大件!D51</f>
      </c>
      <c r="L123" s="30">
        <v>1</v>
      </c>
      <c r="M123" s="7">
        <f>大件!J51</f>
      </c>
      <c r="N123" s="30">
        <f t="shared" si="8"/>
      </c>
      <c r="O123" s="8">
        <f>(1-加工费!$B$21)*N123+L123*M123</f>
      </c>
      <c r="P123" s="7">
        <f t="shared" si="9"/>
      </c>
      <c r="Q123" s="7">
        <f t="shared" si="10"/>
      </c>
    </row>
    <row r="124" spans="1:17">
      <c r="A124" s="42"/>
      <c r="B124" s="42"/>
      <c r="C124" s="30" t="s">
        <v>156</v>
      </c>
      <c r="D124" s="30">
        <v>1344</v>
      </c>
      <c r="E124" s="30">
        <f t="shared" si="21"/>
      </c>
      <c r="F124" s="30">
        <v>12</v>
      </c>
      <c r="G124" s="30">
        <f t="shared" si="22"/>
      </c>
      <c r="H124" s="30">
        <f t="shared" si="22"/>
      </c>
      <c r="I124" s="30">
        <v>20</v>
      </c>
      <c r="J124" s="30">
        <f t="shared" si="23"/>
      </c>
      <c r="K124" s="30">
        <f>大件!D75</f>
      </c>
      <c r="L124" s="30">
        <v>1</v>
      </c>
      <c r="M124" s="7">
        <f>大件!J75</f>
      </c>
      <c r="N124" s="30">
        <f t="shared" si="8"/>
      </c>
      <c r="O124" s="8">
        <f>(1-加工费!$B$21)*N124+L124*M124</f>
      </c>
      <c r="P124" s="7">
        <f t="shared" si="9"/>
      </c>
      <c r="Q124" s="7">
        <f t="shared" si="10"/>
      </c>
    </row>
    <row r="125" spans="1:17">
      <c r="A125" s="42"/>
      <c r="B125" s="42" t="s">
        <v>157</v>
      </c>
      <c r="C125" s="30" t="s">
        <v>157</v>
      </c>
      <c r="D125" s="30">
        <v>112</v>
      </c>
      <c r="E125" s="30">
        <f>生产资料!D30</f>
      </c>
      <c r="F125" s="30">
        <v>4</v>
      </c>
      <c r="G125" s="30">
        <f>G103</f>
      </c>
      <c r="H125" s="30">
        <f>生产资料!D33</f>
      </c>
      <c r="I125" s="30">
        <v>4</v>
      </c>
      <c r="J125" s="30">
        <f t="shared" si="23"/>
      </c>
      <c r="K125" s="30"/>
      <c r="L125" s="30"/>
      <c r="M125" s="7"/>
      <c r="N125" s="30">
        <f t="shared" si="8"/>
      </c>
      <c r="O125" s="8">
        <f>(1-加工费!$B$21)*N125+L125*M125</f>
      </c>
      <c r="P125" s="7">
        <f t="shared" si="9"/>
      </c>
      <c r="Q125" s="7">
        <f t="shared" si="10"/>
      </c>
    </row>
    <row r="126" spans="1:17">
      <c r="A126" s="42"/>
      <c r="B126" s="42"/>
      <c r="C126" s="30" t="s">
        <v>158</v>
      </c>
      <c r="D126" s="30">
        <v>144</v>
      </c>
      <c r="E126" s="30">
        <f>E125</f>
      </c>
      <c r="F126" s="30">
        <v>4</v>
      </c>
      <c r="G126" s="30">
        <f t="shared" ref="G126:H129" si="24">G125</f>
      </c>
      <c r="H126" s="30">
        <f t="shared" si="24"/>
      </c>
      <c r="I126" s="30">
        <v>4</v>
      </c>
      <c r="J126" s="30">
        <f t="shared" si="23"/>
      </c>
      <c r="K126" s="30">
        <f>大件!D27</f>
      </c>
      <c r="L126" s="30">
        <v>1</v>
      </c>
      <c r="M126" s="7">
        <f>大件!J27</f>
      </c>
      <c r="N126" s="30">
        <f t="shared" si="8"/>
      </c>
      <c r="O126" s="8">
        <f>(1-加工费!$B$21)*N126+L126*M126</f>
      </c>
      <c r="P126" s="7">
        <f t="shared" si="9"/>
      </c>
      <c r="Q126" s="7">
        <f t="shared" si="10"/>
      </c>
    </row>
    <row r="127" spans="1:17">
      <c r="A127" s="42"/>
      <c r="B127" s="42"/>
      <c r="C127" s="30" t="s">
        <v>159</v>
      </c>
      <c r="D127" s="30">
        <v>208</v>
      </c>
      <c r="E127" s="30">
        <f>E126</f>
      </c>
      <c r="F127" s="30">
        <v>4</v>
      </c>
      <c r="G127" s="30">
        <f t="shared" si="24"/>
      </c>
      <c r="H127" s="30">
        <f t="shared" si="24"/>
      </c>
      <c r="I127" s="30">
        <v>4</v>
      </c>
      <c r="J127" s="30">
        <f t="shared" si="23"/>
      </c>
      <c r="K127" s="30">
        <f>大件!D52</f>
      </c>
      <c r="L127" s="30">
        <v>1</v>
      </c>
      <c r="M127" s="7">
        <f>大件!J52</f>
      </c>
      <c r="N127" s="30">
        <f t="shared" si="8"/>
      </c>
      <c r="O127" s="8">
        <f>(1-加工费!$B$21)*N127+L127*M127</f>
      </c>
      <c r="P127" s="7">
        <f t="shared" si="9"/>
      </c>
      <c r="Q127" s="7">
        <f t="shared" si="10"/>
      </c>
    </row>
    <row r="128" spans="1:17">
      <c r="A128" s="42"/>
      <c r="B128" s="42"/>
      <c r="C128" s="30" t="s">
        <v>160</v>
      </c>
      <c r="D128" s="30">
        <v>336</v>
      </c>
      <c r="E128" s="30">
        <f>E127</f>
      </c>
      <c r="F128" s="30">
        <v>4</v>
      </c>
      <c r="G128" s="30">
        <f t="shared" si="24"/>
      </c>
      <c r="H128" s="30">
        <f t="shared" si="24"/>
      </c>
      <c r="I128" s="30">
        <v>4</v>
      </c>
      <c r="J128" s="30">
        <f t="shared" si="23"/>
      </c>
      <c r="K128" s="30">
        <f>大件!D79</f>
      </c>
      <c r="L128" s="30">
        <v>1</v>
      </c>
      <c r="M128" s="7">
        <f>大件!J79</f>
      </c>
      <c r="N128" s="30">
        <f t="shared" si="8"/>
      </c>
      <c r="O128" s="8">
        <f>(1-加工费!$B$21)*N128+L128*M128</f>
      </c>
      <c r="P128" s="7">
        <f t="shared" si="9"/>
      </c>
      <c r="Q128" s="7">
        <f t="shared" si="10"/>
      </c>
    </row>
    <row r="129" spans="1:17">
      <c r="A129" s="42"/>
      <c r="B129" s="42"/>
      <c r="C129" s="30" t="s">
        <v>161</v>
      </c>
      <c r="D129" s="30">
        <v>336</v>
      </c>
      <c r="E129" s="30">
        <f>E128</f>
      </c>
      <c r="F129" s="30">
        <v>4</v>
      </c>
      <c r="G129" s="30">
        <f t="shared" si="24"/>
      </c>
      <c r="H129" s="30">
        <f t="shared" si="24"/>
      </c>
      <c r="I129" s="30">
        <v>4</v>
      </c>
      <c r="J129" s="30">
        <f t="shared" si="23"/>
      </c>
      <c r="K129" s="30">
        <f>大件!D109</f>
      </c>
      <c r="L129" s="30">
        <v>1</v>
      </c>
      <c r="M129" s="7">
        <f>大件!J109</f>
      </c>
      <c r="N129" s="30">
        <f t="shared" si="8"/>
      </c>
      <c r="O129" s="8">
        <f>(1-加工费!$B$21)*N129+L129*M129</f>
      </c>
      <c r="P129" s="7">
        <f t="shared" si="9"/>
      </c>
      <c r="Q129" s="7">
        <f t="shared" si="10"/>
      </c>
    </row>
    <row r="130" spans="1:17">
      <c r="A130" s="42" t="s">
        <v>162</v>
      </c>
      <c r="B130" s="42" t="s">
        <v>163</v>
      </c>
      <c r="C130" s="30" t="s">
        <v>164</v>
      </c>
      <c r="D130" s="30">
        <v>592</v>
      </c>
      <c r="E130" s="30">
        <f>生产资料!D33</f>
      </c>
      <c r="F130" s="30">
        <v>8</v>
      </c>
      <c r="G130" s="30">
        <f>G129</f>
      </c>
      <c r="H130" s="30"/>
      <c r="I130" s="30"/>
      <c r="J130" s="30"/>
      <c r="K130" s="30">
        <f>大件!D94</f>
      </c>
      <c r="L130" s="30">
        <v>1</v>
      </c>
      <c r="M130" s="7">
        <f>大件!J94</f>
      </c>
      <c r="N130" s="30">
        <f t="shared" si="8"/>
      </c>
      <c r="O130" s="8">
        <f>(1-加工费!$B$21)*N130+L130*M130</f>
      </c>
      <c r="P130" s="7">
        <f t="shared" si="9"/>
      </c>
      <c r="Q130" s="7">
        <f t="shared" si="10"/>
      </c>
    </row>
    <row r="131" spans="1:17">
      <c r="A131" s="42"/>
      <c r="B131" s="42"/>
      <c r="C131" s="30" t="s">
        <v>165</v>
      </c>
      <c r="D131" s="30">
        <v>208</v>
      </c>
      <c r="E131" s="30">
        <f>E130</f>
      </c>
      <c r="F131" s="30">
        <v>8</v>
      </c>
      <c r="G131" s="30">
        <f>G130</f>
      </c>
      <c r="H131" s="30"/>
      <c r="I131" s="30"/>
      <c r="J131" s="30"/>
      <c r="K131" s="30">
        <f>大件!D46</f>
      </c>
      <c r="L131" s="30">
        <v>1</v>
      </c>
      <c r="M131" s="7">
        <f>大件!J46</f>
      </c>
      <c r="N131" s="30">
        <f t="shared" si="8"/>
      </c>
      <c r="O131" s="8">
        <f>(1-加工费!$B$21)*N131+L131*M131</f>
      </c>
      <c r="P131" s="7">
        <f t="shared" ref="P131:P194" si="25">D131*0.3*5</f>
      </c>
      <c r="Q131" s="7">
        <f t="shared" ref="Q131:Q194" si="26">O131+P131</f>
      </c>
    </row>
    <row r="132" spans="1:17">
      <c r="A132" s="42"/>
      <c r="B132" s="42"/>
      <c r="C132" s="30" t="s">
        <v>166</v>
      </c>
      <c r="D132" s="30">
        <v>144</v>
      </c>
      <c r="E132" s="30">
        <f>E131</f>
      </c>
      <c r="F132" s="30">
        <v>8</v>
      </c>
      <c r="G132" s="30">
        <f>G131</f>
      </c>
      <c r="H132" s="30"/>
      <c r="I132" s="30"/>
      <c r="J132" s="30"/>
      <c r="K132" s="30">
        <f>大件!D18</f>
      </c>
      <c r="L132" s="30">
        <v>1</v>
      </c>
      <c r="M132" s="7">
        <f>大件!J18</f>
      </c>
      <c r="N132" s="30">
        <f t="shared" si="8"/>
      </c>
      <c r="O132" s="8">
        <f>(1-加工费!$B$21)*N132+L132*M132</f>
      </c>
      <c r="P132" s="7">
        <f t="shared" si="25"/>
      </c>
      <c r="Q132" s="7">
        <f t="shared" si="26"/>
      </c>
    </row>
    <row r="133" spans="1:17">
      <c r="A133" s="42"/>
      <c r="B133" s="42"/>
      <c r="C133" s="30" t="s">
        <v>167</v>
      </c>
      <c r="D133" s="30">
        <v>336</v>
      </c>
      <c r="E133" s="30">
        <f>E132</f>
      </c>
      <c r="F133" s="30">
        <v>8</v>
      </c>
      <c r="G133" s="30">
        <f>G132</f>
      </c>
      <c r="H133" s="30"/>
      <c r="I133" s="30"/>
      <c r="J133" s="30"/>
      <c r="K133" s="30">
        <f>大件!D73</f>
      </c>
      <c r="L133" s="30">
        <v>1</v>
      </c>
      <c r="M133" s="7">
        <f>大件!J73</f>
      </c>
      <c r="N133" s="30">
        <f t="shared" si="8"/>
      </c>
      <c r="O133" s="8">
        <f>(1-加工费!$B$21)*N133+L133*M133</f>
      </c>
      <c r="P133" s="7">
        <f t="shared" si="25"/>
      </c>
      <c r="Q133" s="7">
        <f t="shared" si="26"/>
      </c>
    </row>
    <row r="134" spans="1:17">
      <c r="A134" s="42"/>
      <c r="B134" s="42"/>
      <c r="C134" s="30" t="s">
        <v>168</v>
      </c>
      <c r="D134" s="30">
        <v>144</v>
      </c>
      <c r="E134" s="30">
        <f>C135</f>
      </c>
      <c r="F134" s="30">
        <v>1</v>
      </c>
      <c r="G134" s="7">
        <f>O135</f>
      </c>
      <c r="H134" s="30"/>
      <c r="I134" s="30"/>
      <c r="J134" s="30"/>
      <c r="K134" s="30">
        <f>大件!D112</f>
      </c>
      <c r="L134" s="30">
        <v>2</v>
      </c>
      <c r="M134" s="7">
        <f>大件!J112</f>
      </c>
      <c r="N134" s="30">
        <f t="shared" si="8"/>
      </c>
      <c r="O134" s="8">
        <f>(1-加工费!$B$21)*N134+L134*M134</f>
      </c>
      <c r="P134" s="7">
        <f t="shared" si="25"/>
      </c>
      <c r="Q134" s="7">
        <f t="shared" si="26"/>
      </c>
    </row>
    <row r="135" spans="1:17">
      <c r="A135" s="42"/>
      <c r="B135" s="42"/>
      <c r="C135" s="30" t="s">
        <v>169</v>
      </c>
      <c r="D135" s="30">
        <v>112</v>
      </c>
      <c r="E135" s="30">
        <f>E133</f>
      </c>
      <c r="F135" s="30">
        <v>8</v>
      </c>
      <c r="G135" s="30">
        <f>生产资料!J33</f>
      </c>
      <c r="H135" s="30"/>
      <c r="I135" s="30"/>
      <c r="J135" s="30"/>
      <c r="K135" s="30"/>
      <c r="L135" s="30"/>
      <c r="M135" s="7"/>
      <c r="N135" s="30">
        <f t="shared" si="8"/>
      </c>
      <c r="O135" s="8">
        <f>(1-加工费!$B$21)*N135+L135*M135</f>
      </c>
      <c r="P135" s="7">
        <f t="shared" si="25"/>
      </c>
      <c r="Q135" s="7">
        <f t="shared" si="26"/>
      </c>
    </row>
    <row r="136" spans="1:17">
      <c r="A136" s="42"/>
      <c r="B136" s="42"/>
      <c r="C136" s="30" t="s">
        <v>170</v>
      </c>
      <c r="D136" s="30">
        <v>112</v>
      </c>
      <c r="E136" s="30">
        <f t="shared" ref="E136:E141" si="27">E135</f>
      </c>
      <c r="F136" s="30">
        <v>8</v>
      </c>
      <c r="G136" s="30">
        <f t="shared" ref="G136:G141" si="28">G135</f>
      </c>
      <c r="H136" s="30"/>
      <c r="I136" s="30"/>
      <c r="J136" s="30"/>
      <c r="K136" s="30"/>
      <c r="L136" s="30"/>
      <c r="M136" s="7"/>
      <c r="N136" s="30">
        <f t="shared" si="8"/>
      </c>
      <c r="O136" s="8">
        <f>(1-加工费!$B$21)*N136+L136*M136</f>
      </c>
      <c r="P136" s="7">
        <f t="shared" si="25"/>
      </c>
      <c r="Q136" s="7">
        <f t="shared" si="26"/>
      </c>
    </row>
    <row r="137" spans="1:17">
      <c r="A137" s="42"/>
      <c r="B137" s="42"/>
      <c r="C137" s="30" t="s">
        <v>171</v>
      </c>
      <c r="D137" s="30">
        <v>112</v>
      </c>
      <c r="E137" s="30">
        <f t="shared" si="27"/>
      </c>
      <c r="F137" s="30">
        <v>8</v>
      </c>
      <c r="G137" s="30">
        <f t="shared" si="28"/>
      </c>
      <c r="H137" s="30"/>
      <c r="I137" s="30"/>
      <c r="J137" s="30"/>
      <c r="K137" s="30"/>
      <c r="L137" s="30"/>
      <c r="M137" s="7"/>
      <c r="N137" s="30">
        <f t="shared" si="8"/>
      </c>
      <c r="O137" s="8">
        <f>(1-加工费!$B$21)*N137+L137*M137</f>
      </c>
      <c r="P137" s="7">
        <f t="shared" si="25"/>
      </c>
      <c r="Q137" s="7">
        <f t="shared" si="26"/>
      </c>
    </row>
    <row r="138" spans="1:17">
      <c r="A138" s="42"/>
      <c r="B138" s="42" t="s">
        <v>172</v>
      </c>
      <c r="C138" s="30" t="s">
        <v>173</v>
      </c>
      <c r="D138" s="30">
        <v>1184</v>
      </c>
      <c r="E138" s="30">
        <f t="shared" si="27"/>
      </c>
      <c r="F138" s="30">
        <v>16</v>
      </c>
      <c r="G138" s="30">
        <f t="shared" si="28"/>
      </c>
      <c r="H138" s="30"/>
      <c r="I138" s="30"/>
      <c r="J138" s="30"/>
      <c r="K138" s="30">
        <f>大件!D92</f>
      </c>
      <c r="L138" s="30">
        <v>1</v>
      </c>
      <c r="M138" s="7">
        <f>大件!J92</f>
      </c>
      <c r="N138" s="30">
        <f t="shared" si="8"/>
      </c>
      <c r="O138" s="8">
        <f>(1-加工费!$B$21)*N138+L138*M138</f>
      </c>
      <c r="P138" s="7">
        <f t="shared" si="25"/>
      </c>
      <c r="Q138" s="7">
        <f t="shared" si="26"/>
      </c>
    </row>
    <row r="139" spans="1:17">
      <c r="A139" s="42"/>
      <c r="B139" s="42"/>
      <c r="C139" s="30" t="s">
        <v>174</v>
      </c>
      <c r="D139" s="30">
        <v>416</v>
      </c>
      <c r="E139" s="30">
        <f t="shared" si="27"/>
      </c>
      <c r="F139" s="30">
        <v>16</v>
      </c>
      <c r="G139" s="30">
        <f t="shared" si="28"/>
      </c>
      <c r="H139" s="30"/>
      <c r="I139" s="30"/>
      <c r="J139" s="30"/>
      <c r="K139" s="30">
        <f>大件!D44</f>
      </c>
      <c r="L139" s="30">
        <v>1</v>
      </c>
      <c r="M139" s="7">
        <f>大件!J44</f>
      </c>
      <c r="N139" s="30">
        <f t="shared" si="8"/>
      </c>
      <c r="O139" s="8">
        <f>(1-加工费!$B$21)*N139+L139*M139</f>
      </c>
      <c r="P139" s="7">
        <f t="shared" si="25"/>
      </c>
      <c r="Q139" s="7">
        <f t="shared" si="26"/>
      </c>
    </row>
    <row r="140" spans="1:17">
      <c r="A140" s="42"/>
      <c r="B140" s="42"/>
      <c r="C140" s="30" t="s">
        <v>175</v>
      </c>
      <c r="D140" s="30">
        <v>288</v>
      </c>
      <c r="E140" s="30">
        <f t="shared" si="27"/>
      </c>
      <c r="F140" s="30">
        <v>16</v>
      </c>
      <c r="G140" s="30">
        <f t="shared" si="28"/>
      </c>
      <c r="H140" s="30"/>
      <c r="I140" s="30"/>
      <c r="J140" s="30"/>
      <c r="K140" s="30">
        <f>大件!D16</f>
      </c>
      <c r="L140" s="30">
        <v>1</v>
      </c>
      <c r="M140" s="7">
        <f>大件!J16</f>
      </c>
      <c r="N140" s="30">
        <f t="shared" si="8"/>
      </c>
      <c r="O140" s="8">
        <f>(1-加工费!$B$21)*N140+L140*M140</f>
      </c>
      <c r="P140" s="7">
        <f t="shared" si="25"/>
      </c>
      <c r="Q140" s="7">
        <f t="shared" si="26"/>
      </c>
    </row>
    <row r="141" spans="1:17">
      <c r="A141" s="42"/>
      <c r="B141" s="42"/>
      <c r="C141" s="30" t="s">
        <v>176</v>
      </c>
      <c r="D141" s="30">
        <v>672</v>
      </c>
      <c r="E141" s="30">
        <f t="shared" si="27"/>
      </c>
      <c r="F141" s="30">
        <v>16</v>
      </c>
      <c r="G141" s="30">
        <f t="shared" si="28"/>
      </c>
      <c r="H141" s="30"/>
      <c r="I141" s="30"/>
      <c r="J141" s="30"/>
      <c r="K141" s="30">
        <f>大件!D72</f>
      </c>
      <c r="L141" s="30">
        <v>1</v>
      </c>
      <c r="M141" s="7">
        <f>大件!J72</f>
      </c>
      <c r="N141" s="30">
        <f t="shared" si="8"/>
      </c>
      <c r="O141" s="8">
        <f>(1-加工费!$B$21)*N141+L141*M141</f>
      </c>
      <c r="P141" s="7">
        <f t="shared" si="25"/>
      </c>
      <c r="Q141" s="7">
        <f t="shared" si="26"/>
      </c>
    </row>
    <row r="142" spans="1:17">
      <c r="A142" s="42"/>
      <c r="B142" s="42"/>
      <c r="C142" s="12" t="s">
        <v>177</v>
      </c>
      <c r="D142" s="12">
        <v>288</v>
      </c>
      <c r="E142" s="12">
        <f>C143</f>
      </c>
      <c r="F142" s="12">
        <v>1</v>
      </c>
      <c r="G142" s="13">
        <f>O143</f>
      </c>
      <c r="H142" s="12"/>
      <c r="I142" s="12"/>
      <c r="J142" s="12"/>
      <c r="K142" s="12">
        <f>大件!D112</f>
      </c>
      <c r="L142" s="12">
        <v>4</v>
      </c>
      <c r="M142" s="13">
        <f>大件!J112</f>
      </c>
      <c r="N142" s="12">
        <f t="shared" si="8"/>
      </c>
      <c r="O142" s="14">
        <f>(1-加工费!$B$21)*N142+L142*M142</f>
      </c>
      <c r="P142" s="7">
        <f t="shared" si="25"/>
      </c>
      <c r="Q142" s="7">
        <f t="shared" si="26"/>
      </c>
    </row>
    <row r="143" spans="1:17">
      <c r="A143" s="42"/>
      <c r="B143" s="42"/>
      <c r="C143" s="30" t="s">
        <v>178</v>
      </c>
      <c r="D143" s="30">
        <v>224</v>
      </c>
      <c r="E143" s="30">
        <f>E141</f>
      </c>
      <c r="F143" s="30">
        <v>16</v>
      </c>
      <c r="G143" s="30">
        <f>G141</f>
      </c>
      <c r="H143" s="30"/>
      <c r="I143" s="30"/>
      <c r="J143" s="30"/>
      <c r="K143" s="30"/>
      <c r="L143" s="30"/>
      <c r="M143" s="7"/>
      <c r="N143" s="30">
        <f t="shared" si="8"/>
      </c>
      <c r="O143" s="8">
        <f>(1-加工费!$B$21)*N143+L143*M143</f>
      </c>
      <c r="P143" s="7">
        <f t="shared" si="25"/>
      </c>
      <c r="Q143" s="7">
        <f t="shared" si="26"/>
      </c>
    </row>
    <row r="144" spans="1:17">
      <c r="A144" s="42"/>
      <c r="B144" s="42"/>
      <c r="C144" s="30" t="s">
        <v>179</v>
      </c>
      <c r="D144" s="30">
        <v>224</v>
      </c>
      <c r="E144" s="30">
        <f t="shared" ref="E144:E149" si="29">E143</f>
      </c>
      <c r="F144" s="30">
        <v>16</v>
      </c>
      <c r="G144" s="30">
        <f t="shared" ref="G144:G149" si="30">G143</f>
      </c>
      <c r="H144" s="30"/>
      <c r="I144" s="30"/>
      <c r="J144" s="30"/>
      <c r="K144" s="30"/>
      <c r="L144" s="30"/>
      <c r="M144" s="7"/>
      <c r="N144" s="30">
        <f t="shared" ref="N144:N196" si="31">F144*G144+I144*J144</f>
      </c>
      <c r="O144" s="8">
        <f>(1-加工费!$B$21)*N144+L144*M144</f>
      </c>
      <c r="P144" s="7">
        <f t="shared" si="25"/>
      </c>
      <c r="Q144" s="7">
        <f t="shared" si="26"/>
      </c>
    </row>
    <row r="145" spans="1:17">
      <c r="A145" s="42"/>
      <c r="B145" s="42"/>
      <c r="C145" s="30" t="s">
        <v>180</v>
      </c>
      <c r="D145" s="30">
        <v>224</v>
      </c>
      <c r="E145" s="30">
        <f t="shared" si="29"/>
      </c>
      <c r="F145" s="30">
        <v>16</v>
      </c>
      <c r="G145" s="30">
        <f t="shared" si="30"/>
      </c>
      <c r="H145" s="30"/>
      <c r="I145" s="30"/>
      <c r="J145" s="30"/>
      <c r="K145" s="30"/>
      <c r="L145" s="30"/>
      <c r="M145" s="7"/>
      <c r="N145" s="30">
        <f t="shared" si="31"/>
      </c>
      <c r="O145" s="8">
        <f>(1-加工费!$B$21)*N145+L145*M145</f>
      </c>
      <c r="P145" s="7">
        <f t="shared" si="25"/>
      </c>
      <c r="Q145" s="7">
        <f t="shared" si="26"/>
      </c>
    </row>
    <row r="146" spans="1:17">
      <c r="A146" s="42"/>
      <c r="B146" s="42" t="s">
        <v>181</v>
      </c>
      <c r="C146" s="30" t="s">
        <v>182</v>
      </c>
      <c r="D146" s="30">
        <v>592</v>
      </c>
      <c r="E146" s="30">
        <f t="shared" si="29"/>
      </c>
      <c r="F146" s="30">
        <v>8</v>
      </c>
      <c r="G146" s="30">
        <f t="shared" si="30"/>
      </c>
      <c r="H146" s="30"/>
      <c r="I146" s="30"/>
      <c r="J146" s="30"/>
      <c r="K146" s="30">
        <f>大件!D93</f>
      </c>
      <c r="L146" s="30">
        <v>1</v>
      </c>
      <c r="M146" s="7">
        <f>大件!J93</f>
      </c>
      <c r="N146" s="30">
        <f t="shared" si="31"/>
      </c>
      <c r="O146" s="8">
        <f>(1-加工费!$B$21)*N146+L146*M146</f>
      </c>
      <c r="P146" s="7">
        <f t="shared" si="25"/>
      </c>
      <c r="Q146" s="7">
        <f t="shared" si="26"/>
      </c>
    </row>
    <row r="147" spans="1:17">
      <c r="A147" s="42"/>
      <c r="B147" s="42"/>
      <c r="C147" s="30" t="s">
        <v>183</v>
      </c>
      <c r="D147" s="30">
        <v>208</v>
      </c>
      <c r="E147" s="30">
        <f t="shared" si="29"/>
      </c>
      <c r="F147" s="30">
        <v>8</v>
      </c>
      <c r="G147" s="30">
        <f t="shared" si="30"/>
      </c>
      <c r="H147" s="30"/>
      <c r="I147" s="30"/>
      <c r="J147" s="30"/>
      <c r="K147" s="30">
        <f>大件!D45</f>
      </c>
      <c r="L147" s="30">
        <v>1</v>
      </c>
      <c r="M147" s="7">
        <f>大件!J45</f>
      </c>
      <c r="N147" s="30">
        <f t="shared" si="31"/>
      </c>
      <c r="O147" s="8">
        <f>(1-加工费!$B$21)*N147+L147*M147</f>
      </c>
      <c r="P147" s="7">
        <f t="shared" si="25"/>
      </c>
      <c r="Q147" s="7">
        <f t="shared" si="26"/>
      </c>
    </row>
    <row r="148" spans="1:17">
      <c r="A148" s="42"/>
      <c r="B148" s="42"/>
      <c r="C148" s="30" t="s">
        <v>184</v>
      </c>
      <c r="D148" s="30">
        <v>144</v>
      </c>
      <c r="E148" s="30">
        <f t="shared" si="29"/>
      </c>
      <c r="F148" s="30">
        <v>8</v>
      </c>
      <c r="G148" s="30">
        <f t="shared" si="30"/>
      </c>
      <c r="H148" s="30"/>
      <c r="I148" s="30"/>
      <c r="J148" s="30"/>
      <c r="K148" s="30">
        <f>大件!D17</f>
      </c>
      <c r="L148" s="30">
        <v>1</v>
      </c>
      <c r="M148" s="7">
        <f>大件!J17</f>
      </c>
      <c r="N148" s="30">
        <f t="shared" si="31"/>
      </c>
      <c r="O148" s="8">
        <f>(1-加工费!$B$21)*N148+L148*M148</f>
      </c>
      <c r="P148" s="7">
        <f t="shared" si="25"/>
      </c>
      <c r="Q148" s="7">
        <f t="shared" si="26"/>
      </c>
    </row>
    <row r="149" spans="1:17">
      <c r="A149" s="42"/>
      <c r="B149" s="42"/>
      <c r="C149" s="30" t="s">
        <v>185</v>
      </c>
      <c r="D149" s="30">
        <v>336</v>
      </c>
      <c r="E149" s="30">
        <f t="shared" si="29"/>
      </c>
      <c r="F149" s="30">
        <v>8</v>
      </c>
      <c r="G149" s="30">
        <f t="shared" si="30"/>
      </c>
      <c r="H149" s="30"/>
      <c r="I149" s="30"/>
      <c r="J149" s="30"/>
      <c r="K149" s="30">
        <f>大件!D71</f>
      </c>
      <c r="L149" s="30">
        <v>1</v>
      </c>
      <c r="M149" s="7">
        <f>大件!J71</f>
      </c>
      <c r="N149" s="30">
        <f t="shared" si="31"/>
      </c>
      <c r="O149" s="8">
        <f>(1-加工费!$B$21)*N149+L149*M149</f>
      </c>
      <c r="P149" s="7">
        <f t="shared" si="25"/>
      </c>
      <c r="Q149" s="7">
        <f t="shared" si="26"/>
      </c>
    </row>
    <row r="150" spans="1:17">
      <c r="A150" s="42"/>
      <c r="B150" s="42"/>
      <c r="C150" s="30" t="s">
        <v>186</v>
      </c>
      <c r="D150" s="30">
        <v>144</v>
      </c>
      <c r="E150" s="30">
        <f>C151</f>
      </c>
      <c r="F150" s="30">
        <v>1</v>
      </c>
      <c r="G150" s="7">
        <f>O151</f>
      </c>
      <c r="H150" s="30"/>
      <c r="I150" s="30"/>
      <c r="J150" s="30"/>
      <c r="K150" s="30">
        <f>大件!D112</f>
      </c>
      <c r="L150" s="30">
        <v>2</v>
      </c>
      <c r="M150" s="7">
        <f>大件!J112</f>
      </c>
      <c r="N150" s="30">
        <f t="shared" si="31"/>
      </c>
      <c r="O150" s="8">
        <f>(1-加工费!$B$21)*N150+L150*M150</f>
      </c>
      <c r="P150" s="7">
        <f t="shared" si="25"/>
      </c>
      <c r="Q150" s="7">
        <f t="shared" si="26"/>
      </c>
    </row>
    <row r="151" spans="1:17">
      <c r="A151" s="42"/>
      <c r="B151" s="42"/>
      <c r="C151" s="30" t="s">
        <v>187</v>
      </c>
      <c r="D151" s="30">
        <v>112</v>
      </c>
      <c r="E151" s="30">
        <f>E149</f>
      </c>
      <c r="F151" s="30">
        <v>8</v>
      </c>
      <c r="G151" s="30">
        <f>G149</f>
      </c>
      <c r="H151" s="30"/>
      <c r="I151" s="30"/>
      <c r="J151" s="30"/>
      <c r="K151" s="30"/>
      <c r="L151" s="30"/>
      <c r="M151" s="7"/>
      <c r="N151" s="30">
        <f t="shared" si="31"/>
      </c>
      <c r="O151" s="8">
        <f>(1-加工费!$B$21)*N151+L151*M151</f>
      </c>
      <c r="P151" s="7">
        <f t="shared" si="25"/>
      </c>
      <c r="Q151" s="7">
        <f t="shared" si="26"/>
      </c>
    </row>
    <row r="152" spans="1:17">
      <c r="A152" s="42"/>
      <c r="B152" s="42"/>
      <c r="C152" s="30" t="s">
        <v>188</v>
      </c>
      <c r="D152" s="30">
        <v>112</v>
      </c>
      <c r="E152" s="30">
        <f>E151</f>
      </c>
      <c r="F152" s="30">
        <v>8</v>
      </c>
      <c r="G152" s="30">
        <f>G151</f>
      </c>
      <c r="H152" s="30"/>
      <c r="I152" s="30"/>
      <c r="J152" s="30"/>
      <c r="K152" s="30"/>
      <c r="L152" s="30"/>
      <c r="M152" s="7"/>
      <c r="N152" s="30">
        <f t="shared" si="31"/>
      </c>
      <c r="O152" s="8">
        <f>(1-加工费!$B$21)*N152+L152*M152</f>
      </c>
      <c r="P152" s="7">
        <f t="shared" si="25"/>
      </c>
      <c r="Q152" s="7">
        <f t="shared" si="26"/>
      </c>
    </row>
    <row r="153" spans="1:17">
      <c r="A153" s="42"/>
      <c r="B153" s="42"/>
      <c r="C153" s="30" t="s">
        <v>189</v>
      </c>
      <c r="D153" s="30">
        <v>112</v>
      </c>
      <c r="E153" s="30">
        <f>E152</f>
      </c>
      <c r="F153" s="30">
        <v>8</v>
      </c>
      <c r="G153" s="30">
        <f>G152</f>
      </c>
      <c r="H153" s="30"/>
      <c r="I153" s="30"/>
      <c r="J153" s="30"/>
      <c r="K153" s="30"/>
      <c r="L153" s="30"/>
      <c r="M153" s="7"/>
      <c r="N153" s="30">
        <f t="shared" si="31"/>
      </c>
      <c r="O153" s="8">
        <f>(1-加工费!$B$21)*N153+L153*M153</f>
      </c>
      <c r="P153" s="7">
        <f t="shared" si="25"/>
      </c>
      <c r="Q153" s="7">
        <f t="shared" si="26"/>
      </c>
    </row>
    <row r="154" spans="1:17">
      <c r="A154" s="42"/>
      <c r="B154" s="42" t="s">
        <v>190</v>
      </c>
      <c r="C154" s="22" t="s">
        <v>190</v>
      </c>
      <c r="D154" s="22">
        <v>336</v>
      </c>
      <c r="E154" s="22">
        <f>生产资料!D30</f>
      </c>
      <c r="F154" s="22">
        <v>16</v>
      </c>
      <c r="G154" s="22">
        <f>生产资料!J30</f>
      </c>
      <c r="H154" s="22">
        <f>生产资料!D27</f>
      </c>
      <c r="I154" s="22">
        <v>8</v>
      </c>
      <c r="J154" s="22">
        <f>生产资料!J27</f>
      </c>
      <c r="K154" s="22"/>
      <c r="L154" s="22"/>
      <c r="M154" s="23"/>
      <c r="N154" s="22">
        <f t="shared" si="31"/>
      </c>
      <c r="O154" s="23">
        <f>(1-加工费!$B$21)*N154+L154*M154</f>
      </c>
      <c r="P154" s="7">
        <f t="shared" si="25"/>
      </c>
      <c r="Q154" s="7">
        <f t="shared" si="26"/>
      </c>
    </row>
    <row r="155" spans="1:17">
      <c r="A155" s="42"/>
      <c r="B155" s="42"/>
      <c r="C155" s="22" t="s">
        <v>191</v>
      </c>
      <c r="D155" s="22">
        <v>432</v>
      </c>
      <c r="E155" s="22">
        <f>E154</f>
      </c>
      <c r="F155" s="22">
        <v>16</v>
      </c>
      <c r="G155" s="22">
        <f t="shared" ref="G155:H159" si="32">G154</f>
      </c>
      <c r="H155" s="22">
        <f t="shared" si="32"/>
      </c>
      <c r="I155" s="22">
        <v>8</v>
      </c>
      <c r="J155" s="22">
        <f>J154</f>
      </c>
      <c r="K155" s="22">
        <f>大件!D13</f>
      </c>
      <c r="L155" s="22">
        <v>1</v>
      </c>
      <c r="M155" s="23">
        <f>大件!E13</f>
      </c>
      <c r="N155" s="22">
        <f t="shared" si="31"/>
      </c>
      <c r="O155" s="23">
        <f>(1-加工费!$B$21)*N155+L155*M155</f>
      </c>
      <c r="P155" s="7">
        <f t="shared" si="25"/>
      </c>
      <c r="Q155" s="7">
        <f t="shared" si="26"/>
      </c>
    </row>
    <row r="156" spans="1:17">
      <c r="A156" s="42"/>
      <c r="B156" s="42"/>
      <c r="C156" s="22" t="s">
        <v>192</v>
      </c>
      <c r="D156" s="22">
        <v>448</v>
      </c>
      <c r="E156" s="22">
        <f>E155</f>
      </c>
      <c r="F156" s="22">
        <v>20</v>
      </c>
      <c r="G156" s="22">
        <f t="shared" si="32"/>
      </c>
      <c r="H156" s="22">
        <f t="shared" si="32"/>
      </c>
      <c r="I156" s="22">
        <v>12</v>
      </c>
      <c r="J156" s="22">
        <f>J155</f>
      </c>
      <c r="K156" s="22"/>
      <c r="L156" s="22"/>
      <c r="M156" s="23"/>
      <c r="N156" s="22">
        <f t="shared" si="31"/>
      </c>
      <c r="O156" s="23">
        <f>(1-加工费!$B$21)*N156+L156*M156</f>
      </c>
      <c r="P156" s="7">
        <f t="shared" si="25"/>
      </c>
      <c r="Q156" s="7">
        <f t="shared" si="26"/>
      </c>
    </row>
    <row r="157" spans="1:17">
      <c r="A157" s="42"/>
      <c r="B157" s="42"/>
      <c r="C157" s="26" t="s">
        <v>193</v>
      </c>
      <c r="D157" s="26">
        <v>832</v>
      </c>
      <c r="E157" s="26">
        <f>E156</f>
      </c>
      <c r="F157" s="26">
        <v>20</v>
      </c>
      <c r="G157" s="26">
        <f t="shared" si="32"/>
      </c>
      <c r="H157" s="26">
        <f t="shared" si="32"/>
      </c>
      <c r="I157" s="26">
        <v>12</v>
      </c>
      <c r="J157" s="26">
        <f>J156</f>
      </c>
      <c r="K157" s="26">
        <f>大件!D39</f>
      </c>
      <c r="L157" s="26">
        <v>1</v>
      </c>
      <c r="M157" s="27">
        <f>大件!J39</f>
      </c>
      <c r="N157" s="26">
        <f t="shared" si="31"/>
      </c>
      <c r="O157" s="27">
        <f>(1-加工费!$B$21)*N157+L157*M157</f>
      </c>
      <c r="P157" s="7">
        <f t="shared" si="25"/>
      </c>
      <c r="Q157" s="7">
        <f t="shared" si="26"/>
      </c>
    </row>
    <row r="158" spans="1:17">
      <c r="A158" s="42"/>
      <c r="B158" s="42"/>
      <c r="C158" s="22" t="s">
        <v>194</v>
      </c>
      <c r="D158" s="22">
        <v>448</v>
      </c>
      <c r="E158" s="22">
        <f>E157</f>
      </c>
      <c r="F158" s="22">
        <v>20</v>
      </c>
      <c r="G158" s="22">
        <f t="shared" si="32"/>
      </c>
      <c r="H158" s="22">
        <f t="shared" si="32"/>
      </c>
      <c r="I158" s="22">
        <v>12</v>
      </c>
      <c r="J158" s="22">
        <f>J157</f>
      </c>
      <c r="K158" s="22"/>
      <c r="L158" s="22"/>
      <c r="M158" s="23"/>
      <c r="N158" s="22">
        <f t="shared" si="31"/>
      </c>
      <c r="O158" s="23">
        <f>(1-加工费!$B$21)*N158+L158*M158</f>
      </c>
      <c r="P158" s="7">
        <f t="shared" si="25"/>
      </c>
      <c r="Q158" s="7">
        <f t="shared" si="26"/>
      </c>
    </row>
    <row r="159" spans="1:17">
      <c r="A159" s="42"/>
      <c r="B159" s="42"/>
      <c r="C159" s="26" t="s">
        <v>195</v>
      </c>
      <c r="D159" s="26">
        <v>1344</v>
      </c>
      <c r="E159" s="26">
        <f>E158</f>
      </c>
      <c r="F159" s="26">
        <v>20</v>
      </c>
      <c r="G159" s="26">
        <f t="shared" si="32"/>
      </c>
      <c r="H159" s="26">
        <f t="shared" si="32"/>
      </c>
      <c r="I159" s="26">
        <v>12</v>
      </c>
      <c r="J159" s="26">
        <f>J158</f>
      </c>
      <c r="K159" s="26">
        <f>大件!D69</f>
      </c>
      <c r="L159" s="26">
        <v>1</v>
      </c>
      <c r="M159" s="27">
        <f>大件!J69</f>
      </c>
      <c r="N159" s="26">
        <f t="shared" si="31"/>
      </c>
      <c r="O159" s="27">
        <f>(1-加工费!$B$21)*N159+L159*M159</f>
      </c>
      <c r="P159" s="7">
        <f t="shared" si="25"/>
      </c>
      <c r="Q159" s="7">
        <f t="shared" si="26"/>
      </c>
    </row>
    <row r="160" spans="1:17">
      <c r="A160" s="42"/>
      <c r="B160" s="42"/>
      <c r="C160" s="24" t="s">
        <v>196</v>
      </c>
      <c r="D160" s="24">
        <v>2368</v>
      </c>
      <c r="E160" s="24">
        <f>生产资料!D30</f>
      </c>
      <c r="F160" s="24">
        <v>20</v>
      </c>
      <c r="G160" s="24">
        <f>生产资料!E30</f>
      </c>
      <c r="H160" s="24">
        <f>生产资料!D27</f>
      </c>
      <c r="I160" s="24">
        <v>12</v>
      </c>
      <c r="J160" s="24">
        <f>生产资料!E27</f>
      </c>
      <c r="K160" s="24">
        <f>大件!D96</f>
      </c>
      <c r="L160" s="24">
        <v>1</v>
      </c>
      <c r="M160" s="25">
        <f>大件!E96</f>
      </c>
      <c r="N160" s="24">
        <f t="shared" si="31"/>
      </c>
      <c r="O160" s="25">
        <f>(1-加工费!$B$21)*N160+L160*M160</f>
      </c>
      <c r="P160" s="7">
        <f t="shared" si="25"/>
      </c>
      <c r="Q160" s="7">
        <f t="shared" si="26"/>
      </c>
    </row>
    <row r="161" spans="1:17">
      <c r="A161" s="42"/>
      <c r="B161" s="42" t="s">
        <v>197</v>
      </c>
      <c r="C161" s="24" t="s">
        <v>197</v>
      </c>
      <c r="D161" s="24">
        <v>336</v>
      </c>
      <c r="E161" s="24">
        <f>E160</f>
      </c>
      <c r="F161" s="24">
        <v>16</v>
      </c>
      <c r="G161" s="24">
        <f>G160</f>
      </c>
      <c r="H161" s="24">
        <f>生产资料!D33</f>
      </c>
      <c r="I161" s="24">
        <v>8</v>
      </c>
      <c r="J161" s="24">
        <f>生产资料!J33</f>
      </c>
      <c r="K161" s="24"/>
      <c r="L161" s="24"/>
      <c r="M161" s="25"/>
      <c r="N161" s="24">
        <f t="shared" si="31"/>
      </c>
      <c r="O161" s="25">
        <f>(1-加工费!$B$21)*N161+L161*M161</f>
      </c>
      <c r="P161" s="7">
        <f t="shared" si="25"/>
      </c>
      <c r="Q161" s="7">
        <f t="shared" si="26"/>
      </c>
    </row>
    <row r="162" spans="1:17">
      <c r="A162" s="42"/>
      <c r="B162" s="42"/>
      <c r="C162" s="24" t="s">
        <v>198</v>
      </c>
      <c r="D162" s="24">
        <v>1776</v>
      </c>
      <c r="E162" s="24">
        <f>生产资料!D30</f>
      </c>
      <c r="F162" s="24">
        <v>16</v>
      </c>
      <c r="G162" s="24">
        <f>生产资料!E30</f>
      </c>
      <c r="H162" s="24">
        <f>生产资料!D33</f>
      </c>
      <c r="I162" s="24">
        <v>8</v>
      </c>
      <c r="J162" s="24">
        <f>生产资料!J33</f>
      </c>
      <c r="K162" s="24">
        <f>大件!D99</f>
      </c>
      <c r="L162" s="24">
        <v>1</v>
      </c>
      <c r="M162" s="25">
        <f>大件!J99</f>
      </c>
      <c r="N162" s="24">
        <f t="shared" si="31"/>
      </c>
      <c r="O162" s="25">
        <f>(1-加工费!$B$21)*N162+L162*M162</f>
      </c>
      <c r="P162" s="7">
        <f t="shared" si="25"/>
      </c>
      <c r="Q162" s="7">
        <f t="shared" si="26"/>
      </c>
    </row>
    <row r="163" spans="1:17">
      <c r="A163" s="42"/>
      <c r="B163" s="42"/>
      <c r="C163" s="24" t="s">
        <v>199</v>
      </c>
      <c r="D163" s="24">
        <v>432</v>
      </c>
      <c r="E163" s="24">
        <f t="shared" ref="E163:E174" si="33">E162</f>
      </c>
      <c r="F163" s="24">
        <v>16</v>
      </c>
      <c r="G163" s="24">
        <f t="shared" ref="G163:H178" si="34">G162</f>
      </c>
      <c r="H163" s="24">
        <f t="shared" si="34"/>
      </c>
      <c r="I163" s="24">
        <v>8</v>
      </c>
      <c r="J163" s="24">
        <f>J162</f>
      </c>
      <c r="K163" s="24">
        <f>大件!D15</f>
      </c>
      <c r="L163" s="24">
        <v>1</v>
      </c>
      <c r="M163" s="25">
        <f>大件!J15</f>
      </c>
      <c r="N163" s="24">
        <f t="shared" si="31"/>
      </c>
      <c r="O163" s="25">
        <f>(1-加工费!$B$21)*N163+L163*M163</f>
      </c>
      <c r="P163" s="7">
        <f t="shared" si="25"/>
      </c>
      <c r="Q163" s="7">
        <f t="shared" si="26"/>
      </c>
    </row>
    <row r="164" spans="1:17">
      <c r="A164" s="42"/>
      <c r="B164" s="42"/>
      <c r="C164" s="24" t="s">
        <v>200</v>
      </c>
      <c r="D164" s="24">
        <v>448</v>
      </c>
      <c r="E164" s="24">
        <f t="shared" si="33"/>
      </c>
      <c r="F164" s="24">
        <v>20</v>
      </c>
      <c r="G164" s="24">
        <f t="shared" si="34"/>
      </c>
      <c r="H164" s="24">
        <f t="shared" si="34"/>
      </c>
      <c r="I164" s="24">
        <v>12</v>
      </c>
      <c r="J164" s="24">
        <f>J163</f>
      </c>
      <c r="K164" s="24"/>
      <c r="L164" s="24"/>
      <c r="M164" s="25"/>
      <c r="N164" s="24">
        <f t="shared" si="31"/>
      </c>
      <c r="O164" s="25">
        <f>(1-加工费!$B$21)*N164+L164*M164</f>
      </c>
      <c r="P164" s="7">
        <f t="shared" si="25"/>
      </c>
      <c r="Q164" s="7">
        <f t="shared" si="26"/>
      </c>
    </row>
    <row r="165" spans="1:17">
      <c r="A165" s="42"/>
      <c r="B165" s="42"/>
      <c r="C165" s="24" t="s">
        <v>201</v>
      </c>
      <c r="D165" s="24">
        <v>832</v>
      </c>
      <c r="E165" s="24">
        <f t="shared" si="33"/>
      </c>
      <c r="F165" s="24">
        <v>20</v>
      </c>
      <c r="G165" s="24">
        <f t="shared" si="34"/>
      </c>
      <c r="H165" s="24">
        <f t="shared" si="34"/>
      </c>
      <c r="I165" s="24">
        <v>12</v>
      </c>
      <c r="J165" s="24">
        <f>J164</f>
      </c>
      <c r="K165" s="24">
        <f>大件!D40</f>
      </c>
      <c r="L165" s="24">
        <v>1</v>
      </c>
      <c r="M165" s="25">
        <f>大件!J40</f>
      </c>
      <c r="N165" s="24">
        <f t="shared" si="31"/>
      </c>
      <c r="O165" s="25">
        <f>(1-加工费!$B$21)*N165+L165*M165</f>
      </c>
      <c r="P165" s="7">
        <f t="shared" si="25"/>
      </c>
      <c r="Q165" s="7">
        <f t="shared" si="26"/>
      </c>
    </row>
    <row r="166" spans="1:17">
      <c r="A166" s="42"/>
      <c r="B166" s="42"/>
      <c r="C166" s="24" t="s">
        <v>202</v>
      </c>
      <c r="D166" s="24">
        <v>1344</v>
      </c>
      <c r="E166" s="24">
        <f t="shared" si="33"/>
      </c>
      <c r="F166" s="24">
        <v>20</v>
      </c>
      <c r="G166" s="24">
        <f t="shared" si="34"/>
      </c>
      <c r="H166" s="24">
        <f t="shared" si="34"/>
      </c>
      <c r="I166" s="24">
        <v>12</v>
      </c>
      <c r="J166" s="24">
        <f>J165</f>
      </c>
      <c r="K166" s="24">
        <f>大件!D66</f>
      </c>
      <c r="L166" s="24">
        <v>1</v>
      </c>
      <c r="M166" s="25">
        <f>大件!J66</f>
      </c>
      <c r="N166" s="24">
        <f t="shared" si="31"/>
      </c>
      <c r="O166" s="25">
        <f>(1-加工费!$B$21)*N166+L166*M166</f>
      </c>
      <c r="P166" s="7">
        <f t="shared" si="25"/>
      </c>
      <c r="Q166" s="7">
        <f t="shared" si="26"/>
      </c>
    </row>
    <row r="167" spans="1:17">
      <c r="A167" s="42"/>
      <c r="B167" s="42"/>
      <c r="C167" s="24" t="s">
        <v>203</v>
      </c>
      <c r="D167" s="24">
        <v>448</v>
      </c>
      <c r="E167" s="24">
        <f t="shared" si="33"/>
      </c>
      <c r="F167" s="24">
        <v>20</v>
      </c>
      <c r="G167" s="24">
        <f t="shared" si="34"/>
      </c>
      <c r="H167" s="24">
        <f t="shared" si="34"/>
      </c>
      <c r="I167" s="24">
        <v>12</v>
      </c>
      <c r="J167" s="24">
        <f>J166</f>
      </c>
      <c r="K167" s="24"/>
      <c r="L167" s="24"/>
      <c r="M167" s="25"/>
      <c r="N167" s="24">
        <f t="shared" si="31"/>
      </c>
      <c r="O167" s="25">
        <f>(1-加工费!$B$21)*N167+L167*M167</f>
      </c>
      <c r="P167" s="7">
        <f t="shared" si="25"/>
      </c>
      <c r="Q167" s="7">
        <f t="shared" si="26"/>
      </c>
    </row>
    <row r="168" spans="1:17">
      <c r="A168" s="42"/>
      <c r="B168" s="42" t="s">
        <v>204</v>
      </c>
      <c r="C168" s="30" t="s">
        <v>204</v>
      </c>
      <c r="D168" s="30">
        <v>336</v>
      </c>
      <c r="E168" s="30">
        <f t="shared" si="33"/>
      </c>
      <c r="F168" s="30">
        <v>16</v>
      </c>
      <c r="G168" s="30">
        <f t="shared" si="34"/>
      </c>
      <c r="H168" s="30">
        <f>生产资料!D27</f>
      </c>
      <c r="I168" s="30">
        <v>8</v>
      </c>
      <c r="J168" s="30">
        <f>生产资料!J27</f>
      </c>
      <c r="K168" s="30"/>
      <c r="L168" s="30"/>
      <c r="M168" s="30"/>
      <c r="N168" s="30">
        <f t="shared" si="31"/>
      </c>
      <c r="O168" s="30">
        <f>(1-加工费!$B$21)*N168+L168*M168</f>
      </c>
      <c r="P168" s="7">
        <f t="shared" si="25"/>
      </c>
      <c r="Q168" s="7">
        <f t="shared" si="26"/>
      </c>
    </row>
    <row r="169" spans="1:17">
      <c r="A169" s="42"/>
      <c r="B169" s="42"/>
      <c r="C169" s="30" t="s">
        <v>205</v>
      </c>
      <c r="D169" s="30">
        <v>432</v>
      </c>
      <c r="E169" s="30">
        <f t="shared" si="33"/>
      </c>
      <c r="F169" s="30">
        <v>16</v>
      </c>
      <c r="G169" s="30">
        <f t="shared" si="34"/>
      </c>
      <c r="H169" s="30">
        <f t="shared" si="34"/>
      </c>
      <c r="I169" s="30">
        <v>8</v>
      </c>
      <c r="J169" s="30">
        <f t="shared" ref="J169:J188" si="35">J168</f>
      </c>
      <c r="K169" s="30">
        <f>大件!D11</f>
      </c>
      <c r="L169" s="30">
        <v>1</v>
      </c>
      <c r="M169" s="7">
        <f>大件!J11</f>
      </c>
      <c r="N169" s="30">
        <f t="shared" si="31"/>
      </c>
      <c r="O169" s="8">
        <f>(1-加工费!$B$21)*N169+L169*M169</f>
      </c>
      <c r="P169" s="7">
        <f t="shared" si="25"/>
      </c>
      <c r="Q169" s="7">
        <f t="shared" si="26"/>
      </c>
    </row>
    <row r="170" spans="1:17">
      <c r="A170" s="42"/>
      <c r="B170" s="42"/>
      <c r="C170" s="22" t="s">
        <v>206</v>
      </c>
      <c r="D170" s="22">
        <v>448</v>
      </c>
      <c r="E170" s="22">
        <f t="shared" si="33"/>
      </c>
      <c r="F170" s="22">
        <v>20</v>
      </c>
      <c r="G170" s="22">
        <f t="shared" si="34"/>
      </c>
      <c r="H170" s="22">
        <f t="shared" si="34"/>
      </c>
      <c r="I170" s="22">
        <v>12</v>
      </c>
      <c r="J170" s="22">
        <f t="shared" si="35"/>
      </c>
      <c r="K170" s="22"/>
      <c r="L170" s="22"/>
      <c r="M170" s="23"/>
      <c r="N170" s="22">
        <f t="shared" si="31"/>
      </c>
      <c r="O170" s="23">
        <f>(1-加工费!$B$21)*N170+L170*M170</f>
      </c>
      <c r="P170" s="7">
        <f t="shared" si="25"/>
      </c>
      <c r="Q170" s="7">
        <f t="shared" si="26"/>
      </c>
    </row>
    <row r="171" spans="1:17">
      <c r="A171" s="42"/>
      <c r="B171" s="42"/>
      <c r="C171" s="30" t="s">
        <v>207</v>
      </c>
      <c r="D171" s="30">
        <v>832</v>
      </c>
      <c r="E171" s="30">
        <f t="shared" si="33"/>
      </c>
      <c r="F171" s="30">
        <v>20</v>
      </c>
      <c r="G171" s="30">
        <f t="shared" si="34"/>
      </c>
      <c r="H171" s="30">
        <f t="shared" si="34"/>
      </c>
      <c r="I171" s="30">
        <v>12</v>
      </c>
      <c r="J171" s="30">
        <f t="shared" si="35"/>
      </c>
      <c r="K171" s="30">
        <f>大件!D38</f>
      </c>
      <c r="L171" s="30">
        <v>1</v>
      </c>
      <c r="M171" s="7">
        <f>大件!J38</f>
      </c>
      <c r="N171" s="30">
        <f t="shared" si="31"/>
      </c>
      <c r="O171" s="8">
        <f>(1-加工费!$B$21)*N171+L171*M171</f>
      </c>
      <c r="P171" s="7">
        <f t="shared" si="25"/>
      </c>
      <c r="Q171" s="7">
        <f t="shared" si="26"/>
      </c>
    </row>
    <row r="172" spans="1:17">
      <c r="A172" s="42"/>
      <c r="B172" s="42"/>
      <c r="C172" s="22" t="s">
        <v>208</v>
      </c>
      <c r="D172" s="22">
        <v>448</v>
      </c>
      <c r="E172" s="22">
        <f t="shared" si="33"/>
      </c>
      <c r="F172" s="22">
        <v>20</v>
      </c>
      <c r="G172" s="22">
        <f t="shared" si="34"/>
      </c>
      <c r="H172" s="22">
        <f t="shared" si="34"/>
      </c>
      <c r="I172" s="22">
        <v>12</v>
      </c>
      <c r="J172" s="22">
        <f t="shared" si="35"/>
      </c>
      <c r="K172" s="22"/>
      <c r="L172" s="22"/>
      <c r="M172" s="23"/>
      <c r="N172" s="22">
        <f t="shared" si="31"/>
      </c>
      <c r="O172" s="23">
        <f>(1-加工费!$B$21)*N172+L172*M172</f>
      </c>
      <c r="P172" s="7">
        <f t="shared" si="25"/>
      </c>
      <c r="Q172" s="7">
        <f t="shared" si="26"/>
      </c>
    </row>
    <row r="173" spans="1:17">
      <c r="A173" s="42"/>
      <c r="B173" s="42"/>
      <c r="C173" s="30" t="s">
        <v>209</v>
      </c>
      <c r="D173" s="30">
        <v>1344</v>
      </c>
      <c r="E173" s="30">
        <f t="shared" si="33"/>
      </c>
      <c r="F173" s="30">
        <v>20</v>
      </c>
      <c r="G173" s="30">
        <f t="shared" si="34"/>
      </c>
      <c r="H173" s="30">
        <f t="shared" si="34"/>
      </c>
      <c r="I173" s="30">
        <v>12</v>
      </c>
      <c r="J173" s="30">
        <f t="shared" si="35"/>
      </c>
      <c r="K173" s="30">
        <f>大件!D68</f>
      </c>
      <c r="L173" s="30">
        <v>1</v>
      </c>
      <c r="M173" s="7">
        <f>大件!J68</f>
      </c>
      <c r="N173" s="30">
        <f t="shared" si="31"/>
      </c>
      <c r="O173" s="8">
        <f>(1-加工费!$B$21)*N173+L173*M173</f>
      </c>
      <c r="P173" s="7">
        <f t="shared" si="25"/>
      </c>
      <c r="Q173" s="7">
        <f t="shared" si="26"/>
      </c>
    </row>
    <row r="174" spans="1:17">
      <c r="A174" s="42"/>
      <c r="B174" s="42"/>
      <c r="C174" s="30" t="s">
        <v>210</v>
      </c>
      <c r="D174" s="30">
        <v>2368</v>
      </c>
      <c r="E174" s="30">
        <f t="shared" si="33"/>
      </c>
      <c r="F174" s="30">
        <v>20</v>
      </c>
      <c r="G174" s="30">
        <f t="shared" si="34"/>
      </c>
      <c r="H174" s="30">
        <f t="shared" si="34"/>
      </c>
      <c r="I174" s="30">
        <v>12</v>
      </c>
      <c r="J174" s="30">
        <f t="shared" si="35"/>
      </c>
      <c r="K174" s="30">
        <f>大件!D98</f>
      </c>
      <c r="L174" s="30">
        <v>1</v>
      </c>
      <c r="M174" s="7">
        <f>大件!J98</f>
      </c>
      <c r="N174" s="30">
        <f t="shared" si="31"/>
      </c>
      <c r="O174" s="8">
        <f>(1-加工费!$B$21)*N174+L174*M174</f>
      </c>
      <c r="P174" s="7">
        <f t="shared" si="25"/>
      </c>
      <c r="Q174" s="7">
        <f t="shared" si="26"/>
      </c>
    </row>
    <row r="175" spans="1:17">
      <c r="A175" s="42"/>
      <c r="B175" s="42" t="s">
        <v>211</v>
      </c>
      <c r="C175" s="24" t="s">
        <v>211</v>
      </c>
      <c r="D175" s="24">
        <v>336</v>
      </c>
      <c r="E175" s="24">
        <f>生产资料!D30</f>
      </c>
      <c r="F175" s="24">
        <v>16</v>
      </c>
      <c r="G175" s="24">
        <f t="shared" si="34"/>
      </c>
      <c r="H175" s="24">
        <f>生产资料!D27</f>
      </c>
      <c r="I175" s="24">
        <v>8</v>
      </c>
      <c r="J175" s="24">
        <f t="shared" si="35"/>
      </c>
      <c r="K175" s="24"/>
      <c r="L175" s="24"/>
      <c r="M175" s="25"/>
      <c r="N175" s="24">
        <f t="shared" si="31"/>
      </c>
      <c r="O175" s="25">
        <f>(1-加工费!$B$21)*N175+L175*M175</f>
      </c>
      <c r="P175" s="7">
        <f t="shared" si="25"/>
      </c>
      <c r="Q175" s="7">
        <f t="shared" si="26"/>
      </c>
    </row>
    <row r="176" spans="1:17">
      <c r="A176" s="42"/>
      <c r="B176" s="42"/>
      <c r="C176" s="22" t="s">
        <v>212</v>
      </c>
      <c r="D176" s="22">
        <v>1776</v>
      </c>
      <c r="E176" s="22">
        <f t="shared" ref="E176:E183" si="36">E175</f>
      </c>
      <c r="F176" s="22">
        <v>16</v>
      </c>
      <c r="G176" s="22">
        <f t="shared" si="34"/>
      </c>
      <c r="H176" s="22">
        <f t="shared" si="34"/>
      </c>
      <c r="I176" s="22">
        <v>8</v>
      </c>
      <c r="J176" s="22">
        <f t="shared" si="35"/>
      </c>
      <c r="K176" s="22">
        <f>大件!D97</f>
      </c>
      <c r="L176" s="22">
        <v>1</v>
      </c>
      <c r="M176" s="23">
        <f>大件!J97</f>
      </c>
      <c r="N176" s="22">
        <f t="shared" si="31"/>
      </c>
      <c r="O176" s="23">
        <f>(1-加工费!$B$21)*N176+L176*M176</f>
      </c>
      <c r="P176" s="7">
        <f t="shared" si="25"/>
      </c>
      <c r="Q176" s="7">
        <f t="shared" si="26"/>
      </c>
    </row>
    <row ht="15" r="177" spans="1:17" thickBot="true">
      <c r="A177" s="42"/>
      <c r="B177" s="42"/>
      <c r="C177" s="9" t="s">
        <v>213</v>
      </c>
      <c r="D177" s="9">
        <v>432</v>
      </c>
      <c r="E177" s="9">
        <f t="shared" si="36"/>
      </c>
      <c r="F177" s="9">
        <v>16</v>
      </c>
      <c r="G177" s="9">
        <f t="shared" si="34"/>
      </c>
      <c r="H177" s="9">
        <f t="shared" si="34"/>
      </c>
      <c r="I177" s="9">
        <v>8</v>
      </c>
      <c r="J177" s="9">
        <f t="shared" si="35"/>
      </c>
      <c r="K177" s="9">
        <f>大件!D14</f>
      </c>
      <c r="L177" s="9">
        <v>1</v>
      </c>
      <c r="M177" s="10">
        <f>大件!J14</f>
      </c>
      <c r="N177" s="9">
        <f t="shared" si="31"/>
      </c>
      <c r="O177" s="11">
        <f>(1-加工费!$B$21)*N177+L177*M177</f>
      </c>
      <c r="P177" s="7">
        <f t="shared" si="25"/>
      </c>
      <c r="Q177" s="7">
        <f t="shared" si="26"/>
      </c>
    </row>
    <row ht="15.75" r="178" spans="1:17" thickBot="true" thickTop="true">
      <c r="A178" s="42"/>
      <c r="B178" s="42"/>
      <c r="C178" s="28" t="s">
        <v>214</v>
      </c>
      <c r="D178" s="28">
        <v>448</v>
      </c>
      <c r="E178" s="28">
        <f t="shared" si="36"/>
      </c>
      <c r="F178" s="28">
        <v>20</v>
      </c>
      <c r="G178" s="28">
        <f t="shared" si="34"/>
      </c>
      <c r="H178" s="28">
        <f t="shared" si="34"/>
      </c>
      <c r="I178" s="28">
        <v>12</v>
      </c>
      <c r="J178" s="28">
        <f t="shared" si="35"/>
      </c>
      <c r="K178" s="28"/>
      <c r="L178" s="28"/>
      <c r="M178" s="29"/>
      <c r="N178" s="28">
        <f t="shared" si="31"/>
      </c>
      <c r="O178" s="29">
        <f>(1-加工费!$B$21)*N178+L178*M178</f>
      </c>
      <c r="P178" s="7">
        <f t="shared" si="25"/>
      </c>
      <c r="Q178" s="7">
        <f t="shared" si="26"/>
      </c>
    </row>
    <row ht="15" r="179" spans="1:17" thickTop="true">
      <c r="A179" s="42"/>
      <c r="B179" s="42"/>
      <c r="C179" s="30" t="s">
        <v>215</v>
      </c>
      <c r="D179" s="30">
        <v>448</v>
      </c>
      <c r="E179" s="30">
        <f t="shared" si="36"/>
      </c>
      <c r="F179" s="30">
        <v>20</v>
      </c>
      <c r="G179" s="30">
        <f t="shared" ref="G179:H188" si="37">G178</f>
      </c>
      <c r="H179" s="30">
        <f t="shared" si="37"/>
      </c>
      <c r="I179" s="30">
        <v>12</v>
      </c>
      <c r="J179" s="30">
        <f t="shared" si="35"/>
      </c>
      <c r="K179" s="30"/>
      <c r="L179" s="30"/>
      <c r="M179" s="7"/>
      <c r="N179" s="30">
        <f t="shared" si="31"/>
      </c>
      <c r="O179" s="8">
        <f>(1-加工费!$B$21)*N179+L179*M179</f>
      </c>
      <c r="P179" s="7">
        <f t="shared" si="25"/>
      </c>
      <c r="Q179" s="7">
        <f t="shared" si="26"/>
      </c>
    </row>
    <row r="180" spans="1:17">
      <c r="A180" s="42"/>
      <c r="B180" s="42"/>
      <c r="C180" s="30" t="s">
        <v>216</v>
      </c>
      <c r="D180" s="30">
        <v>832</v>
      </c>
      <c r="E180" s="30">
        <f t="shared" si="36"/>
      </c>
      <c r="F180" s="30">
        <v>20</v>
      </c>
      <c r="G180" s="30">
        <f t="shared" si="37"/>
      </c>
      <c r="H180" s="30">
        <f t="shared" si="37"/>
      </c>
      <c r="I180" s="30">
        <v>12</v>
      </c>
      <c r="J180" s="30">
        <f t="shared" si="35"/>
      </c>
      <c r="K180" s="30">
        <f>大件!D41</f>
      </c>
      <c r="L180" s="30">
        <v>1</v>
      </c>
      <c r="M180" s="30">
        <f>大件!J41</f>
      </c>
      <c r="N180" s="30">
        <f t="shared" si="31"/>
      </c>
      <c r="O180" s="30">
        <f>(1-加工费!$B$21)*N180+L180*M180</f>
      </c>
      <c r="P180" s="7">
        <f t="shared" si="25"/>
      </c>
      <c r="Q180" s="7">
        <f t="shared" si="26"/>
      </c>
    </row>
    <row r="181" spans="1:17">
      <c r="A181" s="42"/>
      <c r="B181" s="42"/>
      <c r="C181" s="24" t="s">
        <v>217</v>
      </c>
      <c r="D181" s="24">
        <v>1344</v>
      </c>
      <c r="E181" s="24">
        <f t="shared" si="36"/>
      </c>
      <c r="F181" s="24">
        <v>20</v>
      </c>
      <c r="G181" s="24">
        <f t="shared" si="37"/>
      </c>
      <c r="H181" s="24">
        <f t="shared" si="37"/>
      </c>
      <c r="I181" s="24">
        <v>12</v>
      </c>
      <c r="J181" s="24">
        <f t="shared" si="35"/>
      </c>
      <c r="K181" s="24">
        <f>大件!D65</f>
      </c>
      <c r="L181" s="24">
        <v>1</v>
      </c>
      <c r="M181" s="25">
        <f>大件!J65</f>
      </c>
      <c r="N181" s="24">
        <f t="shared" si="31"/>
      </c>
      <c r="O181" s="25">
        <f>(1-加工费!$B$21)*N181+L181*M181</f>
      </c>
      <c r="P181" s="7">
        <f t="shared" si="25"/>
      </c>
      <c r="Q181" s="7">
        <f t="shared" si="26"/>
      </c>
    </row>
    <row r="182" spans="1:17">
      <c r="A182" s="42"/>
      <c r="B182" s="42" t="s">
        <v>218</v>
      </c>
      <c r="C182" s="22" t="s">
        <v>218</v>
      </c>
      <c r="D182" s="22">
        <v>336</v>
      </c>
      <c r="E182" s="22">
        <f t="shared" si="36"/>
      </c>
      <c r="F182" s="22">
        <v>16</v>
      </c>
      <c r="G182" s="22">
        <f t="shared" si="37"/>
      </c>
      <c r="H182" s="22">
        <f t="shared" si="37"/>
      </c>
      <c r="I182" s="22">
        <v>8</v>
      </c>
      <c r="J182" s="22">
        <f t="shared" si="35"/>
      </c>
      <c r="K182" s="22"/>
      <c r="L182" s="22"/>
      <c r="M182" s="23"/>
      <c r="N182" s="22">
        <f t="shared" si="31"/>
      </c>
      <c r="O182" s="23">
        <f>(1-加工费!$B$21)*N182+L182*M182</f>
      </c>
      <c r="P182" s="7">
        <f t="shared" si="25"/>
      </c>
      <c r="Q182" s="7">
        <f t="shared" si="26"/>
      </c>
    </row>
    <row r="183" spans="1:17">
      <c r="A183" s="42"/>
      <c r="B183" s="42"/>
      <c r="C183" s="24" t="s">
        <v>219</v>
      </c>
      <c r="D183" s="24">
        <v>1776</v>
      </c>
      <c r="E183" s="24">
        <f t="shared" si="36"/>
      </c>
      <c r="F183" s="24">
        <v>16</v>
      </c>
      <c r="G183" s="24">
        <f t="shared" si="37"/>
      </c>
      <c r="H183" s="24">
        <f t="shared" si="37"/>
      </c>
      <c r="I183" s="24">
        <v>8</v>
      </c>
      <c r="J183" s="24">
        <f t="shared" si="35"/>
      </c>
      <c r="K183" s="24">
        <f>大件!D95</f>
      </c>
      <c r="L183" s="24">
        <v>1</v>
      </c>
      <c r="M183" s="25">
        <f>大件!J95</f>
      </c>
      <c r="N183" s="24">
        <f t="shared" si="31"/>
      </c>
      <c r="O183" s="25">
        <f>(1-加工费!$B$21)*N183+L183*M183</f>
      </c>
      <c r="P183" s="7">
        <f t="shared" si="25"/>
      </c>
      <c r="Q183" s="7">
        <f t="shared" si="26"/>
      </c>
    </row>
    <row r="184" spans="1:17">
      <c r="A184" s="42"/>
      <c r="B184" s="42"/>
      <c r="C184" s="9" t="s">
        <v>220</v>
      </c>
      <c r="D184" s="9">
        <v>432</v>
      </c>
      <c r="E184" s="9">
        <f>生产资料!D30</f>
      </c>
      <c r="F184" s="9">
        <v>16</v>
      </c>
      <c r="G184" s="9">
        <f t="shared" si="37"/>
      </c>
      <c r="H184" s="9">
        <f>生产资料!D27</f>
      </c>
      <c r="I184" s="9">
        <v>8</v>
      </c>
      <c r="J184" s="9">
        <f t="shared" si="35"/>
      </c>
      <c r="K184" s="9">
        <f>大件!D12</f>
      </c>
      <c r="L184" s="9">
        <v>1</v>
      </c>
      <c r="M184" s="10">
        <f>大件!J12</f>
      </c>
      <c r="N184" s="9">
        <f t="shared" si="31"/>
      </c>
      <c r="O184" s="11">
        <f>(1-加工费!$B$21)*N184+L184*M184</f>
      </c>
      <c r="P184" s="7">
        <f t="shared" si="25"/>
      </c>
      <c r="Q184" s="7">
        <f t="shared" si="26"/>
      </c>
    </row>
    <row r="185" spans="1:17">
      <c r="A185" s="42"/>
      <c r="B185" s="42"/>
      <c r="C185" s="24" t="s">
        <v>221</v>
      </c>
      <c r="D185" s="24">
        <v>448</v>
      </c>
      <c r="E185" s="24">
        <f>E184</f>
      </c>
      <c r="F185" s="24">
        <v>20</v>
      </c>
      <c r="G185" s="24">
        <f t="shared" si="37"/>
      </c>
      <c r="H185" s="24">
        <f>H184</f>
      </c>
      <c r="I185" s="24">
        <v>12</v>
      </c>
      <c r="J185" s="24">
        <f t="shared" si="35"/>
      </c>
      <c r="K185" s="24"/>
      <c r="L185" s="24"/>
      <c r="M185" s="25"/>
      <c r="N185" s="24">
        <f t="shared" si="31"/>
      </c>
      <c r="O185" s="25">
        <f>(1-加工费!$B$21)*N185+L185*M185</f>
      </c>
      <c r="P185" s="7">
        <f t="shared" si="25"/>
      </c>
      <c r="Q185" s="7">
        <f t="shared" si="26"/>
      </c>
    </row>
    <row r="186" spans="1:17">
      <c r="A186" s="42"/>
      <c r="B186" s="42"/>
      <c r="C186" s="24" t="s">
        <v>222</v>
      </c>
      <c r="D186" s="24">
        <v>1344</v>
      </c>
      <c r="E186" s="24">
        <f>E185</f>
      </c>
      <c r="F186" s="24">
        <v>20</v>
      </c>
      <c r="G186" s="24">
        <f t="shared" si="37"/>
      </c>
      <c r="H186" s="24">
        <f>H185</f>
      </c>
      <c r="I186" s="24">
        <v>12</v>
      </c>
      <c r="J186" s="24">
        <f t="shared" si="35"/>
      </c>
      <c r="K186" s="24">
        <f>大件!D67</f>
      </c>
      <c r="L186" s="24">
        <v>1</v>
      </c>
      <c r="M186" s="25">
        <f>大件!J67</f>
      </c>
      <c r="N186" s="24">
        <f t="shared" si="31"/>
      </c>
      <c r="O186" s="25">
        <f>(1-加工费!$B$21)*N186+L186*M186</f>
      </c>
      <c r="P186" s="7">
        <f t="shared" si="25"/>
      </c>
      <c r="Q186" s="7">
        <f t="shared" si="26"/>
      </c>
    </row>
    <row r="187" spans="1:17">
      <c r="A187" s="42"/>
      <c r="B187" s="42"/>
      <c r="C187" s="24" t="s">
        <v>223</v>
      </c>
      <c r="D187" s="24">
        <v>448</v>
      </c>
      <c r="E187" s="24">
        <f>E186</f>
      </c>
      <c r="F187" s="24">
        <v>20</v>
      </c>
      <c r="G187" s="24">
        <f t="shared" si="37"/>
      </c>
      <c r="H187" s="24">
        <f>H186</f>
      </c>
      <c r="I187" s="24">
        <v>12</v>
      </c>
      <c r="J187" s="24">
        <f t="shared" si="35"/>
      </c>
      <c r="K187" s="24"/>
      <c r="L187" s="24"/>
      <c r="M187" s="25"/>
      <c r="N187" s="24">
        <f t="shared" si="31"/>
      </c>
      <c r="O187" s="25">
        <f>(1-加工费!$B$21)*N187+L187*M187</f>
      </c>
      <c r="P187" s="7">
        <f t="shared" si="25"/>
      </c>
      <c r="Q187" s="7">
        <f t="shared" si="26"/>
      </c>
    </row>
    <row r="188" spans="1:17">
      <c r="A188" s="42"/>
      <c r="B188" s="42"/>
      <c r="C188" s="24" t="s">
        <v>224</v>
      </c>
      <c r="D188" s="24">
        <v>832</v>
      </c>
      <c r="E188" s="24">
        <f>E187</f>
      </c>
      <c r="F188" s="24">
        <v>20</v>
      </c>
      <c r="G188" s="24">
        <f t="shared" si="37"/>
      </c>
      <c r="H188" s="24">
        <f>H187</f>
      </c>
      <c r="I188" s="24">
        <v>12</v>
      </c>
      <c r="J188" s="24">
        <f t="shared" si="35"/>
      </c>
      <c r="K188" s="24">
        <f>大件!D42</f>
      </c>
      <c r="L188" s="24">
        <v>1</v>
      </c>
      <c r="M188" s="25">
        <f>大件!J43</f>
      </c>
      <c r="N188" s="24">
        <f t="shared" si="31"/>
      </c>
      <c r="O188" s="25">
        <f>(1-加工费!$B$21)*N188+L188*M188</f>
      </c>
      <c r="P188" s="7">
        <f t="shared" si="25"/>
      </c>
      <c r="Q188" s="7">
        <f t="shared" si="26"/>
      </c>
    </row>
    <row r="189" spans="1:17">
      <c r="A189" s="42"/>
      <c r="B189" s="42" t="s">
        <v>225</v>
      </c>
      <c r="C189" s="22" t="s">
        <v>226</v>
      </c>
      <c r="D189" s="22">
        <v>112</v>
      </c>
      <c r="E189" s="22">
        <f>生产资料!D33</f>
      </c>
      <c r="F189" s="22">
        <v>4</v>
      </c>
      <c r="G189" s="22">
        <f>G153</f>
      </c>
      <c r="H189" s="22">
        <f>生产资料!D36</f>
      </c>
      <c r="I189" s="22">
        <v>4</v>
      </c>
      <c r="J189" s="22">
        <f>生产资料!J36</f>
      </c>
      <c r="K189" s="22"/>
      <c r="L189" s="22"/>
      <c r="M189" s="23"/>
      <c r="N189" s="22">
        <f t="shared" si="31"/>
      </c>
      <c r="O189" s="23">
        <f>(1-加工费!$B$21)*N189+L189*M189</f>
      </c>
      <c r="P189" s="7">
        <f t="shared" si="25"/>
      </c>
      <c r="Q189" s="7">
        <f t="shared" si="26"/>
      </c>
    </row>
    <row r="190" spans="1:17">
      <c r="A190" s="42"/>
      <c r="B190" s="42"/>
      <c r="C190" s="22" t="s">
        <v>227</v>
      </c>
      <c r="D190" s="22">
        <v>144</v>
      </c>
      <c r="E190" s="22">
        <f>E189</f>
      </c>
      <c r="F190" s="22">
        <v>4</v>
      </c>
      <c r="G190" s="22">
        <f t="shared" ref="G190:H193" si="38">G189</f>
      </c>
      <c r="H190" s="22">
        <f t="shared" si="38"/>
      </c>
      <c r="I190" s="22">
        <v>4</v>
      </c>
      <c r="J190" s="22">
        <f>J189</f>
      </c>
      <c r="K190" s="22">
        <f>大件!D19</f>
      </c>
      <c r="L190" s="22">
        <v>1</v>
      </c>
      <c r="M190" s="23">
        <f>大件!J19</f>
      </c>
      <c r="N190" s="22">
        <f t="shared" si="31"/>
      </c>
      <c r="O190" s="23">
        <f>(1-加工费!$B$21)*N190+L190*M190</f>
      </c>
      <c r="P190" s="7">
        <f t="shared" si="25"/>
      </c>
      <c r="Q190" s="7">
        <f t="shared" si="26"/>
      </c>
    </row>
    <row r="191" spans="1:17">
      <c r="A191" s="42"/>
      <c r="B191" s="42"/>
      <c r="C191" s="24" t="s">
        <v>228</v>
      </c>
      <c r="D191" s="24">
        <v>208</v>
      </c>
      <c r="E191" s="24">
        <f>E190</f>
      </c>
      <c r="F191" s="24">
        <v>4</v>
      </c>
      <c r="G191" s="24">
        <f t="shared" si="38"/>
      </c>
      <c r="H191" s="24">
        <f t="shared" si="38"/>
      </c>
      <c r="I191" s="24">
        <v>4</v>
      </c>
      <c r="J191" s="24">
        <f>J190</f>
      </c>
      <c r="K191" s="24">
        <f>大件!D43</f>
      </c>
      <c r="L191" s="24">
        <v>1</v>
      </c>
      <c r="M191" s="25">
        <f>大件!J43</f>
      </c>
      <c r="N191" s="24">
        <f t="shared" si="31"/>
      </c>
      <c r="O191" s="25">
        <f>(1-加工费!$B$21)*N191+L191*M191</f>
      </c>
      <c r="P191" s="7">
        <f t="shared" si="25"/>
      </c>
      <c r="Q191" s="7">
        <f t="shared" si="26"/>
      </c>
    </row>
    <row r="192" spans="1:17">
      <c r="A192" s="42"/>
      <c r="B192" s="42"/>
      <c r="C192" s="24" t="s">
        <v>229</v>
      </c>
      <c r="D192" s="24">
        <v>336</v>
      </c>
      <c r="E192" s="24">
        <f>E191</f>
      </c>
      <c r="F192" s="24">
        <v>4</v>
      </c>
      <c r="G192" s="24">
        <f t="shared" si="38"/>
      </c>
      <c r="H192" s="24">
        <f t="shared" si="38"/>
      </c>
      <c r="I192" s="24">
        <v>4</v>
      </c>
      <c r="J192" s="24">
        <f>J191</f>
      </c>
      <c r="K192" s="24">
        <f>大件!D70</f>
      </c>
      <c r="L192" s="24">
        <v>1</v>
      </c>
      <c r="M192" s="25">
        <f>大件!J70</f>
      </c>
      <c r="N192" s="24">
        <f t="shared" si="31"/>
      </c>
      <c r="O192" s="25">
        <f>(1-加工费!$B$21)*N192+L192*M192</f>
      </c>
      <c r="P192" s="7">
        <f t="shared" si="25"/>
      </c>
      <c r="Q192" s="7">
        <f t="shared" si="26"/>
      </c>
    </row>
    <row r="193" spans="1:17">
      <c r="A193" s="42"/>
      <c r="B193" s="42"/>
      <c r="C193" s="24" t="s">
        <v>230</v>
      </c>
      <c r="D193" s="24">
        <v>336</v>
      </c>
      <c r="E193" s="24">
        <f>E192</f>
      </c>
      <c r="F193" s="24">
        <v>4</v>
      </c>
      <c r="G193" s="24">
        <f t="shared" si="38"/>
      </c>
      <c r="H193" s="24">
        <f t="shared" si="38"/>
      </c>
      <c r="I193" s="24">
        <v>4</v>
      </c>
      <c r="J193" s="24">
        <f>J192</f>
      </c>
      <c r="K193" s="24">
        <f>大件!D100</f>
      </c>
      <c r="L193" s="24">
        <v>1</v>
      </c>
      <c r="M193" s="25">
        <f>大件!J100</f>
      </c>
      <c r="N193" s="24">
        <f t="shared" si="31"/>
      </c>
      <c r="O193" s="25">
        <f>(1-加工费!$B$21)*N193+L193*M193</f>
      </c>
      <c r="P193" s="7">
        <f t="shared" si="25"/>
      </c>
      <c r="Q193" s="7">
        <f t="shared" si="26"/>
      </c>
    </row>
    <row r="194" spans="1:17">
      <c r="A194" s="42" t="s">
        <v>24</v>
      </c>
      <c r="B194" s="42" t="s">
        <v>231</v>
      </c>
      <c r="C194" s="30" t="s">
        <v>231</v>
      </c>
      <c r="D194" s="30"/>
      <c r="E194" s="30"/>
      <c r="F194" s="30"/>
      <c r="G194" s="30"/>
      <c r="H194" s="30"/>
      <c r="I194" s="30"/>
      <c r="J194" s="30"/>
      <c r="K194" s="30"/>
      <c r="L194" s="30"/>
      <c r="M194" s="7"/>
      <c r="N194" s="30">
        <f t="shared" si="31"/>
      </c>
      <c r="O194" s="8">
        <f>(1-加工费!$B$21)*N194+L194*M194</f>
      </c>
      <c r="P194" s="7">
        <f t="shared" si="25"/>
      </c>
      <c r="Q194" s="7">
        <f t="shared" si="26"/>
      </c>
    </row>
    <row r="195" spans="1:17">
      <c r="A195" s="42"/>
      <c r="B195" s="42"/>
      <c r="C195" s="18" t="s">
        <v>232</v>
      </c>
      <c r="D195" s="18">
        <v>224</v>
      </c>
      <c r="E195" s="18">
        <f>生产资料!D68</f>
      </c>
      <c r="F195" s="18">
        <v>8</v>
      </c>
      <c r="G195" s="18">
        <f>生产资料!J68</f>
      </c>
      <c r="H195" s="18">
        <f>生产资料!D71</f>
      </c>
      <c r="I195" s="18">
        <v>8</v>
      </c>
      <c r="J195" s="18">
        <f>生产资料!J71</f>
      </c>
      <c r="K195" s="18">
        <f>大件!D119</f>
      </c>
      <c r="L195" s="18">
        <v>1</v>
      </c>
      <c r="M195" s="19">
        <f>大件!J119</f>
      </c>
      <c r="N195" s="18">
        <f t="shared" si="31"/>
      </c>
      <c r="O195" s="20">
        <f>(1-加工费!$B$21)*N195+L195*M195</f>
      </c>
      <c r="P195" s="7">
        <f t="shared" ref="P195:P196" si="39">D195*0.3*5</f>
      </c>
      <c r="Q195" s="7">
        <f t="shared" ref="Q195:Q196" si="40">O195+P195</f>
      </c>
    </row>
    <row r="196" spans="1:17">
      <c r="A196" s="42"/>
      <c r="B196" s="30" t="s">
        <v>233</v>
      </c>
      <c r="C196" s="30" t="s">
        <v>233</v>
      </c>
      <c r="D196" s="30"/>
      <c r="E196" s="30"/>
      <c r="F196" s="30"/>
      <c r="G196" s="30"/>
      <c r="H196" s="30"/>
      <c r="I196" s="30"/>
      <c r="J196" s="30"/>
      <c r="K196" s="30"/>
      <c r="L196" s="30"/>
      <c r="M196" s="7"/>
      <c r="N196" s="30">
        <f t="shared" si="31"/>
      </c>
      <c r="O196" s="8">
        <f>(1-加工费!$B$21)*N196+L196*M196</f>
      </c>
      <c r="P196" s="7">
        <f t="shared" si="39"/>
      </c>
      <c r="Q196" s="7">
        <f t="shared" si="40"/>
      </c>
    </row>
  </sheetData>
  <mergeCells count="32">
    <mergeCell ref="A194:A196"/>
    <mergeCell ref="B175:B181"/>
    <mergeCell ref="B182:B188"/>
    <mergeCell ref="B189:B193"/>
    <mergeCell ref="B194:B195"/>
    <mergeCell ref="A130:A193"/>
    <mergeCell ref="B130:B137"/>
    <mergeCell ref="B138:B145"/>
    <mergeCell ref="B146:B153"/>
    <mergeCell ref="B154:B160"/>
    <mergeCell ref="B161:B167"/>
    <mergeCell ref="B168:B174"/>
    <mergeCell ref="A66:A129"/>
    <mergeCell ref="A2:A65"/>
    <mergeCell ref="B2:B9"/>
    <mergeCell ref="B10:B17"/>
    <mergeCell ref="B18:B25"/>
    <mergeCell ref="B26:B32"/>
    <mergeCell ref="B33:B39"/>
    <mergeCell ref="B61:B65"/>
    <mergeCell ref="B66:B73"/>
    <mergeCell ref="B74:B81"/>
    <mergeCell ref="B82:B89"/>
    <mergeCell ref="B90:B96"/>
    <mergeCell ref="B97:B103"/>
    <mergeCell ref="B104:B110"/>
    <mergeCell ref="B111:B117"/>
    <mergeCell ref="B118:B124"/>
    <mergeCell ref="B125:B129"/>
    <mergeCell ref="B40:B46"/>
    <mergeCell ref="B47:B53"/>
    <mergeCell ref="B54:B60"/>
  </mergeCells>
  <phoneticPr fontId="1" type="noConversion"/>
  <pageMargins bottom="0.75" footer="0.3" header="0.3" left="0.7" right="0.7" top="0.75"/>
</worksheet>
</file>

<file path=xl/worksheets/sheet9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3:D39"/>
  <sheetViews>
    <sheetView workbookViewId="0">
      <selection activeCell="K22" sqref="K22"/>
    </sheetView>
  </sheetViews>
  <sheetFormatPr defaultRowHeight="14.25"/>
  <cols>
    <col bestFit="true" collapsed="false" customWidth="true" hidden="false" max="2" min="2" style="0" width="10"/>
  </cols>
  <sheetData>
    <row r="1"/>
    <row r="2"/>
    <row r="3" spans="2:4">
      <c r="C3" t="s">
        <v>565</v>
      </c>
      <c r="D3" t="s">
        <v>566</v>
      </c>
    </row>
    <row r="4" spans="2:4">
      <c r="B4" s="38">
        <v>44335</v>
      </c>
      <c r="C4">
        <v>4.68</v>
      </c>
      <c r="D4">
        <v>19.100000000000001</v>
      </c>
    </row>
    <row r="5" spans="2:4">
      <c r="B5" s="38">
        <v>44336</v>
      </c>
      <c r="C5">
        <v>5.83</v>
      </c>
      <c r="D5">
        <v>19.7</v>
      </c>
    </row>
    <row r="6" spans="2:4">
      <c r="B6" s="38">
        <v>44337</v>
      </c>
      <c r="C6" s="30">
        <v>6.98</v>
      </c>
      <c r="D6" s="30">
        <v>20.3</v>
      </c>
    </row>
    <row r="7" spans="2:4">
      <c r="B7" s="38">
        <v>44338</v>
      </c>
      <c r="C7" s="30">
        <v>8.1300000000000008</v>
      </c>
      <c r="D7" s="30">
        <v>20.9</v>
      </c>
    </row>
    <row r="8" spans="2:4">
      <c r="B8" s="38">
        <v>44339</v>
      </c>
      <c r="C8" s="30">
        <v>9.2799999999999994</v>
      </c>
      <c r="D8" s="30">
        <v>21.5</v>
      </c>
    </row>
    <row r="9" spans="2:4">
      <c r="B9" s="38">
        <v>44340</v>
      </c>
      <c r="C9" s="30">
        <v>10.43</v>
      </c>
      <c r="D9" s="30">
        <v>22.1</v>
      </c>
    </row>
    <row r="10" spans="2:4">
      <c r="B10" s="38">
        <v>44341</v>
      </c>
      <c r="C10" s="30">
        <v>11.58</v>
      </c>
      <c r="D10" s="30">
        <v>22.7</v>
      </c>
    </row>
    <row r="11" spans="2:4">
      <c r="B11" s="38">
        <v>44342</v>
      </c>
      <c r="C11" s="30">
        <v>12.73</v>
      </c>
      <c r="D11" s="30">
        <v>23.3</v>
      </c>
    </row>
    <row r="12" spans="2:4">
      <c r="B12" s="38">
        <v>44343</v>
      </c>
      <c r="C12" s="30">
        <v>13.88</v>
      </c>
      <c r="D12" s="30">
        <v>23.9</v>
      </c>
    </row>
    <row r="13" spans="2:4">
      <c r="B13" s="38">
        <v>44344</v>
      </c>
      <c r="C13" s="30">
        <v>15.03</v>
      </c>
      <c r="D13" s="30">
        <v>24.5</v>
      </c>
    </row>
    <row r="14" spans="2:4">
      <c r="B14" s="38">
        <v>44345</v>
      </c>
      <c r="C14" s="30">
        <v>16.18</v>
      </c>
      <c r="D14" s="30">
        <v>25.1</v>
      </c>
    </row>
    <row r="15" spans="2:4">
      <c r="B15" s="38">
        <v>44346</v>
      </c>
      <c r="C15" s="30">
        <v>17.329999999999998</v>
      </c>
      <c r="D15" s="30">
        <v>25.7</v>
      </c>
    </row>
    <row r="16" spans="2:4">
      <c r="B16" s="38">
        <v>44347</v>
      </c>
      <c r="C16" s="30">
        <v>18.48</v>
      </c>
      <c r="D16" s="30">
        <v>26.3</v>
      </c>
    </row>
    <row r="17" spans="2:4">
      <c r="B17" s="38">
        <v>44348</v>
      </c>
      <c r="C17" s="30">
        <v>19.63</v>
      </c>
      <c r="D17" s="30">
        <v>26.9</v>
      </c>
    </row>
    <row r="18" spans="2:4">
      <c r="B18" s="38">
        <v>44349</v>
      </c>
      <c r="C18" s="30">
        <v>20.78</v>
      </c>
      <c r="D18" s="30">
        <v>27.5</v>
      </c>
    </row>
    <row r="19" spans="2:4">
      <c r="B19" s="38">
        <v>44350</v>
      </c>
      <c r="C19" s="30">
        <v>21.93</v>
      </c>
      <c r="D19" s="30">
        <v>28.1</v>
      </c>
    </row>
    <row r="20" spans="2:4">
      <c r="B20" s="38">
        <v>44351</v>
      </c>
      <c r="C20" s="30">
        <v>23.08</v>
      </c>
      <c r="D20" s="30">
        <v>28.7</v>
      </c>
    </row>
    <row r="21" spans="2:4">
      <c r="B21" s="38">
        <v>44352</v>
      </c>
      <c r="C21" s="30">
        <v>24.23</v>
      </c>
      <c r="D21" s="30">
        <v>29.3</v>
      </c>
    </row>
    <row r="22" spans="2:4">
      <c r="B22" s="38">
        <v>44353</v>
      </c>
      <c r="C22" s="30">
        <v>25.38</v>
      </c>
      <c r="D22" s="30">
        <v>29.9</v>
      </c>
    </row>
    <row r="23" spans="2:4">
      <c r="B23" s="38">
        <v>44354</v>
      </c>
      <c r="C23" s="30">
        <v>26.53</v>
      </c>
      <c r="D23" s="30">
        <v>30.5</v>
      </c>
    </row>
    <row r="24" spans="2:4">
      <c r="B24" s="38">
        <v>44355</v>
      </c>
      <c r="C24" s="30">
        <v>27.68</v>
      </c>
      <c r="D24" s="30">
        <v>31.1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 spans="2:2">
      <c r="B39" t="s">
        <v>616</v>
      </c>
    </row>
  </sheetData>
  <phoneticPr fontId="1" type="noConversion"/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日常</vt:lpstr>
      <vt:lpstr>加工费</vt:lpstr>
      <vt:lpstr>农场主</vt:lpstr>
      <vt:lpstr>生产资料</vt:lpstr>
      <vt:lpstr>大件</vt:lpstr>
      <vt:lpstr>T4成品</vt:lpstr>
      <vt:lpstr>T5成品</vt:lpstr>
      <vt:lpstr>T6成品</vt:lpstr>
      <vt:lpstr>师傅</vt:lpstr>
      <vt:lpstr>BigThings</vt:lpstr>
      <vt:lpstr>FinalThings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吕鹏程</dc:creator>
  <cp:lastModifiedBy>吕鹏程</cp:lastModifiedBy>
  <dcterms:created xsi:type="dcterms:W3CDTF">2021-05-14T16:10:38Z</dcterms:created>
  <dcterms:modified xsi:type="dcterms:W3CDTF">2021-05-20T18:39:51Z</dcterms:modified>
</cp:coreProperties>
</file>