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10" windowWidth="14810" windowHeight="8010"/>
  </bookViews>
  <sheets>
    <sheet name="合并附注表（一）不可插行" sheetId="1" r:id="rId1"/>
    <sheet name="合并附注表（二）不可插行" sheetId="2" r:id="rId2"/>
    <sheet name="其他数据" sheetId="3" r:id="rId3"/>
  </sheets>
  <calcPr calcId="144525"/>
</workbook>
</file>

<file path=xl/calcChain.xml><?xml version="1.0" encoding="utf-8"?>
<calcChain xmlns="http://schemas.openxmlformats.org/spreadsheetml/2006/main">
  <c r="E177" i="2" l="1"/>
  <c r="E176" i="2"/>
  <c r="E175" i="2"/>
  <c r="E174" i="2"/>
  <c r="C92" i="2"/>
  <c r="C91" i="2"/>
  <c r="C90" i="2"/>
  <c r="C89" i="2"/>
  <c r="C64" i="2"/>
  <c r="C63" i="2"/>
  <c r="C62" i="2"/>
  <c r="C61" i="2"/>
  <c r="M715" i="2" l="1"/>
  <c r="M714" i="2"/>
  <c r="M713" i="2"/>
  <c r="M712" i="2"/>
  <c r="M711" i="2"/>
  <c r="M710" i="2"/>
  <c r="M709" i="2"/>
  <c r="L715" i="2"/>
  <c r="L714" i="2"/>
  <c r="L713" i="2"/>
  <c r="L712" i="2"/>
  <c r="L711" i="2"/>
  <c r="L710" i="2"/>
  <c r="L709" i="2"/>
  <c r="E173" i="2"/>
  <c r="F141" i="2"/>
  <c r="F142" i="2"/>
  <c r="F140" i="2"/>
  <c r="C141" i="2"/>
  <c r="C142" i="2"/>
  <c r="C140" i="2"/>
  <c r="F133" i="2"/>
  <c r="F134" i="2"/>
  <c r="F132" i="2"/>
  <c r="C62" i="1"/>
  <c r="C67" i="1"/>
  <c r="C127" i="1"/>
  <c r="C133" i="2"/>
  <c r="C134" i="2"/>
  <c r="C132" i="2"/>
  <c r="E125" i="2"/>
  <c r="E126" i="2"/>
  <c r="E127" i="2"/>
  <c r="E124" i="2"/>
  <c r="F38" i="2"/>
  <c r="F39" i="2"/>
  <c r="F37" i="2"/>
  <c r="C38" i="2"/>
  <c r="C39" i="2"/>
  <c r="C37" i="2"/>
  <c r="F29" i="2"/>
  <c r="F30" i="2"/>
  <c r="F28" i="2"/>
  <c r="C29" i="2"/>
  <c r="C30" i="2"/>
  <c r="C28" i="2"/>
  <c r="E23" i="2"/>
  <c r="E22" i="2"/>
  <c r="E21" i="2"/>
  <c r="E20" i="2"/>
  <c r="AB81" i="1"/>
  <c r="E78" i="1" l="1"/>
  <c r="D78" i="1"/>
  <c r="C78" i="1"/>
  <c r="B954" i="2"/>
  <c r="B945" i="2"/>
  <c r="B906" i="2"/>
  <c r="B894" i="2"/>
  <c r="B891" i="2"/>
  <c r="B888" i="2"/>
  <c r="B885" i="2"/>
  <c r="B882" i="2"/>
  <c r="B879" i="2"/>
  <c r="B876" i="2"/>
  <c r="B873" i="2"/>
  <c r="C864" i="2"/>
  <c r="B864" i="2"/>
  <c r="C857" i="2"/>
  <c r="B857" i="2"/>
  <c r="C848" i="2"/>
  <c r="B848" i="2"/>
  <c r="C841" i="2"/>
  <c r="B841" i="2"/>
  <c r="C832" i="2"/>
  <c r="B832" i="2"/>
  <c r="C825" i="2"/>
  <c r="B825" i="2"/>
  <c r="C819" i="2"/>
  <c r="B819" i="2"/>
  <c r="C806" i="2"/>
  <c r="B806" i="2"/>
  <c r="C782" i="2"/>
  <c r="B782" i="2"/>
  <c r="E743" i="2"/>
  <c r="D743" i="2"/>
  <c r="C743" i="2"/>
  <c r="B743" i="2"/>
  <c r="E742" i="2"/>
  <c r="E741" i="2"/>
  <c r="E740" i="2"/>
  <c r="E739" i="2"/>
  <c r="E735" i="2"/>
  <c r="D735" i="2"/>
  <c r="C735" i="2"/>
  <c r="B735" i="2"/>
  <c r="E734" i="2"/>
  <c r="E733" i="2"/>
  <c r="E732" i="2"/>
  <c r="E731" i="2"/>
  <c r="I727" i="2"/>
  <c r="I726" i="2"/>
  <c r="I725" i="2"/>
  <c r="I724" i="2"/>
  <c r="I723" i="2"/>
  <c r="I722" i="2"/>
  <c r="G727" i="2"/>
  <c r="E727" i="2"/>
  <c r="C727" i="2"/>
  <c r="H726" i="2"/>
  <c r="H725" i="2"/>
  <c r="H724" i="2"/>
  <c r="H723" i="2"/>
  <c r="H722" i="2"/>
  <c r="H716" i="2"/>
  <c r="G716" i="2"/>
  <c r="F716" i="2"/>
  <c r="E716" i="2"/>
  <c r="D716" i="2"/>
  <c r="C716" i="2"/>
  <c r="B716" i="2"/>
  <c r="H715" i="2"/>
  <c r="G715" i="2"/>
  <c r="H714" i="2"/>
  <c r="G714" i="2"/>
  <c r="H713" i="2"/>
  <c r="G713" i="2"/>
  <c r="H712" i="2"/>
  <c r="G712" i="2"/>
  <c r="H711" i="2"/>
  <c r="G711" i="2"/>
  <c r="H710" i="2"/>
  <c r="G710" i="2"/>
  <c r="H709" i="2"/>
  <c r="G709" i="2"/>
  <c r="F701" i="2"/>
  <c r="E701" i="2"/>
  <c r="D701" i="2"/>
  <c r="C701" i="2"/>
  <c r="B701" i="2"/>
  <c r="F700" i="2"/>
  <c r="F699" i="2"/>
  <c r="F698" i="2"/>
  <c r="F697" i="2"/>
  <c r="F696" i="2"/>
  <c r="F695" i="2"/>
  <c r="E692" i="2"/>
  <c r="D692" i="2"/>
  <c r="C692" i="2"/>
  <c r="B692" i="2"/>
  <c r="E691" i="2"/>
  <c r="E690" i="2"/>
  <c r="E689" i="2"/>
  <c r="E688" i="2"/>
  <c r="E687" i="2"/>
  <c r="E682" i="2"/>
  <c r="D682" i="2"/>
  <c r="C682" i="2"/>
  <c r="B682" i="2"/>
  <c r="E681" i="2"/>
  <c r="E680" i="2"/>
  <c r="E679" i="2"/>
  <c r="E678" i="2"/>
  <c r="E677" i="2"/>
  <c r="E676" i="2"/>
  <c r="E675" i="2"/>
  <c r="C671" i="2"/>
  <c r="B671" i="2"/>
  <c r="I661" i="2"/>
  <c r="I660" i="2"/>
  <c r="I659" i="2"/>
  <c r="I658" i="2"/>
  <c r="I657" i="2"/>
  <c r="G661" i="2"/>
  <c r="E661" i="2"/>
  <c r="C661" i="2"/>
  <c r="H660" i="2"/>
  <c r="H659" i="2"/>
  <c r="H658" i="2"/>
  <c r="H657" i="2"/>
  <c r="K650" i="2"/>
  <c r="J650" i="2"/>
  <c r="I650" i="2"/>
  <c r="H650" i="2"/>
  <c r="G650" i="2"/>
  <c r="F650" i="2"/>
  <c r="E650" i="2"/>
  <c r="B650" i="2"/>
  <c r="K649" i="2"/>
  <c r="K648" i="2"/>
  <c r="K647" i="2"/>
  <c r="K646" i="2"/>
  <c r="C643" i="2"/>
  <c r="B643" i="2"/>
  <c r="L634" i="2"/>
  <c r="K634" i="2"/>
  <c r="J634" i="2"/>
  <c r="I634" i="2"/>
  <c r="H634" i="2"/>
  <c r="G634" i="2"/>
  <c r="F634" i="2"/>
  <c r="E634" i="2"/>
  <c r="B634" i="2"/>
  <c r="L633" i="2"/>
  <c r="L632" i="2"/>
  <c r="L631" i="2"/>
  <c r="L630" i="2"/>
  <c r="C627" i="2"/>
  <c r="B627" i="2"/>
  <c r="B616" i="2"/>
  <c r="C608" i="2"/>
  <c r="B608" i="2"/>
  <c r="B597" i="2"/>
  <c r="B586" i="2"/>
  <c r="C573" i="2"/>
  <c r="B573" i="2"/>
  <c r="B564" i="2"/>
  <c r="C552" i="2"/>
  <c r="B552" i="2"/>
  <c r="C541" i="2"/>
  <c r="B541" i="2"/>
  <c r="C533" i="2"/>
  <c r="B533" i="2"/>
  <c r="E521" i="2"/>
  <c r="D521" i="2"/>
  <c r="C521" i="2"/>
  <c r="B521" i="2"/>
  <c r="E514" i="2"/>
  <c r="D514" i="2"/>
  <c r="C514" i="2"/>
  <c r="B514" i="2"/>
  <c r="F501" i="2"/>
  <c r="E501" i="2"/>
  <c r="D501" i="2"/>
  <c r="C501" i="2"/>
  <c r="B501" i="2"/>
  <c r="F500" i="2"/>
  <c r="F499" i="2"/>
  <c r="F498" i="2"/>
  <c r="F497" i="2"/>
  <c r="F496" i="2"/>
  <c r="F495" i="2"/>
  <c r="F494" i="2"/>
  <c r="F493" i="2"/>
  <c r="I488" i="2"/>
  <c r="H488" i="2"/>
  <c r="G488" i="2"/>
  <c r="F488" i="2"/>
  <c r="E488" i="2"/>
  <c r="D488" i="2"/>
  <c r="C488" i="2"/>
  <c r="B488" i="2"/>
  <c r="I487" i="2"/>
  <c r="I486" i="2"/>
  <c r="I485" i="2"/>
  <c r="I484" i="2"/>
  <c r="I480" i="2"/>
  <c r="H480" i="2"/>
  <c r="G480" i="2"/>
  <c r="F480" i="2"/>
  <c r="E480" i="2"/>
  <c r="D480" i="2"/>
  <c r="C480" i="2"/>
  <c r="B480" i="2"/>
  <c r="I479" i="2"/>
  <c r="I478" i="2"/>
  <c r="I477" i="2"/>
  <c r="I476" i="2"/>
  <c r="G470" i="2"/>
  <c r="F470" i="2"/>
  <c r="E470" i="2"/>
  <c r="D470" i="2"/>
  <c r="C470" i="2"/>
  <c r="B470" i="2"/>
  <c r="G469" i="2"/>
  <c r="G468" i="2"/>
  <c r="G467" i="2"/>
  <c r="G466" i="2"/>
  <c r="G465" i="2"/>
  <c r="G464" i="2"/>
  <c r="G463" i="2"/>
  <c r="G457" i="2"/>
  <c r="F457" i="2"/>
  <c r="E457" i="2"/>
  <c r="D457" i="2"/>
  <c r="C457" i="2"/>
  <c r="B457" i="2"/>
  <c r="G456" i="2"/>
  <c r="F456" i="2"/>
  <c r="E456" i="2"/>
  <c r="D456" i="2"/>
  <c r="C456" i="2"/>
  <c r="B456" i="2"/>
  <c r="G454" i="2"/>
  <c r="F454" i="2"/>
  <c r="E454" i="2"/>
  <c r="D454" i="2"/>
  <c r="C454" i="2"/>
  <c r="B454" i="2"/>
  <c r="G453" i="2"/>
  <c r="G452" i="2"/>
  <c r="G451" i="2"/>
  <c r="G450" i="2"/>
  <c r="G449" i="2"/>
  <c r="G448" i="2"/>
  <c r="G447" i="2"/>
  <c r="G446" i="2"/>
  <c r="G445" i="2"/>
  <c r="F450" i="2"/>
  <c r="E450" i="2"/>
  <c r="D450" i="2"/>
  <c r="C450" i="2"/>
  <c r="B450" i="2"/>
  <c r="F446" i="2"/>
  <c r="E446" i="2"/>
  <c r="D446" i="2"/>
  <c r="C446" i="2"/>
  <c r="B446" i="2"/>
  <c r="G443" i="2"/>
  <c r="F443" i="2"/>
  <c r="E443" i="2"/>
  <c r="D443" i="2"/>
  <c r="C443" i="2"/>
  <c r="B443" i="2"/>
  <c r="G442" i="2"/>
  <c r="G441" i="2"/>
  <c r="G440" i="2"/>
  <c r="G439" i="2"/>
  <c r="G438" i="2"/>
  <c r="G437" i="2"/>
  <c r="G436" i="2"/>
  <c r="G435" i="2"/>
  <c r="G434" i="2"/>
  <c r="F439" i="2"/>
  <c r="E439" i="2"/>
  <c r="D439" i="2"/>
  <c r="C439" i="2"/>
  <c r="B439" i="2"/>
  <c r="F435" i="2"/>
  <c r="E435" i="2"/>
  <c r="D435" i="2"/>
  <c r="C435" i="2"/>
  <c r="B435" i="2"/>
  <c r="G432" i="2"/>
  <c r="F432" i="2"/>
  <c r="E432" i="2"/>
  <c r="D432" i="2"/>
  <c r="C432" i="2"/>
  <c r="B432" i="2"/>
  <c r="G431" i="2"/>
  <c r="G430" i="2"/>
  <c r="G429" i="2"/>
  <c r="G428" i="2"/>
  <c r="G427" i="2"/>
  <c r="G426" i="2"/>
  <c r="G425" i="2"/>
  <c r="G424" i="2"/>
  <c r="G423" i="2"/>
  <c r="G422" i="2"/>
  <c r="F428" i="2"/>
  <c r="E428" i="2"/>
  <c r="D428" i="2"/>
  <c r="C428" i="2"/>
  <c r="B428" i="2"/>
  <c r="F423" i="2"/>
  <c r="E423" i="2"/>
  <c r="D423" i="2"/>
  <c r="C423" i="2"/>
  <c r="B423" i="2"/>
  <c r="K417" i="2"/>
  <c r="K416" i="2"/>
  <c r="K415" i="2"/>
  <c r="K414" i="2"/>
  <c r="K413" i="2"/>
  <c r="K412" i="2"/>
  <c r="K411" i="2"/>
  <c r="K410" i="2"/>
  <c r="H417" i="2"/>
  <c r="F417" i="2"/>
  <c r="D417" i="2"/>
  <c r="B417" i="2"/>
  <c r="K408" i="2"/>
  <c r="K404" i="2"/>
  <c r="J404" i="2"/>
  <c r="I404" i="2"/>
  <c r="H404" i="2"/>
  <c r="G404" i="2"/>
  <c r="F404" i="2"/>
  <c r="E404" i="2"/>
  <c r="D404" i="2"/>
  <c r="C404" i="2"/>
  <c r="B404" i="2"/>
  <c r="K403" i="2"/>
  <c r="J403" i="2"/>
  <c r="I403" i="2"/>
  <c r="H403" i="2"/>
  <c r="G403" i="2"/>
  <c r="F403" i="2"/>
  <c r="E403" i="2"/>
  <c r="D403" i="2"/>
  <c r="C403" i="2"/>
  <c r="B403" i="2"/>
  <c r="K401" i="2"/>
  <c r="J401" i="2"/>
  <c r="I401" i="2"/>
  <c r="H401" i="2"/>
  <c r="G401" i="2"/>
  <c r="F401" i="2"/>
  <c r="E401" i="2"/>
  <c r="D401" i="2"/>
  <c r="C401" i="2"/>
  <c r="B401" i="2"/>
  <c r="K400" i="2"/>
  <c r="K399" i="2"/>
  <c r="K398" i="2"/>
  <c r="K397" i="2"/>
  <c r="K396" i="2"/>
  <c r="K395" i="2"/>
  <c r="K394" i="2"/>
  <c r="K393" i="2"/>
  <c r="K392" i="2"/>
  <c r="K391" i="2"/>
  <c r="J396" i="2"/>
  <c r="I396" i="2"/>
  <c r="H396" i="2"/>
  <c r="G396" i="2"/>
  <c r="F396" i="2"/>
  <c r="E396" i="2"/>
  <c r="D396" i="2"/>
  <c r="C396" i="2"/>
  <c r="B396" i="2"/>
  <c r="J392" i="2"/>
  <c r="I392" i="2"/>
  <c r="H392" i="2"/>
  <c r="G392" i="2"/>
  <c r="F392" i="2"/>
  <c r="E392" i="2"/>
  <c r="D392" i="2"/>
  <c r="C392" i="2"/>
  <c r="B392" i="2"/>
  <c r="K389" i="2"/>
  <c r="J389" i="2"/>
  <c r="I389" i="2"/>
  <c r="H389" i="2"/>
  <c r="G389" i="2"/>
  <c r="F389" i="2"/>
  <c r="E389" i="2"/>
  <c r="D389" i="2"/>
  <c r="C389" i="2"/>
  <c r="B389" i="2"/>
  <c r="K388" i="2"/>
  <c r="K387" i="2"/>
  <c r="K386" i="2"/>
  <c r="K385" i="2"/>
  <c r="K384" i="2"/>
  <c r="K383" i="2"/>
  <c r="K382" i="2"/>
  <c r="K381" i="2"/>
  <c r="K380" i="2"/>
  <c r="K379" i="2"/>
  <c r="J384" i="2"/>
  <c r="I384" i="2"/>
  <c r="H384" i="2"/>
  <c r="G384" i="2"/>
  <c r="F384" i="2"/>
  <c r="E384" i="2"/>
  <c r="D384" i="2"/>
  <c r="C384" i="2"/>
  <c r="B384" i="2"/>
  <c r="J380" i="2"/>
  <c r="I380" i="2"/>
  <c r="H380" i="2"/>
  <c r="G380" i="2"/>
  <c r="F380" i="2"/>
  <c r="E380" i="2"/>
  <c r="D380" i="2"/>
  <c r="C380" i="2"/>
  <c r="B380" i="2"/>
  <c r="K377" i="2"/>
  <c r="J377" i="2"/>
  <c r="I377" i="2"/>
  <c r="H377" i="2"/>
  <c r="G377" i="2"/>
  <c r="F377" i="2"/>
  <c r="E377" i="2"/>
  <c r="D377" i="2"/>
  <c r="C377" i="2"/>
  <c r="B377" i="2"/>
  <c r="K376" i="2"/>
  <c r="K375" i="2"/>
  <c r="K374" i="2"/>
  <c r="K373" i="2"/>
  <c r="K372" i="2"/>
  <c r="K371" i="2"/>
  <c r="K370" i="2"/>
  <c r="K369" i="2"/>
  <c r="K368" i="2"/>
  <c r="K367" i="2"/>
  <c r="K366" i="2"/>
  <c r="J372" i="2"/>
  <c r="I372" i="2"/>
  <c r="H372" i="2"/>
  <c r="G372" i="2"/>
  <c r="F372" i="2"/>
  <c r="E372" i="2"/>
  <c r="D372" i="2"/>
  <c r="C372" i="2"/>
  <c r="B372" i="2"/>
  <c r="J367" i="2"/>
  <c r="I367" i="2"/>
  <c r="H367" i="2"/>
  <c r="G367" i="2"/>
  <c r="F367" i="2"/>
  <c r="E367" i="2"/>
  <c r="D367" i="2"/>
  <c r="C367" i="2"/>
  <c r="B367" i="2"/>
  <c r="C357" i="2"/>
  <c r="B357" i="2"/>
  <c r="E347" i="2"/>
  <c r="D347" i="2"/>
  <c r="C347" i="2"/>
  <c r="B347" i="2"/>
  <c r="E346" i="2"/>
  <c r="E345" i="2"/>
  <c r="E344" i="2"/>
  <c r="E343" i="2"/>
  <c r="K340" i="2"/>
  <c r="J340" i="2"/>
  <c r="G340" i="2"/>
  <c r="F340" i="2"/>
  <c r="E340" i="2"/>
  <c r="D340" i="2"/>
  <c r="C340" i="2"/>
  <c r="B340" i="2"/>
  <c r="G339" i="2"/>
  <c r="G338" i="2"/>
  <c r="G337" i="2"/>
  <c r="G336" i="2"/>
  <c r="E333" i="2"/>
  <c r="B333" i="2"/>
  <c r="F332" i="2"/>
  <c r="G332" i="2" s="1"/>
  <c r="G331" i="2"/>
  <c r="F331" i="2"/>
  <c r="G330" i="2"/>
  <c r="F330" i="2"/>
  <c r="G329" i="2"/>
  <c r="F329" i="2"/>
  <c r="G328" i="2"/>
  <c r="C331" i="2"/>
  <c r="D331" i="2" s="1"/>
  <c r="C330" i="2"/>
  <c r="D330" i="2" s="1"/>
  <c r="C329" i="2"/>
  <c r="D329" i="2" s="1"/>
  <c r="C328" i="2"/>
  <c r="D328" i="2" s="1"/>
  <c r="M322" i="2"/>
  <c r="L322" i="2"/>
  <c r="K322" i="2"/>
  <c r="J322" i="2"/>
  <c r="I322" i="2"/>
  <c r="H322" i="2"/>
  <c r="G322" i="2"/>
  <c r="F322" i="2"/>
  <c r="E322" i="2"/>
  <c r="D322" i="2"/>
  <c r="C322" i="2"/>
  <c r="B322" i="2"/>
  <c r="M321" i="2"/>
  <c r="L321" i="2"/>
  <c r="K321" i="2"/>
  <c r="J321" i="2"/>
  <c r="I321" i="2"/>
  <c r="H321" i="2"/>
  <c r="G321" i="2"/>
  <c r="F321" i="2"/>
  <c r="E321" i="2"/>
  <c r="D321" i="2"/>
  <c r="C321" i="2"/>
  <c r="B321" i="2"/>
  <c r="K320" i="2"/>
  <c r="K319" i="2"/>
  <c r="K318" i="2"/>
  <c r="K317" i="2"/>
  <c r="M315" i="2"/>
  <c r="L315" i="2"/>
  <c r="K315" i="2"/>
  <c r="J315" i="2"/>
  <c r="I315" i="2"/>
  <c r="H315" i="2"/>
  <c r="G315" i="2"/>
  <c r="F315" i="2"/>
  <c r="E315" i="2"/>
  <c r="D315" i="2"/>
  <c r="C315" i="2"/>
  <c r="B315" i="2"/>
  <c r="K314" i="2"/>
  <c r="K313" i="2"/>
  <c r="K312" i="2"/>
  <c r="K311" i="2"/>
  <c r="M309" i="2"/>
  <c r="L309" i="2"/>
  <c r="K309" i="2"/>
  <c r="J309" i="2"/>
  <c r="I309" i="2"/>
  <c r="H309" i="2"/>
  <c r="G309" i="2"/>
  <c r="F309" i="2"/>
  <c r="E309" i="2"/>
  <c r="D309" i="2"/>
  <c r="C309" i="2"/>
  <c r="B309" i="2"/>
  <c r="K308" i="2"/>
  <c r="K307" i="2"/>
  <c r="K306" i="2"/>
  <c r="K305" i="2"/>
  <c r="D297" i="2"/>
  <c r="C297" i="2"/>
  <c r="B287" i="2"/>
  <c r="G280" i="2"/>
  <c r="F280" i="2"/>
  <c r="E280" i="2"/>
  <c r="D280" i="2"/>
  <c r="C280" i="2"/>
  <c r="B280" i="2"/>
  <c r="G279" i="2"/>
  <c r="G278" i="2"/>
  <c r="G277" i="2"/>
  <c r="G276" i="2"/>
  <c r="G275" i="2"/>
  <c r="D279" i="2"/>
  <c r="D278" i="2"/>
  <c r="D277" i="2"/>
  <c r="D276" i="2"/>
  <c r="D275" i="2"/>
  <c r="F268" i="2"/>
  <c r="C268" i="2"/>
  <c r="B268" i="2"/>
  <c r="E261" i="2"/>
  <c r="D261" i="2"/>
  <c r="C261" i="2"/>
  <c r="B261" i="2"/>
  <c r="E260" i="2"/>
  <c r="E259" i="2"/>
  <c r="E258" i="2"/>
  <c r="E257" i="2"/>
  <c r="E256" i="2"/>
  <c r="K253" i="2"/>
  <c r="I253" i="2"/>
  <c r="H253" i="2"/>
  <c r="G253" i="2"/>
  <c r="F253" i="2"/>
  <c r="E253" i="2"/>
  <c r="D253" i="2"/>
  <c r="C253" i="2"/>
  <c r="B253" i="2"/>
  <c r="I252" i="2"/>
  <c r="I251" i="2"/>
  <c r="I250" i="2"/>
  <c r="I249" i="2"/>
  <c r="E252" i="2"/>
  <c r="E251" i="2"/>
  <c r="E250" i="2"/>
  <c r="E249" i="2"/>
  <c r="E245" i="2"/>
  <c r="D245" i="2"/>
  <c r="C245" i="2"/>
  <c r="B245" i="2"/>
  <c r="E244" i="2"/>
  <c r="E243" i="2"/>
  <c r="E242" i="2"/>
  <c r="E241" i="2"/>
  <c r="C236" i="2"/>
  <c r="B236" i="2"/>
  <c r="C224" i="2"/>
  <c r="B224" i="2"/>
  <c r="D208" i="2"/>
  <c r="C208" i="2"/>
  <c r="B208" i="2"/>
  <c r="D194" i="2"/>
  <c r="C194" i="2"/>
  <c r="C186" i="2"/>
  <c r="L178" i="2"/>
  <c r="L177" i="2"/>
  <c r="L176" i="2"/>
  <c r="L175" i="2"/>
  <c r="L174" i="2"/>
  <c r="L173" i="2"/>
  <c r="F178" i="2"/>
  <c r="E178" i="2"/>
  <c r="C178" i="2"/>
  <c r="C170" i="2"/>
  <c r="B170" i="2"/>
  <c r="C159" i="2"/>
  <c r="B151" i="2"/>
  <c r="G143" i="2"/>
  <c r="E143" i="2"/>
  <c r="D143" i="2"/>
  <c r="B143" i="2"/>
  <c r="G135" i="2"/>
  <c r="E135" i="2"/>
  <c r="D135" i="2"/>
  <c r="B135" i="2"/>
  <c r="C128" i="2"/>
  <c r="B128" i="2"/>
  <c r="B119" i="2"/>
  <c r="C112" i="2"/>
  <c r="B112" i="2"/>
  <c r="B103" i="2"/>
  <c r="B93" i="2"/>
  <c r="C85" i="2"/>
  <c r="D73" i="2"/>
  <c r="C73" i="2"/>
  <c r="L64" i="2"/>
  <c r="L63" i="2"/>
  <c r="L62" i="2"/>
  <c r="L61" i="2"/>
  <c r="L60" i="2"/>
  <c r="D65" i="2"/>
  <c r="B65" i="2"/>
  <c r="C56" i="2"/>
  <c r="B48" i="2"/>
  <c r="G40" i="2"/>
  <c r="E40" i="2"/>
  <c r="D40" i="2"/>
  <c r="B40" i="2"/>
  <c r="G31" i="2"/>
  <c r="E31" i="2"/>
  <c r="D31" i="2"/>
  <c r="B31" i="2"/>
  <c r="C24" i="2"/>
  <c r="B24" i="2"/>
  <c r="C11" i="2"/>
  <c r="B11" i="2"/>
  <c r="L65" i="2" l="1"/>
  <c r="F333" i="2"/>
  <c r="G333" i="2" s="1"/>
  <c r="AB1111" i="1"/>
  <c r="AB1110" i="1"/>
  <c r="AB1109" i="1"/>
  <c r="AB1108" i="1"/>
  <c r="AB1103" i="1"/>
  <c r="AB1102" i="1"/>
  <c r="AB1101" i="1"/>
  <c r="AB1100" i="1"/>
  <c r="AB1092" i="1"/>
  <c r="AB1091" i="1"/>
  <c r="AB1090" i="1"/>
  <c r="AB1089" i="1"/>
  <c r="AB1084" i="1"/>
  <c r="AB1083" i="1"/>
  <c r="AB1082" i="1"/>
  <c r="AB1081" i="1"/>
  <c r="AB204" i="1"/>
  <c r="AB203" i="1"/>
  <c r="AB202" i="1"/>
  <c r="AB201" i="1"/>
  <c r="AB176" i="1"/>
  <c r="AB175" i="1"/>
  <c r="AB174" i="1"/>
  <c r="AB173" i="1"/>
  <c r="AB135" i="1"/>
  <c r="AB134" i="1"/>
  <c r="AB133" i="1"/>
  <c r="AB132" i="1"/>
  <c r="AB111" i="1"/>
  <c r="AB110" i="1"/>
  <c r="AB109" i="1"/>
  <c r="AB108" i="1"/>
  <c r="AA1556" i="1"/>
  <c r="AA1311" i="1"/>
  <c r="AA1305" i="1"/>
  <c r="AA1095" i="1"/>
  <c r="AA1087" i="1"/>
  <c r="AA566" i="1"/>
  <c r="AA565" i="1"/>
  <c r="AA541" i="1"/>
  <c r="AA540" i="1"/>
  <c r="AA537" i="1"/>
  <c r="AA535" i="1"/>
  <c r="AA534" i="1"/>
  <c r="AA527" i="1"/>
  <c r="AA525" i="1"/>
  <c r="AA524" i="1"/>
  <c r="AA517" i="1"/>
  <c r="AA515" i="1"/>
  <c r="AA514" i="1"/>
  <c r="AA512" i="1"/>
  <c r="AA510" i="1"/>
  <c r="AA509" i="1"/>
  <c r="AA215" i="1"/>
  <c r="AA207" i="1"/>
  <c r="AA204" i="1"/>
  <c r="AA203" i="1"/>
  <c r="AA202" i="1"/>
  <c r="AA201" i="1"/>
  <c r="AA187" i="1"/>
  <c r="AA179" i="1"/>
  <c r="AA176" i="1"/>
  <c r="AA175" i="1"/>
  <c r="AA174" i="1"/>
  <c r="AA173" i="1"/>
  <c r="AA114" i="1"/>
  <c r="AA111" i="1"/>
  <c r="AA110" i="1"/>
  <c r="AA109" i="1"/>
  <c r="AA108" i="1"/>
  <c r="AA106" i="1"/>
  <c r="AA86" i="1"/>
  <c r="AB80" i="1" s="1"/>
  <c r="AA83" i="1"/>
  <c r="AA82" i="1"/>
  <c r="AA81" i="1"/>
  <c r="AA80" i="1"/>
  <c r="AA78" i="1"/>
  <c r="F1901" i="1"/>
  <c r="E1901" i="1"/>
  <c r="D1901" i="1"/>
  <c r="C1901" i="1"/>
  <c r="F1900" i="1"/>
  <c r="E1900" i="1"/>
  <c r="D1900" i="1"/>
  <c r="C1900" i="1"/>
  <c r="E1899" i="1"/>
  <c r="C1899" i="1" s="1"/>
  <c r="E1898" i="1"/>
  <c r="C1898" i="1" s="1"/>
  <c r="E1897" i="1"/>
  <c r="E1896" i="1"/>
  <c r="C1896" i="1" s="1"/>
  <c r="E1895" i="1"/>
  <c r="C1895" i="1" s="1"/>
  <c r="E1894" i="1"/>
  <c r="C1894" i="1" s="1"/>
  <c r="E1893" i="1"/>
  <c r="E1892" i="1"/>
  <c r="E1891" i="1"/>
  <c r="C1891" i="1" s="1"/>
  <c r="E1890" i="1"/>
  <c r="C1897" i="1"/>
  <c r="C1893" i="1"/>
  <c r="C1892" i="1"/>
  <c r="C1890" i="1"/>
  <c r="F1887" i="1"/>
  <c r="E1887" i="1"/>
  <c r="D1887" i="1"/>
  <c r="C1887" i="1"/>
  <c r="E1886" i="1"/>
  <c r="E1885" i="1"/>
  <c r="E1884" i="1"/>
  <c r="C1884" i="1" s="1"/>
  <c r="C1886" i="1"/>
  <c r="C1885" i="1"/>
  <c r="F1882" i="1"/>
  <c r="E1882" i="1"/>
  <c r="D1882" i="1"/>
  <c r="C1882" i="1"/>
  <c r="E1881" i="1"/>
  <c r="E1880" i="1"/>
  <c r="E1879" i="1"/>
  <c r="C1881" i="1"/>
  <c r="C1880" i="1"/>
  <c r="C1879" i="1"/>
  <c r="F1874" i="1"/>
  <c r="E1874" i="1"/>
  <c r="D1874" i="1"/>
  <c r="C1874" i="1"/>
  <c r="E1873" i="1"/>
  <c r="C1873" i="1" s="1"/>
  <c r="E1872" i="1"/>
  <c r="C1872" i="1" s="1"/>
  <c r="E1871" i="1"/>
  <c r="C1871" i="1" s="1"/>
  <c r="E1870" i="1"/>
  <c r="C1870" i="1" s="1"/>
  <c r="E1869" i="1"/>
  <c r="E1868" i="1"/>
  <c r="E1867" i="1"/>
  <c r="C1867" i="1" s="1"/>
  <c r="C1869" i="1"/>
  <c r="C1868" i="1"/>
  <c r="F1865" i="1"/>
  <c r="E1865" i="1"/>
  <c r="D1865" i="1"/>
  <c r="C1865" i="1"/>
  <c r="E1864" i="1"/>
  <c r="E1863" i="1"/>
  <c r="C1863" i="1" s="1"/>
  <c r="E1862" i="1"/>
  <c r="C1862" i="1" s="1"/>
  <c r="E1861" i="1"/>
  <c r="C1861" i="1" s="1"/>
  <c r="E1860" i="1"/>
  <c r="C1860" i="1" s="1"/>
  <c r="E1859" i="1"/>
  <c r="C1859" i="1" s="1"/>
  <c r="E1858" i="1"/>
  <c r="C1858" i="1" s="1"/>
  <c r="C1864" i="1"/>
  <c r="F1856" i="1"/>
  <c r="E1856" i="1"/>
  <c r="D1856" i="1"/>
  <c r="C1856" i="1"/>
  <c r="E1855" i="1"/>
  <c r="E1854" i="1"/>
  <c r="C1854" i="1" s="1"/>
  <c r="E1853" i="1"/>
  <c r="C1853" i="1" s="1"/>
  <c r="E1852" i="1"/>
  <c r="C1852" i="1" s="1"/>
  <c r="E1851" i="1"/>
  <c r="E1850" i="1"/>
  <c r="E1849" i="1"/>
  <c r="C1849" i="1" s="1"/>
  <c r="C1855" i="1"/>
  <c r="C1851" i="1"/>
  <c r="C1850" i="1"/>
  <c r="F1844" i="1"/>
  <c r="E1844" i="1"/>
  <c r="D1844" i="1"/>
  <c r="C1844" i="1"/>
  <c r="E1843" i="1"/>
  <c r="E1842" i="1"/>
  <c r="E1841" i="1"/>
  <c r="E1840" i="1"/>
  <c r="E1839" i="1"/>
  <c r="E1838" i="1"/>
  <c r="E1837" i="1"/>
  <c r="E1836" i="1"/>
  <c r="C1843" i="1"/>
  <c r="C1842" i="1"/>
  <c r="C1841" i="1"/>
  <c r="C1840" i="1"/>
  <c r="C1839" i="1"/>
  <c r="C1838" i="1"/>
  <c r="C1837" i="1"/>
  <c r="C1836" i="1"/>
  <c r="F1834" i="1"/>
  <c r="E1834" i="1"/>
  <c r="D1834" i="1"/>
  <c r="C1834" i="1"/>
  <c r="E1833" i="1"/>
  <c r="E1832" i="1"/>
  <c r="E1831" i="1"/>
  <c r="E1830" i="1"/>
  <c r="E1829" i="1"/>
  <c r="E1828" i="1"/>
  <c r="E1827" i="1"/>
  <c r="E1826" i="1"/>
  <c r="C1833" i="1"/>
  <c r="C1832" i="1"/>
  <c r="C1831" i="1"/>
  <c r="C1830" i="1"/>
  <c r="C1829" i="1"/>
  <c r="C1828" i="1"/>
  <c r="C1827" i="1"/>
  <c r="C1826" i="1"/>
  <c r="F1824" i="1"/>
  <c r="E1824" i="1"/>
  <c r="D1824" i="1"/>
  <c r="C1824" i="1"/>
  <c r="E1823" i="1"/>
  <c r="E1822" i="1"/>
  <c r="E1821" i="1"/>
  <c r="E1820" i="1"/>
  <c r="E1819" i="1"/>
  <c r="E1818" i="1"/>
  <c r="E1817" i="1"/>
  <c r="E1816" i="1"/>
  <c r="C1823" i="1"/>
  <c r="C1822" i="1"/>
  <c r="C1821" i="1"/>
  <c r="C1820" i="1"/>
  <c r="C1819" i="1"/>
  <c r="C1818" i="1"/>
  <c r="C1817" i="1"/>
  <c r="C1816" i="1"/>
  <c r="F1812" i="1"/>
  <c r="E1812" i="1"/>
  <c r="D1812" i="1"/>
  <c r="C1812" i="1"/>
  <c r="E1811" i="1"/>
  <c r="E1810" i="1"/>
  <c r="E1809" i="1"/>
  <c r="E1808" i="1"/>
  <c r="E1807" i="1"/>
  <c r="E1806" i="1"/>
  <c r="E1805" i="1"/>
  <c r="E1804" i="1"/>
  <c r="C1811" i="1"/>
  <c r="C1810" i="1"/>
  <c r="C1809" i="1"/>
  <c r="C1808" i="1"/>
  <c r="C1807" i="1"/>
  <c r="C1806" i="1"/>
  <c r="C1805" i="1"/>
  <c r="C1804" i="1"/>
  <c r="F1802" i="1"/>
  <c r="E1802" i="1"/>
  <c r="D1802" i="1"/>
  <c r="C1802" i="1"/>
  <c r="E1801" i="1"/>
  <c r="E1800" i="1"/>
  <c r="E1799" i="1"/>
  <c r="E1798" i="1"/>
  <c r="E1797" i="1"/>
  <c r="E1796" i="1"/>
  <c r="E1795" i="1"/>
  <c r="E1794" i="1"/>
  <c r="C1801" i="1"/>
  <c r="C1800" i="1"/>
  <c r="C1799" i="1"/>
  <c r="C1798" i="1"/>
  <c r="C1797" i="1"/>
  <c r="C1796" i="1"/>
  <c r="C1795" i="1"/>
  <c r="C1794" i="1"/>
  <c r="F1790" i="1"/>
  <c r="E1790" i="1"/>
  <c r="D1790" i="1"/>
  <c r="C1790" i="1"/>
  <c r="E1789" i="1"/>
  <c r="E1788" i="1"/>
  <c r="E1787" i="1"/>
  <c r="E1786" i="1"/>
  <c r="E1785" i="1"/>
  <c r="E1784" i="1"/>
  <c r="E1783" i="1"/>
  <c r="E1782" i="1"/>
  <c r="C1789" i="1"/>
  <c r="C1788" i="1"/>
  <c r="C1787" i="1"/>
  <c r="C1786" i="1"/>
  <c r="C1785" i="1"/>
  <c r="C1784" i="1"/>
  <c r="C1783" i="1"/>
  <c r="C1782" i="1"/>
  <c r="F1780" i="1"/>
  <c r="E1780" i="1"/>
  <c r="D1780" i="1"/>
  <c r="C1780" i="1"/>
  <c r="E1779" i="1"/>
  <c r="E1778" i="1"/>
  <c r="E1777" i="1"/>
  <c r="E1776" i="1"/>
  <c r="E1775" i="1"/>
  <c r="E1774" i="1"/>
  <c r="E1773" i="1"/>
  <c r="E1772" i="1"/>
  <c r="C1779" i="1"/>
  <c r="C1778" i="1"/>
  <c r="C1777" i="1"/>
  <c r="C1776" i="1"/>
  <c r="C1775" i="1"/>
  <c r="C1774" i="1"/>
  <c r="C1773" i="1"/>
  <c r="C1772" i="1"/>
  <c r="F1768" i="1"/>
  <c r="E1768" i="1"/>
  <c r="D1768" i="1"/>
  <c r="C1768" i="1"/>
  <c r="E1767" i="1"/>
  <c r="C1767" i="1" s="1"/>
  <c r="E1766" i="1"/>
  <c r="E1765" i="1"/>
  <c r="C1765" i="1" s="1"/>
  <c r="E1764" i="1"/>
  <c r="E1763" i="1"/>
  <c r="C1763" i="1" s="1"/>
  <c r="E1762" i="1"/>
  <c r="C1762" i="1" s="1"/>
  <c r="E1761" i="1"/>
  <c r="C1761" i="1" s="1"/>
  <c r="E1760" i="1"/>
  <c r="C1760" i="1" s="1"/>
  <c r="E1759" i="1"/>
  <c r="C1759" i="1" s="1"/>
  <c r="E1758" i="1"/>
  <c r="C1758" i="1" s="1"/>
  <c r="C1766" i="1"/>
  <c r="C1764" i="1"/>
  <c r="F1756" i="1"/>
  <c r="E1756" i="1"/>
  <c r="D1756" i="1"/>
  <c r="C1756" i="1"/>
  <c r="E1755" i="1"/>
  <c r="C1755" i="1" s="1"/>
  <c r="E1754" i="1"/>
  <c r="E1753" i="1"/>
  <c r="C1753" i="1" s="1"/>
  <c r="E1752" i="1"/>
  <c r="C1752" i="1" s="1"/>
  <c r="E1751" i="1"/>
  <c r="E1750" i="1"/>
  <c r="C1750" i="1" s="1"/>
  <c r="E1749" i="1"/>
  <c r="C1749" i="1" s="1"/>
  <c r="E1748" i="1"/>
  <c r="E1747" i="1"/>
  <c r="E1746" i="1"/>
  <c r="C1754" i="1"/>
  <c r="C1751" i="1"/>
  <c r="C1748" i="1"/>
  <c r="C1747" i="1"/>
  <c r="C1746" i="1"/>
  <c r="F1742" i="1"/>
  <c r="E1742" i="1"/>
  <c r="D1742" i="1"/>
  <c r="C1742" i="1"/>
  <c r="E1741" i="1"/>
  <c r="C1741" i="1" s="1"/>
  <c r="E1740" i="1"/>
  <c r="C1740" i="1" s="1"/>
  <c r="E1739" i="1"/>
  <c r="C1739" i="1" s="1"/>
  <c r="E1738" i="1"/>
  <c r="C1738" i="1" s="1"/>
  <c r="E1737" i="1"/>
  <c r="C1737" i="1" s="1"/>
  <c r="F1735" i="1"/>
  <c r="E1735" i="1"/>
  <c r="D1735" i="1"/>
  <c r="C1735" i="1"/>
  <c r="E1734" i="1"/>
  <c r="C1734" i="1" s="1"/>
  <c r="E1733" i="1"/>
  <c r="E1732" i="1"/>
  <c r="C1732" i="1" s="1"/>
  <c r="E1731" i="1"/>
  <c r="E1730" i="1"/>
  <c r="C1730" i="1" s="1"/>
  <c r="C1733" i="1"/>
  <c r="C1731" i="1"/>
  <c r="F1726" i="1"/>
  <c r="E1726" i="1"/>
  <c r="D1726" i="1"/>
  <c r="C1726" i="1"/>
  <c r="F1725" i="1"/>
  <c r="E1725" i="1"/>
  <c r="D1725" i="1"/>
  <c r="C1725" i="1"/>
  <c r="F1724" i="1"/>
  <c r="E1724" i="1"/>
  <c r="D1724" i="1"/>
  <c r="C1724" i="1"/>
  <c r="F1723" i="1"/>
  <c r="E1723" i="1"/>
  <c r="D1723" i="1"/>
  <c r="C1723" i="1"/>
  <c r="F1722" i="1"/>
  <c r="E1722" i="1"/>
  <c r="D1722" i="1"/>
  <c r="C1722" i="1"/>
  <c r="F1721" i="1"/>
  <c r="E1721" i="1"/>
  <c r="D1721" i="1"/>
  <c r="F1720" i="1"/>
  <c r="E1720" i="1"/>
  <c r="D1720" i="1"/>
  <c r="C1720" i="1"/>
  <c r="E1719" i="1"/>
  <c r="C1719" i="1" s="1"/>
  <c r="E1718" i="1"/>
  <c r="E1717" i="1"/>
  <c r="C1717" i="1" s="1"/>
  <c r="E1716" i="1"/>
  <c r="C1716" i="1" s="1"/>
  <c r="E1715" i="1"/>
  <c r="E1714" i="1"/>
  <c r="E1713" i="1"/>
  <c r="C1713" i="1" s="1"/>
  <c r="E1712" i="1"/>
  <c r="C1712" i="1" s="1"/>
  <c r="E1711" i="1"/>
  <c r="C1711" i="1" s="1"/>
  <c r="E1710" i="1"/>
  <c r="C1710" i="1" s="1"/>
  <c r="E1709" i="1"/>
  <c r="E1708" i="1"/>
  <c r="E1707" i="1"/>
  <c r="E1706" i="1"/>
  <c r="C1706" i="1" s="1"/>
  <c r="E1705" i="1"/>
  <c r="C1705" i="1" s="1"/>
  <c r="C1718" i="1"/>
  <c r="C1715" i="1"/>
  <c r="C1714" i="1"/>
  <c r="C1709" i="1"/>
  <c r="C1708" i="1"/>
  <c r="C1707" i="1"/>
  <c r="F1703" i="1"/>
  <c r="E1703" i="1"/>
  <c r="D1703" i="1"/>
  <c r="C1703" i="1"/>
  <c r="E1702" i="1"/>
  <c r="E1701" i="1"/>
  <c r="E1700" i="1"/>
  <c r="E1699" i="1"/>
  <c r="E1698" i="1"/>
  <c r="E1697" i="1"/>
  <c r="E1696" i="1"/>
  <c r="E1695" i="1"/>
  <c r="E1694" i="1"/>
  <c r="E1693" i="1"/>
  <c r="E1692" i="1"/>
  <c r="E1691" i="1"/>
  <c r="E1690" i="1"/>
  <c r="E1689" i="1"/>
  <c r="C1689" i="1" s="1"/>
  <c r="E1688" i="1"/>
  <c r="C1702" i="1"/>
  <c r="C1701" i="1"/>
  <c r="C1700" i="1"/>
  <c r="C1699" i="1"/>
  <c r="C1698" i="1"/>
  <c r="C1697" i="1"/>
  <c r="C1696" i="1"/>
  <c r="C1695" i="1"/>
  <c r="C1694" i="1"/>
  <c r="C1693" i="1"/>
  <c r="C1692" i="1"/>
  <c r="C1691" i="1"/>
  <c r="C1690" i="1"/>
  <c r="C1688" i="1"/>
  <c r="F1684" i="1"/>
  <c r="E1684" i="1"/>
  <c r="D1684" i="1"/>
  <c r="C1684" i="1"/>
  <c r="E1683" i="1"/>
  <c r="E1682" i="1"/>
  <c r="E1681" i="1"/>
  <c r="E1680" i="1"/>
  <c r="E1679" i="1"/>
  <c r="C1679" i="1" s="1"/>
  <c r="E1678" i="1"/>
  <c r="C1678" i="1" s="1"/>
  <c r="C1683" i="1"/>
  <c r="C1682" i="1"/>
  <c r="C1681" i="1"/>
  <c r="C1680" i="1"/>
  <c r="F1676" i="1"/>
  <c r="E1676" i="1"/>
  <c r="D1676" i="1"/>
  <c r="C1676" i="1"/>
  <c r="E1675" i="1"/>
  <c r="E1674" i="1"/>
  <c r="E1673" i="1"/>
  <c r="E1672" i="1"/>
  <c r="C1672" i="1" s="1"/>
  <c r="E1671" i="1"/>
  <c r="E1670" i="1"/>
  <c r="C1675" i="1"/>
  <c r="C1674" i="1"/>
  <c r="C1673" i="1"/>
  <c r="C1671" i="1"/>
  <c r="C1670" i="1"/>
  <c r="F1662" i="1"/>
  <c r="E1662" i="1"/>
  <c r="D1662" i="1"/>
  <c r="C1662" i="1"/>
  <c r="E1661" i="1"/>
  <c r="E1660" i="1"/>
  <c r="E1659" i="1"/>
  <c r="E1658" i="1"/>
  <c r="E1657" i="1"/>
  <c r="E1656" i="1"/>
  <c r="E1655" i="1"/>
  <c r="E1654" i="1"/>
  <c r="E1653" i="1"/>
  <c r="E1652" i="1"/>
  <c r="E1651" i="1"/>
  <c r="E1650" i="1"/>
  <c r="C1661" i="1"/>
  <c r="C1660" i="1"/>
  <c r="C1659" i="1"/>
  <c r="C1658" i="1"/>
  <c r="C1657" i="1"/>
  <c r="C1656" i="1"/>
  <c r="C1655" i="1"/>
  <c r="C1654" i="1"/>
  <c r="C1653" i="1"/>
  <c r="C1652" i="1"/>
  <c r="C1651" i="1"/>
  <c r="C1650" i="1"/>
  <c r="F1648" i="1"/>
  <c r="E1648" i="1"/>
  <c r="D1648" i="1"/>
  <c r="C1648" i="1"/>
  <c r="E1647" i="1"/>
  <c r="E1646" i="1"/>
  <c r="E1645" i="1"/>
  <c r="E1644" i="1"/>
  <c r="E1643" i="1"/>
  <c r="E1642" i="1"/>
  <c r="E1641" i="1"/>
  <c r="E1640" i="1"/>
  <c r="E1639" i="1"/>
  <c r="E1638" i="1"/>
  <c r="E1637" i="1"/>
  <c r="E1636" i="1"/>
  <c r="C1647" i="1"/>
  <c r="C1646" i="1"/>
  <c r="C1645" i="1"/>
  <c r="C1644" i="1"/>
  <c r="C1643" i="1"/>
  <c r="C1642" i="1"/>
  <c r="C1641" i="1"/>
  <c r="C1640" i="1"/>
  <c r="C1639" i="1"/>
  <c r="C1638" i="1"/>
  <c r="C1637" i="1"/>
  <c r="C1636" i="1"/>
  <c r="F1632" i="1"/>
  <c r="E1632" i="1"/>
  <c r="D1632" i="1"/>
  <c r="C1632" i="1"/>
  <c r="E1631" i="1"/>
  <c r="E1630" i="1"/>
  <c r="C1630" i="1" s="1"/>
  <c r="E1629" i="1"/>
  <c r="C1629" i="1" s="1"/>
  <c r="E1628" i="1"/>
  <c r="C1628" i="1" s="1"/>
  <c r="E1627" i="1"/>
  <c r="E1625" i="1"/>
  <c r="C1625" i="1" s="1"/>
  <c r="E1624" i="1"/>
  <c r="C1624" i="1" s="1"/>
  <c r="E1623" i="1"/>
  <c r="C1623" i="1" s="1"/>
  <c r="E1622" i="1"/>
  <c r="C1622" i="1" s="1"/>
  <c r="E1621" i="1"/>
  <c r="C1621" i="1" s="1"/>
  <c r="E1620" i="1"/>
  <c r="C1620" i="1" s="1"/>
  <c r="E1619" i="1"/>
  <c r="C1619" i="1" s="1"/>
  <c r="E1618" i="1"/>
  <c r="C1631" i="1"/>
  <c r="C1618" i="1"/>
  <c r="F1626" i="1"/>
  <c r="D1626" i="1"/>
  <c r="F1617" i="1"/>
  <c r="D1617" i="1"/>
  <c r="F1615" i="1"/>
  <c r="E1615" i="1"/>
  <c r="D1615" i="1"/>
  <c r="C1615" i="1"/>
  <c r="E1614" i="1"/>
  <c r="E1609" i="1" s="1"/>
  <c r="E1613" i="1"/>
  <c r="E1612" i="1"/>
  <c r="C1612" i="1" s="1"/>
  <c r="E1611" i="1"/>
  <c r="E1610" i="1"/>
  <c r="E1608" i="1"/>
  <c r="E1607" i="1"/>
  <c r="C1607" i="1" s="1"/>
  <c r="E1606" i="1"/>
  <c r="E1605" i="1"/>
  <c r="E1604" i="1"/>
  <c r="E1603" i="1"/>
  <c r="C1603" i="1" s="1"/>
  <c r="E1602" i="1"/>
  <c r="E1601" i="1"/>
  <c r="C1614" i="1"/>
  <c r="C1613" i="1"/>
  <c r="C1611" i="1"/>
  <c r="C1610" i="1"/>
  <c r="C1608" i="1"/>
  <c r="C1606" i="1"/>
  <c r="C1604" i="1"/>
  <c r="C1602" i="1"/>
  <c r="C1601" i="1"/>
  <c r="F1609" i="1"/>
  <c r="D1609" i="1"/>
  <c r="F1600" i="1"/>
  <c r="D1600" i="1"/>
  <c r="F1597" i="1"/>
  <c r="E1597" i="1"/>
  <c r="D1597" i="1"/>
  <c r="C1597" i="1"/>
  <c r="E1596" i="1"/>
  <c r="E1595" i="1"/>
  <c r="C1595" i="1" s="1"/>
  <c r="E1594" i="1"/>
  <c r="E1593" i="1"/>
  <c r="E1592" i="1"/>
  <c r="E1591" i="1"/>
  <c r="E1590" i="1"/>
  <c r="C1590" i="1" s="1"/>
  <c r="E1589" i="1"/>
  <c r="E1588" i="1"/>
  <c r="C1588" i="1" s="1"/>
  <c r="E1587" i="1"/>
  <c r="E1586" i="1"/>
  <c r="C1586" i="1" s="1"/>
  <c r="E1585" i="1"/>
  <c r="C1585" i="1" s="1"/>
  <c r="E1584" i="1"/>
  <c r="E1583" i="1"/>
  <c r="C1596" i="1"/>
  <c r="C1594" i="1"/>
  <c r="C1593" i="1"/>
  <c r="C1592" i="1"/>
  <c r="C1589" i="1"/>
  <c r="C1587" i="1"/>
  <c r="C1584" i="1"/>
  <c r="C1583" i="1"/>
  <c r="F1591" i="1"/>
  <c r="D1591" i="1"/>
  <c r="F1582" i="1"/>
  <c r="D1582" i="1"/>
  <c r="F1580" i="1"/>
  <c r="E1580" i="1"/>
  <c r="D1580" i="1"/>
  <c r="C1580" i="1"/>
  <c r="E1579" i="1"/>
  <c r="C1579" i="1" s="1"/>
  <c r="E1578" i="1"/>
  <c r="E1577" i="1"/>
  <c r="C1577" i="1" s="1"/>
  <c r="E1576" i="1"/>
  <c r="E1575" i="1"/>
  <c r="E1573" i="1"/>
  <c r="E1572" i="1"/>
  <c r="E1571" i="1"/>
  <c r="E1570" i="1"/>
  <c r="C1570" i="1" s="1"/>
  <c r="E1569" i="1"/>
  <c r="C1569" i="1" s="1"/>
  <c r="E1568" i="1"/>
  <c r="E1567" i="1"/>
  <c r="E1566" i="1"/>
  <c r="C1578" i="1"/>
  <c r="C1576" i="1"/>
  <c r="C1575" i="1"/>
  <c r="C1573" i="1"/>
  <c r="C1572" i="1"/>
  <c r="C1571" i="1"/>
  <c r="C1568" i="1"/>
  <c r="C1567" i="1"/>
  <c r="F1574" i="1"/>
  <c r="D1574" i="1"/>
  <c r="F1565" i="1"/>
  <c r="D1565" i="1"/>
  <c r="F1560" i="1"/>
  <c r="E1560" i="1"/>
  <c r="D1560" i="1"/>
  <c r="C1560" i="1"/>
  <c r="E1559" i="1"/>
  <c r="E1558" i="1"/>
  <c r="E1557" i="1"/>
  <c r="E1556" i="1"/>
  <c r="E1555" i="1"/>
  <c r="E1554" i="1"/>
  <c r="E1553" i="1"/>
  <c r="E1552" i="1"/>
  <c r="C1559" i="1"/>
  <c r="C1558" i="1"/>
  <c r="C1557" i="1"/>
  <c r="C1556" i="1"/>
  <c r="C1555" i="1"/>
  <c r="C1553" i="1"/>
  <c r="C1552" i="1"/>
  <c r="F1554" i="1"/>
  <c r="D1554" i="1"/>
  <c r="F1548" i="1"/>
  <c r="E1548" i="1"/>
  <c r="D1548" i="1"/>
  <c r="C1548" i="1"/>
  <c r="F1547" i="1"/>
  <c r="E1547" i="1"/>
  <c r="D1547" i="1"/>
  <c r="C1547" i="1"/>
  <c r="F1546" i="1"/>
  <c r="E1546" i="1"/>
  <c r="D1546" i="1"/>
  <c r="C1546" i="1"/>
  <c r="F1545" i="1"/>
  <c r="E1545" i="1"/>
  <c r="D1545" i="1"/>
  <c r="C1545" i="1"/>
  <c r="F1544" i="1"/>
  <c r="E1544" i="1"/>
  <c r="D1544" i="1"/>
  <c r="C1544" i="1"/>
  <c r="F1543" i="1"/>
  <c r="E1543" i="1"/>
  <c r="D1543" i="1"/>
  <c r="C1543" i="1"/>
  <c r="F1542" i="1"/>
  <c r="E1542" i="1"/>
  <c r="D1542" i="1"/>
  <c r="C1542" i="1"/>
  <c r="F1540" i="1"/>
  <c r="E1540" i="1"/>
  <c r="D1540" i="1"/>
  <c r="C1540" i="1"/>
  <c r="E1539" i="1"/>
  <c r="E1538" i="1"/>
  <c r="E1537" i="1"/>
  <c r="E1536" i="1"/>
  <c r="E1535" i="1"/>
  <c r="E1534" i="1"/>
  <c r="C1539" i="1"/>
  <c r="C1538" i="1"/>
  <c r="C1537" i="1"/>
  <c r="C1536" i="1"/>
  <c r="C1535" i="1"/>
  <c r="C1534" i="1"/>
  <c r="F1532" i="1"/>
  <c r="E1532" i="1"/>
  <c r="D1532" i="1"/>
  <c r="C1532" i="1"/>
  <c r="E1531" i="1"/>
  <c r="C1531" i="1" s="1"/>
  <c r="E1530" i="1"/>
  <c r="C1530" i="1" s="1"/>
  <c r="E1529" i="1"/>
  <c r="C1529" i="1" s="1"/>
  <c r="E1528" i="1"/>
  <c r="C1528" i="1" s="1"/>
  <c r="E1527" i="1"/>
  <c r="C1527" i="1" s="1"/>
  <c r="E1526" i="1"/>
  <c r="C1526" i="1" s="1"/>
  <c r="F1524" i="1"/>
  <c r="E1524" i="1"/>
  <c r="D1524" i="1"/>
  <c r="C1524" i="1"/>
  <c r="E1523" i="1"/>
  <c r="C1523" i="1" s="1"/>
  <c r="E1522" i="1"/>
  <c r="E1521" i="1"/>
  <c r="C1521" i="1" s="1"/>
  <c r="E1520" i="1"/>
  <c r="C1520" i="1" s="1"/>
  <c r="E1519" i="1"/>
  <c r="C1519" i="1" s="1"/>
  <c r="E1518" i="1"/>
  <c r="C1518" i="1" s="1"/>
  <c r="C1522" i="1"/>
  <c r="F1514" i="1"/>
  <c r="E1514" i="1"/>
  <c r="D1514" i="1"/>
  <c r="C1514" i="1"/>
  <c r="F1513" i="1"/>
  <c r="E1513" i="1"/>
  <c r="D1513" i="1"/>
  <c r="C1513" i="1"/>
  <c r="F1512" i="1"/>
  <c r="E1512" i="1"/>
  <c r="D1512" i="1"/>
  <c r="C1512" i="1"/>
  <c r="F1511" i="1"/>
  <c r="E1511" i="1"/>
  <c r="D1511" i="1"/>
  <c r="C1511" i="1"/>
  <c r="F1509" i="1"/>
  <c r="E1509" i="1"/>
  <c r="D1509" i="1"/>
  <c r="C1509" i="1"/>
  <c r="E1508" i="1"/>
  <c r="C1508" i="1" s="1"/>
  <c r="E1507" i="1"/>
  <c r="C1507" i="1" s="1"/>
  <c r="E1506" i="1"/>
  <c r="C1506" i="1"/>
  <c r="F1504" i="1"/>
  <c r="E1504" i="1"/>
  <c r="D1504" i="1"/>
  <c r="C1504" i="1"/>
  <c r="E1503" i="1"/>
  <c r="E1502" i="1"/>
  <c r="E1501" i="1"/>
  <c r="C1501" i="1" s="1"/>
  <c r="C1503" i="1"/>
  <c r="C1502" i="1"/>
  <c r="F1499" i="1"/>
  <c r="E1499" i="1"/>
  <c r="D1499" i="1"/>
  <c r="C1499" i="1"/>
  <c r="E1498" i="1"/>
  <c r="C1498" i="1" s="1"/>
  <c r="E1497" i="1"/>
  <c r="E1496" i="1"/>
  <c r="C1496" i="1" s="1"/>
  <c r="C1497" i="1"/>
  <c r="F1478" i="1"/>
  <c r="E1478" i="1"/>
  <c r="D1478" i="1"/>
  <c r="C1478" i="1"/>
  <c r="F1477" i="1"/>
  <c r="E1477" i="1"/>
  <c r="D1477" i="1"/>
  <c r="C1477" i="1"/>
  <c r="F1476" i="1"/>
  <c r="E1476" i="1"/>
  <c r="D1476" i="1"/>
  <c r="C1476" i="1"/>
  <c r="F1475" i="1"/>
  <c r="E1475" i="1"/>
  <c r="D1475" i="1"/>
  <c r="C1475" i="1"/>
  <c r="F1474" i="1"/>
  <c r="E1474" i="1"/>
  <c r="D1474" i="1"/>
  <c r="C1474" i="1"/>
  <c r="F1473" i="1"/>
  <c r="E1473" i="1"/>
  <c r="D1473" i="1"/>
  <c r="C1473" i="1"/>
  <c r="F1472" i="1"/>
  <c r="E1472" i="1"/>
  <c r="D1472" i="1"/>
  <c r="C1472" i="1"/>
  <c r="F1470" i="1"/>
  <c r="E1470" i="1"/>
  <c r="D1470" i="1"/>
  <c r="C1470" i="1"/>
  <c r="E1469" i="1"/>
  <c r="E1468" i="1"/>
  <c r="E1467" i="1"/>
  <c r="E1466" i="1"/>
  <c r="E1465" i="1"/>
  <c r="C1465" i="1" s="1"/>
  <c r="E1464" i="1"/>
  <c r="C1469" i="1"/>
  <c r="C1468" i="1"/>
  <c r="C1467" i="1"/>
  <c r="C1466" i="1"/>
  <c r="C1464" i="1"/>
  <c r="F1462" i="1"/>
  <c r="E1462" i="1"/>
  <c r="D1462" i="1"/>
  <c r="C1462" i="1"/>
  <c r="E1461" i="1"/>
  <c r="E1460" i="1"/>
  <c r="E1459" i="1"/>
  <c r="E1458" i="1"/>
  <c r="E1457" i="1"/>
  <c r="E1456" i="1"/>
  <c r="C1461" i="1"/>
  <c r="C1460" i="1"/>
  <c r="C1459" i="1"/>
  <c r="C1458" i="1"/>
  <c r="C1457" i="1"/>
  <c r="C1456" i="1"/>
  <c r="F1454" i="1"/>
  <c r="E1454" i="1"/>
  <c r="D1454" i="1"/>
  <c r="C1454" i="1"/>
  <c r="E1453" i="1"/>
  <c r="E1452" i="1"/>
  <c r="E1451" i="1"/>
  <c r="E1450" i="1"/>
  <c r="E1449" i="1"/>
  <c r="E1448" i="1"/>
  <c r="C1453" i="1"/>
  <c r="C1452" i="1"/>
  <c r="C1451" i="1"/>
  <c r="C1450" i="1"/>
  <c r="C1449" i="1"/>
  <c r="C1448" i="1"/>
  <c r="F1442" i="1"/>
  <c r="E1442" i="1"/>
  <c r="D1442" i="1"/>
  <c r="C1442" i="1"/>
  <c r="E1441" i="1"/>
  <c r="E1440" i="1"/>
  <c r="E1439" i="1"/>
  <c r="E1438" i="1"/>
  <c r="C1441" i="1"/>
  <c r="C1440" i="1"/>
  <c r="C1439" i="1"/>
  <c r="C1438" i="1"/>
  <c r="F1436" i="1"/>
  <c r="E1436" i="1"/>
  <c r="D1436" i="1"/>
  <c r="C1436" i="1"/>
  <c r="E1435" i="1"/>
  <c r="E1434" i="1"/>
  <c r="E1433" i="1"/>
  <c r="E1432" i="1"/>
  <c r="C1435" i="1"/>
  <c r="C1434" i="1"/>
  <c r="C1433" i="1"/>
  <c r="C1432" i="1"/>
  <c r="F1429" i="1"/>
  <c r="E1429" i="1"/>
  <c r="D1429" i="1"/>
  <c r="C1429" i="1"/>
  <c r="E1428" i="1"/>
  <c r="E1427" i="1"/>
  <c r="E1426" i="1"/>
  <c r="E1425" i="1"/>
  <c r="E1424" i="1"/>
  <c r="E1423" i="1"/>
  <c r="E1422" i="1"/>
  <c r="E1421" i="1"/>
  <c r="E1420" i="1"/>
  <c r="E1419" i="1"/>
  <c r="C1428" i="1"/>
  <c r="C1427" i="1" s="1"/>
  <c r="C1426" i="1"/>
  <c r="C1425" i="1"/>
  <c r="C1423" i="1" s="1"/>
  <c r="C1424" i="1"/>
  <c r="C1422" i="1"/>
  <c r="C1420" i="1" s="1"/>
  <c r="C1421" i="1"/>
  <c r="C1419" i="1"/>
  <c r="F1427" i="1"/>
  <c r="D1427" i="1"/>
  <c r="F1423" i="1"/>
  <c r="D1423" i="1"/>
  <c r="F1420" i="1"/>
  <c r="D1420" i="1"/>
  <c r="F1417" i="1"/>
  <c r="E1417" i="1"/>
  <c r="D1417" i="1"/>
  <c r="C1417" i="1"/>
  <c r="E1416" i="1"/>
  <c r="E1415" i="1"/>
  <c r="E1414" i="1"/>
  <c r="E1413" i="1"/>
  <c r="E1412" i="1"/>
  <c r="E1411" i="1"/>
  <c r="E1410" i="1"/>
  <c r="E1409" i="1"/>
  <c r="E1407" i="1"/>
  <c r="C1416" i="1"/>
  <c r="C1415" i="1" s="1"/>
  <c r="C1414" i="1"/>
  <c r="C1413" i="1"/>
  <c r="C1412" i="1"/>
  <c r="C1410" i="1"/>
  <c r="C1409" i="1"/>
  <c r="C1407" i="1"/>
  <c r="F1415" i="1"/>
  <c r="D1415" i="1"/>
  <c r="F1411" i="1"/>
  <c r="D1411" i="1"/>
  <c r="F1408" i="1"/>
  <c r="D1408" i="1"/>
  <c r="F1404" i="1"/>
  <c r="E1404" i="1"/>
  <c r="D1404" i="1"/>
  <c r="C1404" i="1"/>
  <c r="E1403" i="1"/>
  <c r="C1403" i="1" s="1"/>
  <c r="E1402" i="1"/>
  <c r="E1401" i="1"/>
  <c r="E1399" i="1"/>
  <c r="E1398" i="1"/>
  <c r="E1397" i="1" s="1"/>
  <c r="E1396" i="1"/>
  <c r="C1396" i="1" s="1"/>
  <c r="E1395" i="1"/>
  <c r="E1394" i="1"/>
  <c r="E1393" i="1"/>
  <c r="E1391" i="1"/>
  <c r="C1391" i="1" s="1"/>
  <c r="C1402" i="1"/>
  <c r="C1399" i="1"/>
  <c r="C1395" i="1"/>
  <c r="C1394" i="1"/>
  <c r="F1400" i="1"/>
  <c r="D1400" i="1"/>
  <c r="F1397" i="1"/>
  <c r="D1397" i="1"/>
  <c r="F1392" i="1"/>
  <c r="D1392" i="1"/>
  <c r="F1389" i="1"/>
  <c r="E1389" i="1"/>
  <c r="D1389" i="1"/>
  <c r="C1389" i="1"/>
  <c r="E1388" i="1"/>
  <c r="C1388" i="1" s="1"/>
  <c r="E1387" i="1"/>
  <c r="C1387" i="1" s="1"/>
  <c r="E1386" i="1"/>
  <c r="E1384" i="1"/>
  <c r="E1383" i="1"/>
  <c r="E1382" i="1" s="1"/>
  <c r="E1381" i="1"/>
  <c r="E1380" i="1"/>
  <c r="E1379" i="1"/>
  <c r="E1378" i="1"/>
  <c r="E1377" i="1"/>
  <c r="E1376" i="1"/>
  <c r="C1376" i="1" s="1"/>
  <c r="C1386" i="1"/>
  <c r="C1384" i="1"/>
  <c r="C1383" i="1"/>
  <c r="C1381" i="1"/>
  <c r="C1380" i="1"/>
  <c r="C1379" i="1"/>
  <c r="C1378" i="1"/>
  <c r="F1385" i="1"/>
  <c r="D1385" i="1"/>
  <c r="F1382" i="1"/>
  <c r="D1382" i="1"/>
  <c r="F1377" i="1"/>
  <c r="D1377" i="1"/>
  <c r="F1372" i="1"/>
  <c r="E1372" i="1"/>
  <c r="D1372" i="1"/>
  <c r="C1372" i="1"/>
  <c r="E1371" i="1"/>
  <c r="C1371" i="1" s="1"/>
  <c r="E1370" i="1"/>
  <c r="C1370" i="1" s="1"/>
  <c r="E1369" i="1"/>
  <c r="C1369" i="1"/>
  <c r="F1367" i="1"/>
  <c r="E1367" i="1"/>
  <c r="D1367" i="1"/>
  <c r="C1367" i="1"/>
  <c r="E1366" i="1"/>
  <c r="C1366" i="1" s="1"/>
  <c r="E1365" i="1"/>
  <c r="C1365" i="1" s="1"/>
  <c r="E1364" i="1"/>
  <c r="C1364" i="1"/>
  <c r="F1355" i="1"/>
  <c r="E1355" i="1"/>
  <c r="D1355" i="1"/>
  <c r="C1355" i="1"/>
  <c r="E1354" i="1"/>
  <c r="E1353" i="1"/>
  <c r="E1352" i="1"/>
  <c r="E1351" i="1"/>
  <c r="C1354" i="1"/>
  <c r="C1353" i="1"/>
  <c r="C1352" i="1"/>
  <c r="C1351" i="1"/>
  <c r="F1343" i="1"/>
  <c r="E1343" i="1"/>
  <c r="D1343" i="1"/>
  <c r="C1343" i="1"/>
  <c r="E1342" i="1"/>
  <c r="E1341" i="1"/>
  <c r="E1340" i="1"/>
  <c r="E1339" i="1"/>
  <c r="C1342" i="1"/>
  <c r="C1341" i="1"/>
  <c r="C1340" i="1"/>
  <c r="C1339" i="1"/>
  <c r="F1333" i="1"/>
  <c r="E1333" i="1"/>
  <c r="D1333" i="1"/>
  <c r="C1333" i="1"/>
  <c r="E1332" i="1"/>
  <c r="E1331" i="1"/>
  <c r="E1330" i="1"/>
  <c r="C1330" i="1" s="1"/>
  <c r="E1329" i="1"/>
  <c r="C1329" i="1" s="1"/>
  <c r="E1328" i="1"/>
  <c r="C1328" i="1" s="1"/>
  <c r="E1327" i="1"/>
  <c r="C1327" i="1" s="1"/>
  <c r="C1332" i="1"/>
  <c r="C1331" i="1"/>
  <c r="F1325" i="1"/>
  <c r="E1325" i="1"/>
  <c r="D1325" i="1"/>
  <c r="C1325" i="1"/>
  <c r="E1324" i="1"/>
  <c r="C1324" i="1" s="1"/>
  <c r="E1323" i="1"/>
  <c r="E1322" i="1"/>
  <c r="C1322" i="1" s="1"/>
  <c r="E1321" i="1"/>
  <c r="C1321" i="1" s="1"/>
  <c r="E1320" i="1"/>
  <c r="C1320" i="1" s="1"/>
  <c r="E1319" i="1"/>
  <c r="C1319" i="1" s="1"/>
  <c r="C1323" i="1"/>
  <c r="F1311" i="1"/>
  <c r="E1311" i="1"/>
  <c r="D1311" i="1"/>
  <c r="C1311" i="1"/>
  <c r="E1310" i="1"/>
  <c r="E1309" i="1"/>
  <c r="E1308" i="1"/>
  <c r="E1307" i="1"/>
  <c r="C1310" i="1"/>
  <c r="C1309" i="1"/>
  <c r="C1308" i="1"/>
  <c r="C1307" i="1"/>
  <c r="F1305" i="1"/>
  <c r="E1305" i="1"/>
  <c r="D1305" i="1"/>
  <c r="C1305" i="1"/>
  <c r="E1304" i="1"/>
  <c r="E1303" i="1"/>
  <c r="E1302" i="1"/>
  <c r="E1301" i="1"/>
  <c r="C1304" i="1"/>
  <c r="C1303" i="1"/>
  <c r="C1302" i="1"/>
  <c r="C1301" i="1"/>
  <c r="F1297" i="1"/>
  <c r="E1297" i="1"/>
  <c r="D1297" i="1"/>
  <c r="C1297" i="1"/>
  <c r="E1296" i="1"/>
  <c r="E1295" i="1"/>
  <c r="E1294" i="1"/>
  <c r="E1293" i="1"/>
  <c r="E1292" i="1"/>
  <c r="E1291" i="1"/>
  <c r="C1296" i="1"/>
  <c r="C1295" i="1"/>
  <c r="C1294" i="1"/>
  <c r="C1293" i="1"/>
  <c r="C1292" i="1"/>
  <c r="C1291" i="1"/>
  <c r="F1289" i="1"/>
  <c r="E1289" i="1"/>
  <c r="D1289" i="1"/>
  <c r="C1289" i="1"/>
  <c r="E1288" i="1"/>
  <c r="E1287" i="1"/>
  <c r="E1286" i="1"/>
  <c r="E1285" i="1"/>
  <c r="C1285" i="1" s="1"/>
  <c r="E1284" i="1"/>
  <c r="E1283" i="1"/>
  <c r="C1288" i="1"/>
  <c r="C1287" i="1"/>
  <c r="C1286" i="1"/>
  <c r="C1284" i="1"/>
  <c r="C1283" i="1"/>
  <c r="F1279" i="1"/>
  <c r="E1279" i="1"/>
  <c r="D1279" i="1"/>
  <c r="C1279" i="1"/>
  <c r="E1278" i="1"/>
  <c r="E1277" i="1"/>
  <c r="E1276" i="1"/>
  <c r="E1275" i="1"/>
  <c r="E1274" i="1"/>
  <c r="E1273" i="1"/>
  <c r="E1272" i="1"/>
  <c r="E1271" i="1"/>
  <c r="E1270" i="1"/>
  <c r="E1269" i="1"/>
  <c r="E1268" i="1"/>
  <c r="C1278" i="1"/>
  <c r="C1277" i="1"/>
  <c r="C1276" i="1"/>
  <c r="C1275" i="1"/>
  <c r="C1274" i="1"/>
  <c r="C1273" i="1"/>
  <c r="C1272" i="1"/>
  <c r="C1271" i="1"/>
  <c r="C1270" i="1"/>
  <c r="C1269" i="1"/>
  <c r="C1268" i="1"/>
  <c r="F1266" i="1"/>
  <c r="E1266" i="1"/>
  <c r="D1266" i="1"/>
  <c r="C1266" i="1"/>
  <c r="E1265" i="1"/>
  <c r="E1264" i="1"/>
  <c r="E1263" i="1"/>
  <c r="E1262" i="1"/>
  <c r="E1261" i="1"/>
  <c r="E1260" i="1"/>
  <c r="E1259" i="1"/>
  <c r="E1258" i="1"/>
  <c r="E1257" i="1"/>
  <c r="E1256" i="1"/>
  <c r="E1255" i="1"/>
  <c r="C1265" i="1"/>
  <c r="C1264" i="1"/>
  <c r="C1263" i="1"/>
  <c r="C1262" i="1"/>
  <c r="C1261" i="1"/>
  <c r="C1260" i="1"/>
  <c r="C1259" i="1"/>
  <c r="C1258" i="1"/>
  <c r="C1257" i="1"/>
  <c r="C1256" i="1"/>
  <c r="C1255" i="1"/>
  <c r="F1251" i="1"/>
  <c r="E1251" i="1"/>
  <c r="D1251" i="1"/>
  <c r="C1251" i="1"/>
  <c r="F1250" i="1"/>
  <c r="E1250" i="1"/>
  <c r="D1250" i="1"/>
  <c r="C1250" i="1"/>
  <c r="F1249" i="1"/>
  <c r="E1249" i="1"/>
  <c r="D1249" i="1"/>
  <c r="C1249" i="1"/>
  <c r="F1248" i="1"/>
  <c r="E1248" i="1"/>
  <c r="D1248" i="1"/>
  <c r="C1248" i="1"/>
  <c r="F1247" i="1"/>
  <c r="E1247" i="1"/>
  <c r="D1247" i="1"/>
  <c r="C1247" i="1"/>
  <c r="F1246" i="1"/>
  <c r="E1246" i="1"/>
  <c r="D1246" i="1"/>
  <c r="C1246" i="1"/>
  <c r="F1245" i="1"/>
  <c r="E1245" i="1"/>
  <c r="D1245" i="1"/>
  <c r="C1245" i="1"/>
  <c r="F1243" i="1"/>
  <c r="E1243" i="1"/>
  <c r="D1243" i="1"/>
  <c r="C1243" i="1"/>
  <c r="E1242" i="1"/>
  <c r="E1241" i="1"/>
  <c r="C1241" i="1" s="1"/>
  <c r="E1240" i="1"/>
  <c r="C1240" i="1" s="1"/>
  <c r="E1239" i="1"/>
  <c r="E1238" i="1"/>
  <c r="C1238" i="1" s="1"/>
  <c r="E1237" i="1"/>
  <c r="C1237" i="1" s="1"/>
  <c r="C1242" i="1"/>
  <c r="C1239" i="1"/>
  <c r="F1235" i="1"/>
  <c r="E1235" i="1"/>
  <c r="D1235" i="1"/>
  <c r="C1235" i="1"/>
  <c r="E1234" i="1"/>
  <c r="E1233" i="1"/>
  <c r="C1233" i="1" s="1"/>
  <c r="E1232" i="1"/>
  <c r="E1231" i="1"/>
  <c r="E1230" i="1"/>
  <c r="E1229" i="1"/>
  <c r="C1234" i="1"/>
  <c r="C1232" i="1"/>
  <c r="C1231" i="1"/>
  <c r="C1230" i="1"/>
  <c r="C1229" i="1"/>
  <c r="F1227" i="1"/>
  <c r="E1227" i="1"/>
  <c r="D1227" i="1"/>
  <c r="C1227" i="1"/>
  <c r="E1226" i="1"/>
  <c r="E1225" i="1"/>
  <c r="C1225" i="1" s="1"/>
  <c r="E1224" i="1"/>
  <c r="E1223" i="1"/>
  <c r="E1222" i="1"/>
  <c r="E1221" i="1"/>
  <c r="C1226" i="1"/>
  <c r="C1224" i="1"/>
  <c r="C1223" i="1"/>
  <c r="C1222" i="1"/>
  <c r="C1221" i="1"/>
  <c r="F1218" i="1"/>
  <c r="E1218" i="1"/>
  <c r="D1218" i="1"/>
  <c r="C1218" i="1"/>
  <c r="F1217" i="1"/>
  <c r="E1217" i="1"/>
  <c r="D1217" i="1"/>
  <c r="C1217" i="1"/>
  <c r="F1216" i="1"/>
  <c r="E1216" i="1"/>
  <c r="D1216" i="1"/>
  <c r="C1216" i="1"/>
  <c r="F1215" i="1"/>
  <c r="E1215" i="1"/>
  <c r="D1215" i="1"/>
  <c r="C1215" i="1"/>
  <c r="F1214" i="1"/>
  <c r="E1214" i="1"/>
  <c r="D1214" i="1"/>
  <c r="C1214" i="1"/>
  <c r="F1213" i="1"/>
  <c r="E1213" i="1"/>
  <c r="D1213" i="1"/>
  <c r="C1213" i="1"/>
  <c r="F1212" i="1"/>
  <c r="E1212" i="1"/>
  <c r="D1212" i="1"/>
  <c r="C1212" i="1"/>
  <c r="F1211" i="1"/>
  <c r="E1211" i="1"/>
  <c r="D1211" i="1"/>
  <c r="C1211" i="1"/>
  <c r="F1210" i="1"/>
  <c r="E1210" i="1"/>
  <c r="D1210" i="1"/>
  <c r="C1210" i="1"/>
  <c r="F1209" i="1"/>
  <c r="E1209" i="1"/>
  <c r="D1209" i="1"/>
  <c r="C1209" i="1"/>
  <c r="F1208" i="1"/>
  <c r="E1208" i="1"/>
  <c r="D1208" i="1"/>
  <c r="C1208" i="1"/>
  <c r="F1207" i="1"/>
  <c r="E1207" i="1"/>
  <c r="D1207" i="1"/>
  <c r="C1207" i="1"/>
  <c r="F1206" i="1"/>
  <c r="E1206" i="1"/>
  <c r="D1206" i="1"/>
  <c r="C1206" i="1"/>
  <c r="F1205" i="1"/>
  <c r="E1205" i="1"/>
  <c r="D1205" i="1"/>
  <c r="C1205" i="1"/>
  <c r="F1203" i="1"/>
  <c r="E1203" i="1"/>
  <c r="D1203" i="1"/>
  <c r="C1203" i="1"/>
  <c r="E1202" i="1"/>
  <c r="E1201" i="1"/>
  <c r="E1200" i="1"/>
  <c r="E1199" i="1"/>
  <c r="E1198" i="1"/>
  <c r="E1197" i="1"/>
  <c r="E1196" i="1"/>
  <c r="E1195" i="1"/>
  <c r="E1194" i="1"/>
  <c r="E1193" i="1"/>
  <c r="E1192" i="1"/>
  <c r="E1191" i="1"/>
  <c r="E1190" i="1"/>
  <c r="C1202" i="1"/>
  <c r="C1201" i="1"/>
  <c r="C1200" i="1"/>
  <c r="C1199" i="1"/>
  <c r="C1198" i="1"/>
  <c r="C1197" i="1"/>
  <c r="C1196" i="1"/>
  <c r="C1195" i="1"/>
  <c r="C1194" i="1"/>
  <c r="C1193" i="1"/>
  <c r="C1191" i="1"/>
  <c r="C1190" i="1"/>
  <c r="F1192" i="1"/>
  <c r="D1192" i="1"/>
  <c r="F1188" i="1"/>
  <c r="E1188" i="1"/>
  <c r="D1188" i="1"/>
  <c r="C1188" i="1"/>
  <c r="E1187" i="1"/>
  <c r="E1186" i="1"/>
  <c r="E1185" i="1"/>
  <c r="E1184" i="1"/>
  <c r="E1183" i="1"/>
  <c r="E1182" i="1"/>
  <c r="E1181" i="1"/>
  <c r="E1180" i="1"/>
  <c r="E1179" i="1"/>
  <c r="E1178" i="1"/>
  <c r="E1177" i="1"/>
  <c r="E1176" i="1"/>
  <c r="E1175" i="1"/>
  <c r="C1187" i="1"/>
  <c r="C1186" i="1"/>
  <c r="C1185" i="1"/>
  <c r="C1184" i="1"/>
  <c r="C1183" i="1"/>
  <c r="C1182" i="1"/>
  <c r="C1181" i="1"/>
  <c r="C1180" i="1"/>
  <c r="C1179" i="1"/>
  <c r="C1178" i="1"/>
  <c r="C1176" i="1"/>
  <c r="C1175" i="1"/>
  <c r="F1177" i="1"/>
  <c r="D1177" i="1"/>
  <c r="F1173" i="1"/>
  <c r="E1173" i="1"/>
  <c r="D1173" i="1"/>
  <c r="C1173" i="1"/>
  <c r="E1172" i="1"/>
  <c r="E1171" i="1"/>
  <c r="E1170" i="1"/>
  <c r="E1169" i="1"/>
  <c r="E1168" i="1"/>
  <c r="E1167" i="1"/>
  <c r="E1166" i="1"/>
  <c r="E1165" i="1"/>
  <c r="E1164" i="1"/>
  <c r="E1163" i="1"/>
  <c r="E1161" i="1"/>
  <c r="E1160" i="1"/>
  <c r="C1172" i="1"/>
  <c r="C1171" i="1"/>
  <c r="C1170" i="1"/>
  <c r="C1169" i="1"/>
  <c r="C1168" i="1"/>
  <c r="C1167" i="1"/>
  <c r="C1166" i="1"/>
  <c r="C1165" i="1"/>
  <c r="C1164" i="1"/>
  <c r="C1163" i="1"/>
  <c r="C1161" i="1"/>
  <c r="C1160" i="1"/>
  <c r="F1162" i="1"/>
  <c r="D1162" i="1"/>
  <c r="F1156" i="1"/>
  <c r="E1156" i="1"/>
  <c r="D1156" i="1"/>
  <c r="C1156" i="1"/>
  <c r="F1155" i="1"/>
  <c r="E1155" i="1"/>
  <c r="D1155" i="1"/>
  <c r="C1155" i="1"/>
  <c r="F1154" i="1"/>
  <c r="E1154" i="1"/>
  <c r="D1154" i="1"/>
  <c r="C1154" i="1"/>
  <c r="F1153" i="1"/>
  <c r="E1153" i="1"/>
  <c r="D1153" i="1"/>
  <c r="C1153" i="1"/>
  <c r="E1148" i="1"/>
  <c r="C1148" i="1" s="1"/>
  <c r="E1147" i="1"/>
  <c r="E1146" i="1"/>
  <c r="C1146" i="1" s="1"/>
  <c r="E1145" i="1"/>
  <c r="C1145" i="1" s="1"/>
  <c r="C1147" i="1"/>
  <c r="F1144" i="1"/>
  <c r="F1152" i="1" s="1"/>
  <c r="D1144" i="1"/>
  <c r="E1140" i="1"/>
  <c r="C1140" i="1" s="1"/>
  <c r="E1139" i="1"/>
  <c r="C1139" i="1" s="1"/>
  <c r="E1138" i="1"/>
  <c r="C1138" i="1" s="1"/>
  <c r="E1137" i="1"/>
  <c r="C1137" i="1" s="1"/>
  <c r="F1136" i="1"/>
  <c r="D1136" i="1"/>
  <c r="E1132" i="1"/>
  <c r="C1132" i="1" s="1"/>
  <c r="E1131" i="1"/>
  <c r="C1131" i="1" s="1"/>
  <c r="E1130" i="1"/>
  <c r="E1129" i="1"/>
  <c r="C1130" i="1"/>
  <c r="C1129" i="1"/>
  <c r="F1128" i="1"/>
  <c r="D1128" i="1"/>
  <c r="F1122" i="1"/>
  <c r="E1122" i="1"/>
  <c r="D1122" i="1"/>
  <c r="C1122" i="1"/>
  <c r="E1121" i="1"/>
  <c r="E1120" i="1"/>
  <c r="E1119" i="1"/>
  <c r="E1118" i="1"/>
  <c r="C1121" i="1"/>
  <c r="C1120" i="1"/>
  <c r="C1119" i="1"/>
  <c r="C1118" i="1"/>
  <c r="F1114" i="1"/>
  <c r="E1114" i="1"/>
  <c r="D1114" i="1"/>
  <c r="C1114" i="1"/>
  <c r="E1113" i="1"/>
  <c r="E1112" i="1"/>
  <c r="C1112" i="1" s="1"/>
  <c r="E1111" i="1"/>
  <c r="E1110" i="1"/>
  <c r="C1110" i="1" s="1"/>
  <c r="E1109" i="1"/>
  <c r="E1108" i="1"/>
  <c r="C1108" i="1" s="1"/>
  <c r="C1113" i="1"/>
  <c r="C1111" i="1"/>
  <c r="C1109" i="1"/>
  <c r="F1106" i="1"/>
  <c r="E1106" i="1"/>
  <c r="D1106" i="1"/>
  <c r="C1106" i="1"/>
  <c r="E1105" i="1"/>
  <c r="C1105" i="1" s="1"/>
  <c r="E1104" i="1"/>
  <c r="E1103" i="1"/>
  <c r="E1102" i="1"/>
  <c r="C1102" i="1" s="1"/>
  <c r="E1101" i="1"/>
  <c r="E1100" i="1"/>
  <c r="C1100" i="1" s="1"/>
  <c r="C1104" i="1"/>
  <c r="C1103" i="1"/>
  <c r="C1101" i="1"/>
  <c r="F1095" i="1"/>
  <c r="E1095" i="1"/>
  <c r="D1095" i="1"/>
  <c r="C1095" i="1"/>
  <c r="E1094" i="1"/>
  <c r="C1094" i="1" s="1"/>
  <c r="E1093" i="1"/>
  <c r="E1092" i="1"/>
  <c r="E1091" i="1"/>
  <c r="C1091" i="1" s="1"/>
  <c r="E1090" i="1"/>
  <c r="C1090" i="1" s="1"/>
  <c r="E1089" i="1"/>
  <c r="C1089" i="1" s="1"/>
  <c r="C1093" i="1"/>
  <c r="C1092" i="1"/>
  <c r="F1087" i="1"/>
  <c r="E1087" i="1"/>
  <c r="D1087" i="1"/>
  <c r="C1087" i="1"/>
  <c r="E1086" i="1"/>
  <c r="E1085" i="1"/>
  <c r="C1085" i="1" s="1"/>
  <c r="E1084" i="1"/>
  <c r="C1084" i="1" s="1"/>
  <c r="E1083" i="1"/>
  <c r="E1082" i="1"/>
  <c r="C1082" i="1" s="1"/>
  <c r="E1081" i="1"/>
  <c r="C1086" i="1"/>
  <c r="C1083" i="1"/>
  <c r="C1081" i="1"/>
  <c r="F1076" i="1"/>
  <c r="E1076" i="1"/>
  <c r="D1076" i="1"/>
  <c r="C1076" i="1"/>
  <c r="E1075" i="1"/>
  <c r="E1074" i="1"/>
  <c r="C1075" i="1"/>
  <c r="C1074" i="1"/>
  <c r="F1072" i="1"/>
  <c r="E1072" i="1"/>
  <c r="D1072" i="1"/>
  <c r="C1072" i="1"/>
  <c r="E1071" i="1"/>
  <c r="E1070" i="1"/>
  <c r="C1071" i="1"/>
  <c r="C1070" i="1"/>
  <c r="F1064" i="1"/>
  <c r="E1064" i="1"/>
  <c r="D1064" i="1"/>
  <c r="C1064" i="1"/>
  <c r="E1063" i="1"/>
  <c r="E1062" i="1"/>
  <c r="E1061" i="1"/>
  <c r="E1060" i="1"/>
  <c r="C1063" i="1"/>
  <c r="C1062" i="1"/>
  <c r="C1061" i="1"/>
  <c r="C1060" i="1"/>
  <c r="C1059" i="1"/>
  <c r="F1057" i="1"/>
  <c r="E1057" i="1"/>
  <c r="D1057" i="1"/>
  <c r="C1057" i="1"/>
  <c r="E1056" i="1"/>
  <c r="E1055" i="1"/>
  <c r="E1054" i="1"/>
  <c r="E1053" i="1"/>
  <c r="C1056" i="1"/>
  <c r="C1055" i="1"/>
  <c r="C1054" i="1"/>
  <c r="C1053" i="1"/>
  <c r="C1052" i="1"/>
  <c r="F1047" i="1"/>
  <c r="E1047" i="1"/>
  <c r="D1047" i="1"/>
  <c r="C1047" i="1"/>
  <c r="E1046" i="1"/>
  <c r="E1045" i="1"/>
  <c r="E1044" i="1"/>
  <c r="E1043" i="1"/>
  <c r="C1046" i="1"/>
  <c r="C1045" i="1"/>
  <c r="C1044" i="1"/>
  <c r="C1043" i="1"/>
  <c r="F1041" i="1"/>
  <c r="E1041" i="1"/>
  <c r="D1041" i="1"/>
  <c r="C1041" i="1"/>
  <c r="E1040" i="1"/>
  <c r="E1039" i="1"/>
  <c r="E1038" i="1"/>
  <c r="E1037" i="1"/>
  <c r="C1040" i="1"/>
  <c r="C1039" i="1"/>
  <c r="C1038" i="1"/>
  <c r="C1037" i="1"/>
  <c r="F1023" i="1"/>
  <c r="E1023" i="1"/>
  <c r="D1023" i="1"/>
  <c r="C1023" i="1"/>
  <c r="F1022" i="1"/>
  <c r="E1022" i="1"/>
  <c r="D1022" i="1"/>
  <c r="C1022" i="1"/>
  <c r="F1020" i="1"/>
  <c r="E1020" i="1"/>
  <c r="D1020" i="1"/>
  <c r="C1020" i="1"/>
  <c r="F1019" i="1"/>
  <c r="E1019" i="1"/>
  <c r="D1019" i="1"/>
  <c r="C1019" i="1"/>
  <c r="F1018" i="1"/>
  <c r="E1018" i="1"/>
  <c r="D1018" i="1"/>
  <c r="C1018" i="1"/>
  <c r="F1017" i="1"/>
  <c r="E1017" i="1"/>
  <c r="D1017" i="1"/>
  <c r="C1017" i="1"/>
  <c r="F1016" i="1"/>
  <c r="E1016" i="1"/>
  <c r="D1016" i="1"/>
  <c r="C1016" i="1"/>
  <c r="F1015" i="1"/>
  <c r="E1015" i="1"/>
  <c r="D1015" i="1"/>
  <c r="C1015" i="1"/>
  <c r="F1013" i="1"/>
  <c r="E1013" i="1"/>
  <c r="D1013" i="1"/>
  <c r="C1013" i="1"/>
  <c r="E1012" i="1"/>
  <c r="E1011" i="1"/>
  <c r="E1010" i="1"/>
  <c r="E1009" i="1"/>
  <c r="E1008" i="1"/>
  <c r="C1012" i="1"/>
  <c r="C1011" i="1"/>
  <c r="C1010" i="1"/>
  <c r="C1009" i="1"/>
  <c r="C1008" i="1"/>
  <c r="F1006" i="1"/>
  <c r="E1006" i="1"/>
  <c r="D1006" i="1"/>
  <c r="C1006" i="1"/>
  <c r="E1005" i="1"/>
  <c r="C1005" i="1" s="1"/>
  <c r="E1004" i="1"/>
  <c r="C1004" i="1" s="1"/>
  <c r="E1003" i="1"/>
  <c r="E1002" i="1"/>
  <c r="C1002" i="1" s="1"/>
  <c r="E1001" i="1"/>
  <c r="C1001" i="1" s="1"/>
  <c r="C1003" i="1"/>
  <c r="F999" i="1"/>
  <c r="E999" i="1"/>
  <c r="D999" i="1"/>
  <c r="C999" i="1"/>
  <c r="E998" i="1"/>
  <c r="C998" i="1" s="1"/>
  <c r="E997" i="1"/>
  <c r="C997" i="1" s="1"/>
  <c r="E996" i="1"/>
  <c r="C996" i="1" s="1"/>
  <c r="E995" i="1"/>
  <c r="E994" i="1"/>
  <c r="C994" i="1" s="1"/>
  <c r="C995" i="1"/>
  <c r="F992" i="1"/>
  <c r="E992" i="1"/>
  <c r="D992" i="1"/>
  <c r="C992" i="1"/>
  <c r="E991" i="1"/>
  <c r="C991" i="1" s="1"/>
  <c r="E990" i="1"/>
  <c r="E989" i="1"/>
  <c r="E988" i="1"/>
  <c r="C988" i="1" s="1"/>
  <c r="E987" i="1"/>
  <c r="C987" i="1" s="1"/>
  <c r="C990" i="1"/>
  <c r="C989" i="1"/>
  <c r="F985" i="1"/>
  <c r="E985" i="1"/>
  <c r="D985" i="1"/>
  <c r="C985" i="1"/>
  <c r="E984" i="1"/>
  <c r="C984" i="1" s="1"/>
  <c r="E983" i="1"/>
  <c r="C983" i="1" s="1"/>
  <c r="E982" i="1"/>
  <c r="C982" i="1" s="1"/>
  <c r="E981" i="1"/>
  <c r="C981" i="1" s="1"/>
  <c r="E980" i="1"/>
  <c r="C980" i="1" s="1"/>
  <c r="F977" i="1"/>
  <c r="E977" i="1"/>
  <c r="D977" i="1"/>
  <c r="C977" i="1"/>
  <c r="F976" i="1"/>
  <c r="E976" i="1"/>
  <c r="D976" i="1"/>
  <c r="C976" i="1"/>
  <c r="F975" i="1"/>
  <c r="E975" i="1"/>
  <c r="D975" i="1"/>
  <c r="C975" i="1"/>
  <c r="F974" i="1"/>
  <c r="E974" i="1"/>
  <c r="D974" i="1"/>
  <c r="C974" i="1"/>
  <c r="F973" i="1"/>
  <c r="E973" i="1"/>
  <c r="D973" i="1"/>
  <c r="C973" i="1"/>
  <c r="F972" i="1"/>
  <c r="E972" i="1"/>
  <c r="D972" i="1"/>
  <c r="C972" i="1"/>
  <c r="F970" i="1"/>
  <c r="E970" i="1"/>
  <c r="D970" i="1"/>
  <c r="C970" i="1"/>
  <c r="E969" i="1"/>
  <c r="C969" i="1" s="1"/>
  <c r="E968" i="1"/>
  <c r="C968" i="1" s="1"/>
  <c r="E967" i="1"/>
  <c r="C967" i="1" s="1"/>
  <c r="E966" i="1"/>
  <c r="C966" i="1" s="1"/>
  <c r="E965" i="1"/>
  <c r="C965" i="1" s="1"/>
  <c r="F963" i="1"/>
  <c r="E963" i="1"/>
  <c r="D963" i="1"/>
  <c r="C963" i="1"/>
  <c r="E962" i="1"/>
  <c r="C962" i="1" s="1"/>
  <c r="E961" i="1"/>
  <c r="C961" i="1" s="1"/>
  <c r="E960" i="1"/>
  <c r="C960" i="1" s="1"/>
  <c r="E959" i="1"/>
  <c r="C959" i="1" s="1"/>
  <c r="E958" i="1"/>
  <c r="C958" i="1" s="1"/>
  <c r="F956" i="1"/>
  <c r="E956" i="1"/>
  <c r="D956" i="1"/>
  <c r="C956" i="1"/>
  <c r="E955" i="1"/>
  <c r="E954" i="1"/>
  <c r="C954" i="1" s="1"/>
  <c r="E953" i="1"/>
  <c r="E952" i="1"/>
  <c r="E951" i="1"/>
  <c r="C955" i="1"/>
  <c r="C953" i="1"/>
  <c r="C952" i="1"/>
  <c r="C951" i="1"/>
  <c r="F949" i="1"/>
  <c r="E949" i="1"/>
  <c r="D949" i="1"/>
  <c r="C949" i="1"/>
  <c r="E948" i="1"/>
  <c r="E947" i="1"/>
  <c r="E946" i="1"/>
  <c r="C946" i="1" s="1"/>
  <c r="E945" i="1"/>
  <c r="E944" i="1"/>
  <c r="C948" i="1"/>
  <c r="C947" i="1"/>
  <c r="C945" i="1"/>
  <c r="C944" i="1"/>
  <c r="F942" i="1"/>
  <c r="E942" i="1"/>
  <c r="D942" i="1"/>
  <c r="C942" i="1"/>
  <c r="E941" i="1"/>
  <c r="E940" i="1"/>
  <c r="E939" i="1"/>
  <c r="E938" i="1"/>
  <c r="E937" i="1"/>
  <c r="C941" i="1"/>
  <c r="C940" i="1"/>
  <c r="C939" i="1"/>
  <c r="C938" i="1"/>
  <c r="C937" i="1"/>
  <c r="F934" i="1"/>
  <c r="E934" i="1"/>
  <c r="D934" i="1"/>
  <c r="C934" i="1"/>
  <c r="F933" i="1"/>
  <c r="E933" i="1"/>
  <c r="D933" i="1"/>
  <c r="C933" i="1"/>
  <c r="F932" i="1"/>
  <c r="E932" i="1"/>
  <c r="D932" i="1"/>
  <c r="C932" i="1"/>
  <c r="F931" i="1"/>
  <c r="E931" i="1"/>
  <c r="D931" i="1"/>
  <c r="C931" i="1"/>
  <c r="F930" i="1"/>
  <c r="E930" i="1"/>
  <c r="D930" i="1"/>
  <c r="C930" i="1"/>
  <c r="F929" i="1"/>
  <c r="E929" i="1"/>
  <c r="D929" i="1"/>
  <c r="C929" i="1"/>
  <c r="F927" i="1"/>
  <c r="E927" i="1"/>
  <c r="D927" i="1"/>
  <c r="C927" i="1"/>
  <c r="E926" i="1"/>
  <c r="E925" i="1"/>
  <c r="E924" i="1"/>
  <c r="E923" i="1"/>
  <c r="E922" i="1"/>
  <c r="C926" i="1"/>
  <c r="C925" i="1"/>
  <c r="C924" i="1"/>
  <c r="C923" i="1"/>
  <c r="C922" i="1"/>
  <c r="F920" i="1"/>
  <c r="E920" i="1"/>
  <c r="D920" i="1"/>
  <c r="C920" i="1"/>
  <c r="E919" i="1"/>
  <c r="E918" i="1"/>
  <c r="E917" i="1"/>
  <c r="E916" i="1"/>
  <c r="E915" i="1"/>
  <c r="C919" i="1"/>
  <c r="C918" i="1"/>
  <c r="C917" i="1"/>
  <c r="C916" i="1"/>
  <c r="C915" i="1"/>
  <c r="F913" i="1"/>
  <c r="E913" i="1"/>
  <c r="D913" i="1"/>
  <c r="C913" i="1"/>
  <c r="E912" i="1"/>
  <c r="E911" i="1"/>
  <c r="E910" i="1"/>
  <c r="C910" i="1" s="1"/>
  <c r="E909" i="1"/>
  <c r="C909" i="1" s="1"/>
  <c r="E908" i="1"/>
  <c r="C908" i="1" s="1"/>
  <c r="C912" i="1"/>
  <c r="C911" i="1"/>
  <c r="F906" i="1"/>
  <c r="E906" i="1"/>
  <c r="D906" i="1"/>
  <c r="C906" i="1"/>
  <c r="E905" i="1"/>
  <c r="E904" i="1"/>
  <c r="C904" i="1" s="1"/>
  <c r="E903" i="1"/>
  <c r="C903" i="1" s="1"/>
  <c r="E902" i="1"/>
  <c r="C902" i="1" s="1"/>
  <c r="E901" i="1"/>
  <c r="C901" i="1" s="1"/>
  <c r="C905" i="1"/>
  <c r="F899" i="1"/>
  <c r="E899" i="1"/>
  <c r="D899" i="1"/>
  <c r="C899" i="1"/>
  <c r="E898" i="1"/>
  <c r="C898" i="1" s="1"/>
  <c r="E897" i="1"/>
  <c r="C897" i="1" s="1"/>
  <c r="E896" i="1"/>
  <c r="C896" i="1" s="1"/>
  <c r="E895" i="1"/>
  <c r="C895" i="1" s="1"/>
  <c r="E894" i="1"/>
  <c r="C894" i="1" s="1"/>
  <c r="F892" i="1"/>
  <c r="E892" i="1"/>
  <c r="D892" i="1"/>
  <c r="C892" i="1"/>
  <c r="E891" i="1"/>
  <c r="E890" i="1"/>
  <c r="E889" i="1"/>
  <c r="C889" i="1" s="1"/>
  <c r="E888" i="1"/>
  <c r="C888" i="1" s="1"/>
  <c r="E887" i="1"/>
  <c r="C887" i="1" s="1"/>
  <c r="C891" i="1"/>
  <c r="C890" i="1"/>
  <c r="F885" i="1"/>
  <c r="E885" i="1"/>
  <c r="D885" i="1"/>
  <c r="C885" i="1"/>
  <c r="E884" i="1"/>
  <c r="C884" i="1" s="1"/>
  <c r="E883" i="1"/>
  <c r="C883" i="1" s="1"/>
  <c r="E882" i="1"/>
  <c r="C882" i="1" s="1"/>
  <c r="E881" i="1"/>
  <c r="C881" i="1" s="1"/>
  <c r="E880" i="1"/>
  <c r="C880" i="1" s="1"/>
  <c r="F865" i="1"/>
  <c r="E865" i="1"/>
  <c r="D865" i="1"/>
  <c r="C865" i="1"/>
  <c r="E864" i="1"/>
  <c r="C864" i="1" s="1"/>
  <c r="E863" i="1"/>
  <c r="C863" i="1" s="1"/>
  <c r="E862" i="1"/>
  <c r="C862" i="1" s="1"/>
  <c r="E861" i="1"/>
  <c r="C861" i="1" s="1"/>
  <c r="E860" i="1"/>
  <c r="C860" i="1" s="1"/>
  <c r="E859" i="1"/>
  <c r="C859" i="1" s="1"/>
  <c r="E858" i="1"/>
  <c r="C858" i="1" s="1"/>
  <c r="F855" i="1"/>
  <c r="E855" i="1"/>
  <c r="D855" i="1"/>
  <c r="C855" i="1"/>
  <c r="F854" i="1"/>
  <c r="E854" i="1"/>
  <c r="D854" i="1"/>
  <c r="C854" i="1"/>
  <c r="F853" i="1"/>
  <c r="E853" i="1"/>
  <c r="D853" i="1"/>
  <c r="C853" i="1"/>
  <c r="F852" i="1"/>
  <c r="E852" i="1"/>
  <c r="D852" i="1"/>
  <c r="C852" i="1"/>
  <c r="F851" i="1"/>
  <c r="E851" i="1"/>
  <c r="D851" i="1"/>
  <c r="C851" i="1"/>
  <c r="F850" i="1"/>
  <c r="E850" i="1"/>
  <c r="D850" i="1"/>
  <c r="C850" i="1"/>
  <c r="F849" i="1"/>
  <c r="E849" i="1"/>
  <c r="D849" i="1"/>
  <c r="C849" i="1"/>
  <c r="F848" i="1"/>
  <c r="E848" i="1"/>
  <c r="D848" i="1"/>
  <c r="C848" i="1"/>
  <c r="F846" i="1"/>
  <c r="E846" i="1"/>
  <c r="D846" i="1"/>
  <c r="C846" i="1"/>
  <c r="E845" i="1"/>
  <c r="E844" i="1"/>
  <c r="E843" i="1"/>
  <c r="C843" i="1" s="1"/>
  <c r="E842" i="1"/>
  <c r="E841" i="1"/>
  <c r="E840" i="1"/>
  <c r="C840" i="1" s="1"/>
  <c r="E839" i="1"/>
  <c r="C845" i="1"/>
  <c r="C844" i="1"/>
  <c r="C842" i="1"/>
  <c r="C841" i="1"/>
  <c r="C839" i="1"/>
  <c r="F837" i="1"/>
  <c r="E837" i="1"/>
  <c r="D837" i="1"/>
  <c r="C837" i="1"/>
  <c r="E836" i="1"/>
  <c r="E835" i="1"/>
  <c r="E834" i="1"/>
  <c r="C834" i="1" s="1"/>
  <c r="E833" i="1"/>
  <c r="E832" i="1"/>
  <c r="E831" i="1"/>
  <c r="E830" i="1"/>
  <c r="C830" i="1" s="1"/>
  <c r="C836" i="1"/>
  <c r="C835" i="1"/>
  <c r="C833" i="1"/>
  <c r="C832" i="1"/>
  <c r="C831" i="1"/>
  <c r="F828" i="1"/>
  <c r="E828" i="1"/>
  <c r="D828" i="1"/>
  <c r="C828" i="1"/>
  <c r="E827" i="1"/>
  <c r="C827" i="1" s="1"/>
  <c r="E826" i="1"/>
  <c r="E825" i="1"/>
  <c r="C825" i="1" s="1"/>
  <c r="E824" i="1"/>
  <c r="E823" i="1"/>
  <c r="E822" i="1"/>
  <c r="E821" i="1"/>
  <c r="C821" i="1" s="1"/>
  <c r="C826" i="1"/>
  <c r="C824" i="1"/>
  <c r="C823" i="1"/>
  <c r="C822" i="1"/>
  <c r="F818" i="1"/>
  <c r="E818" i="1"/>
  <c r="D818" i="1"/>
  <c r="C818" i="1"/>
  <c r="F817" i="1"/>
  <c r="E817" i="1"/>
  <c r="D817" i="1"/>
  <c r="C817" i="1"/>
  <c r="F816" i="1"/>
  <c r="E816" i="1"/>
  <c r="D816" i="1"/>
  <c r="C816" i="1"/>
  <c r="F815" i="1"/>
  <c r="E815" i="1"/>
  <c r="D815" i="1"/>
  <c r="C815" i="1"/>
  <c r="F814" i="1"/>
  <c r="E814" i="1"/>
  <c r="D814" i="1"/>
  <c r="C814" i="1"/>
  <c r="F813" i="1"/>
  <c r="E813" i="1"/>
  <c r="D813" i="1"/>
  <c r="C813" i="1"/>
  <c r="F812" i="1"/>
  <c r="E812" i="1"/>
  <c r="D812" i="1"/>
  <c r="C812" i="1"/>
  <c r="F811" i="1"/>
  <c r="E811" i="1"/>
  <c r="D811" i="1"/>
  <c r="C811" i="1"/>
  <c r="F809" i="1"/>
  <c r="E809" i="1"/>
  <c r="D809" i="1"/>
  <c r="C809" i="1"/>
  <c r="E808" i="1"/>
  <c r="E807" i="1"/>
  <c r="E806" i="1"/>
  <c r="E805" i="1"/>
  <c r="E804" i="1"/>
  <c r="E803" i="1"/>
  <c r="E802" i="1"/>
  <c r="C808" i="1"/>
  <c r="C807" i="1"/>
  <c r="C806" i="1"/>
  <c r="C805" i="1"/>
  <c r="C804" i="1"/>
  <c r="C803" i="1"/>
  <c r="C802" i="1"/>
  <c r="F800" i="1"/>
  <c r="E800" i="1"/>
  <c r="D800" i="1"/>
  <c r="C800" i="1"/>
  <c r="E799" i="1"/>
  <c r="E798" i="1"/>
  <c r="E797" i="1"/>
  <c r="E796" i="1"/>
  <c r="E795" i="1"/>
  <c r="E794" i="1"/>
  <c r="E793" i="1"/>
  <c r="C799" i="1"/>
  <c r="C798" i="1"/>
  <c r="C797" i="1"/>
  <c r="C796" i="1"/>
  <c r="C795" i="1"/>
  <c r="C794" i="1"/>
  <c r="C793" i="1"/>
  <c r="F791" i="1"/>
  <c r="E791" i="1"/>
  <c r="D791" i="1"/>
  <c r="C791" i="1"/>
  <c r="E790" i="1"/>
  <c r="E789" i="1"/>
  <c r="E788" i="1"/>
  <c r="E787" i="1"/>
  <c r="E786" i="1"/>
  <c r="E785" i="1"/>
  <c r="E784" i="1"/>
  <c r="C790" i="1"/>
  <c r="C789" i="1"/>
  <c r="C788" i="1"/>
  <c r="C787" i="1"/>
  <c r="C786" i="1"/>
  <c r="C785" i="1"/>
  <c r="C784" i="1"/>
  <c r="F781" i="1"/>
  <c r="E781" i="1"/>
  <c r="D781" i="1"/>
  <c r="C781" i="1"/>
  <c r="F780" i="1"/>
  <c r="E780" i="1"/>
  <c r="D780" i="1"/>
  <c r="C780" i="1"/>
  <c r="F778" i="1"/>
  <c r="E778" i="1"/>
  <c r="D778" i="1"/>
  <c r="C778" i="1"/>
  <c r="F777" i="1"/>
  <c r="E777" i="1"/>
  <c r="D777" i="1"/>
  <c r="C777" i="1"/>
  <c r="F776" i="1"/>
  <c r="E776" i="1"/>
  <c r="D776" i="1"/>
  <c r="C776" i="1"/>
  <c r="F775" i="1"/>
  <c r="E775" i="1"/>
  <c r="D775" i="1"/>
  <c r="C775" i="1"/>
  <c r="F774" i="1"/>
  <c r="E774" i="1"/>
  <c r="D774" i="1"/>
  <c r="C774" i="1"/>
  <c r="F773" i="1"/>
  <c r="E773" i="1"/>
  <c r="D773" i="1"/>
  <c r="C773" i="1"/>
  <c r="F772" i="1"/>
  <c r="E772" i="1"/>
  <c r="D772" i="1"/>
  <c r="C772" i="1"/>
  <c r="F770" i="1"/>
  <c r="E770" i="1"/>
  <c r="D770" i="1"/>
  <c r="C770" i="1"/>
  <c r="E769" i="1"/>
  <c r="E768" i="1"/>
  <c r="C768" i="1" s="1"/>
  <c r="E767" i="1"/>
  <c r="C767" i="1" s="1"/>
  <c r="E766" i="1"/>
  <c r="E765" i="1"/>
  <c r="E764" i="1"/>
  <c r="C769" i="1"/>
  <c r="C766" i="1"/>
  <c r="C765" i="1"/>
  <c r="C764" i="1"/>
  <c r="F762" i="1"/>
  <c r="E762" i="1"/>
  <c r="D762" i="1"/>
  <c r="C762" i="1"/>
  <c r="E761" i="1"/>
  <c r="C761" i="1" s="1"/>
  <c r="E760" i="1"/>
  <c r="C760" i="1" s="1"/>
  <c r="E759" i="1"/>
  <c r="C759" i="1" s="1"/>
  <c r="E758" i="1"/>
  <c r="C758" i="1" s="1"/>
  <c r="E757" i="1"/>
  <c r="C757" i="1" s="1"/>
  <c r="E756" i="1"/>
  <c r="C756" i="1"/>
  <c r="F754" i="1"/>
  <c r="E754" i="1"/>
  <c r="D754" i="1"/>
  <c r="C754" i="1"/>
  <c r="E753" i="1"/>
  <c r="C753" i="1" s="1"/>
  <c r="E752" i="1"/>
  <c r="C752" i="1" s="1"/>
  <c r="E751" i="1"/>
  <c r="C751" i="1" s="1"/>
  <c r="E750" i="1"/>
  <c r="C750" i="1" s="1"/>
  <c r="E749" i="1"/>
  <c r="E748" i="1"/>
  <c r="C748" i="1" s="1"/>
  <c r="C749" i="1"/>
  <c r="F746" i="1"/>
  <c r="E746" i="1"/>
  <c r="D746" i="1"/>
  <c r="C746" i="1"/>
  <c r="E745" i="1"/>
  <c r="C745" i="1" s="1"/>
  <c r="E744" i="1"/>
  <c r="C744" i="1" s="1"/>
  <c r="E743" i="1"/>
  <c r="C743" i="1" s="1"/>
  <c r="E742" i="1"/>
  <c r="C742" i="1" s="1"/>
  <c r="E741" i="1"/>
  <c r="C741" i="1" s="1"/>
  <c r="E740" i="1"/>
  <c r="C740" i="1" s="1"/>
  <c r="F738" i="1"/>
  <c r="E738" i="1"/>
  <c r="D738" i="1"/>
  <c r="C738" i="1"/>
  <c r="E737" i="1"/>
  <c r="E736" i="1"/>
  <c r="C736" i="1" s="1"/>
  <c r="E735" i="1"/>
  <c r="E734" i="1"/>
  <c r="C734" i="1" s="1"/>
  <c r="E733" i="1"/>
  <c r="C733" i="1" s="1"/>
  <c r="E732" i="1"/>
  <c r="C732" i="1" s="1"/>
  <c r="C737" i="1"/>
  <c r="C735" i="1"/>
  <c r="F729" i="1"/>
  <c r="E729" i="1"/>
  <c r="D729" i="1"/>
  <c r="C729" i="1"/>
  <c r="C728" i="1"/>
  <c r="C727" i="1"/>
  <c r="C726" i="1"/>
  <c r="C725" i="1"/>
  <c r="C724" i="1"/>
  <c r="C723" i="1"/>
  <c r="F721" i="1"/>
  <c r="E721" i="1"/>
  <c r="D721" i="1"/>
  <c r="C721" i="1"/>
  <c r="E720" i="1"/>
  <c r="C720" i="1" s="1"/>
  <c r="E719" i="1"/>
  <c r="E718" i="1"/>
  <c r="E717" i="1"/>
  <c r="E716" i="1"/>
  <c r="E715" i="1"/>
  <c r="C719" i="1"/>
  <c r="C718" i="1"/>
  <c r="C717" i="1"/>
  <c r="C716" i="1"/>
  <c r="C715" i="1"/>
  <c r="F713" i="1"/>
  <c r="E713" i="1"/>
  <c r="D713" i="1"/>
  <c r="C713" i="1"/>
  <c r="E712" i="1"/>
  <c r="E711" i="1"/>
  <c r="E710" i="1"/>
  <c r="E709" i="1"/>
  <c r="E708" i="1"/>
  <c r="E707" i="1"/>
  <c r="C712" i="1"/>
  <c r="C711" i="1"/>
  <c r="C710" i="1"/>
  <c r="C709" i="1"/>
  <c r="C708" i="1"/>
  <c r="C707" i="1"/>
  <c r="F705" i="1"/>
  <c r="E705" i="1"/>
  <c r="D705" i="1"/>
  <c r="C705" i="1"/>
  <c r="E704" i="1"/>
  <c r="E703" i="1"/>
  <c r="E702" i="1"/>
  <c r="E701" i="1"/>
  <c r="E700" i="1"/>
  <c r="E699" i="1"/>
  <c r="C704" i="1"/>
  <c r="C703" i="1"/>
  <c r="C702" i="1"/>
  <c r="C701" i="1"/>
  <c r="C700" i="1"/>
  <c r="C699" i="1"/>
  <c r="F697" i="1"/>
  <c r="E697" i="1"/>
  <c r="D697" i="1"/>
  <c r="C697" i="1"/>
  <c r="E696" i="1"/>
  <c r="E695" i="1"/>
  <c r="E694" i="1"/>
  <c r="E693" i="1"/>
  <c r="E692" i="1"/>
  <c r="E691" i="1"/>
  <c r="C696" i="1"/>
  <c r="C695" i="1"/>
  <c r="C694" i="1"/>
  <c r="C693" i="1"/>
  <c r="C692" i="1"/>
  <c r="C691" i="1"/>
  <c r="F689" i="1"/>
  <c r="E689" i="1"/>
  <c r="D689" i="1"/>
  <c r="C689" i="1"/>
  <c r="E688" i="1"/>
  <c r="E687" i="1"/>
  <c r="E686" i="1"/>
  <c r="E685" i="1"/>
  <c r="E684" i="1"/>
  <c r="E683" i="1"/>
  <c r="C683" i="1" s="1"/>
  <c r="C688" i="1"/>
  <c r="C687" i="1"/>
  <c r="C686" i="1"/>
  <c r="C685" i="1"/>
  <c r="C684" i="1"/>
  <c r="F680" i="1"/>
  <c r="E680" i="1"/>
  <c r="D680" i="1"/>
  <c r="C680" i="1"/>
  <c r="F679" i="1"/>
  <c r="E679" i="1"/>
  <c r="D679" i="1"/>
  <c r="C679" i="1"/>
  <c r="F678" i="1"/>
  <c r="E678" i="1"/>
  <c r="D678" i="1"/>
  <c r="C678" i="1"/>
  <c r="F677" i="1"/>
  <c r="E677" i="1"/>
  <c r="D677" i="1"/>
  <c r="C677" i="1"/>
  <c r="F676" i="1"/>
  <c r="E676" i="1"/>
  <c r="D676" i="1"/>
  <c r="C676" i="1"/>
  <c r="F675" i="1"/>
  <c r="E675" i="1"/>
  <c r="D675" i="1"/>
  <c r="C675" i="1"/>
  <c r="F674" i="1"/>
  <c r="E674" i="1"/>
  <c r="D674" i="1"/>
  <c r="C674" i="1"/>
  <c r="F672" i="1"/>
  <c r="E672" i="1"/>
  <c r="D672" i="1"/>
  <c r="C672" i="1"/>
  <c r="E671" i="1"/>
  <c r="C671" i="1" s="1"/>
  <c r="E670" i="1"/>
  <c r="E669" i="1"/>
  <c r="C669" i="1" s="1"/>
  <c r="E668" i="1"/>
  <c r="C668" i="1" s="1"/>
  <c r="E667" i="1"/>
  <c r="C667" i="1" s="1"/>
  <c r="E666" i="1"/>
  <c r="C666" i="1" s="1"/>
  <c r="C670" i="1"/>
  <c r="F664" i="1"/>
  <c r="E664" i="1"/>
  <c r="D664" i="1"/>
  <c r="C664" i="1"/>
  <c r="E663" i="1"/>
  <c r="C663" i="1" s="1"/>
  <c r="E662" i="1"/>
  <c r="C662" i="1" s="1"/>
  <c r="E661" i="1"/>
  <c r="E660" i="1"/>
  <c r="C660" i="1" s="1"/>
  <c r="E659" i="1"/>
  <c r="C659" i="1" s="1"/>
  <c r="E658" i="1"/>
  <c r="C658" i="1" s="1"/>
  <c r="C661" i="1"/>
  <c r="F656" i="1"/>
  <c r="E656" i="1"/>
  <c r="D656" i="1"/>
  <c r="C656" i="1"/>
  <c r="E655" i="1"/>
  <c r="E654" i="1"/>
  <c r="E653" i="1"/>
  <c r="E652" i="1"/>
  <c r="E651" i="1"/>
  <c r="C651" i="1" s="1"/>
  <c r="E650" i="1"/>
  <c r="C655" i="1"/>
  <c r="C654" i="1"/>
  <c r="C653" i="1"/>
  <c r="C652" i="1"/>
  <c r="C650" i="1"/>
  <c r="F648" i="1"/>
  <c r="E648" i="1"/>
  <c r="D648" i="1"/>
  <c r="C648" i="1"/>
  <c r="E647" i="1"/>
  <c r="C647" i="1" s="1"/>
  <c r="E646" i="1"/>
  <c r="E645" i="1"/>
  <c r="C645" i="1" s="1"/>
  <c r="E644" i="1"/>
  <c r="E643" i="1"/>
  <c r="C643" i="1" s="1"/>
  <c r="E642" i="1"/>
  <c r="C646" i="1"/>
  <c r="C644" i="1"/>
  <c r="C642" i="1"/>
  <c r="F640" i="1"/>
  <c r="E640" i="1"/>
  <c r="D640" i="1"/>
  <c r="C640" i="1"/>
  <c r="E639" i="1"/>
  <c r="E638" i="1"/>
  <c r="C638" i="1" s="1"/>
  <c r="E637" i="1"/>
  <c r="C637" i="1" s="1"/>
  <c r="E636" i="1"/>
  <c r="C636" i="1" s="1"/>
  <c r="E635" i="1"/>
  <c r="C635" i="1" s="1"/>
  <c r="E634" i="1"/>
  <c r="C634" i="1" s="1"/>
  <c r="C639" i="1"/>
  <c r="F632" i="1"/>
  <c r="E632" i="1"/>
  <c r="D632" i="1"/>
  <c r="C632" i="1"/>
  <c r="E631" i="1"/>
  <c r="E630" i="1"/>
  <c r="C630" i="1" s="1"/>
  <c r="E629" i="1"/>
  <c r="C629" i="1" s="1"/>
  <c r="E628" i="1"/>
  <c r="C628" i="1" s="1"/>
  <c r="E627" i="1"/>
  <c r="C627" i="1" s="1"/>
  <c r="E626" i="1"/>
  <c r="C626" i="1" s="1"/>
  <c r="C631" i="1"/>
  <c r="F624" i="1"/>
  <c r="E624" i="1"/>
  <c r="D624" i="1"/>
  <c r="C624" i="1"/>
  <c r="E623" i="1"/>
  <c r="E622" i="1"/>
  <c r="E621" i="1"/>
  <c r="E620" i="1"/>
  <c r="E619" i="1"/>
  <c r="E618" i="1"/>
  <c r="C623" i="1"/>
  <c r="C622" i="1"/>
  <c r="C621" i="1"/>
  <c r="C620" i="1"/>
  <c r="C619" i="1"/>
  <c r="C618" i="1"/>
  <c r="F612" i="1"/>
  <c r="E612" i="1"/>
  <c r="D612" i="1"/>
  <c r="C612" i="1"/>
  <c r="F611" i="1"/>
  <c r="E611" i="1"/>
  <c r="D611" i="1"/>
  <c r="C611" i="1"/>
  <c r="F610" i="1"/>
  <c r="E610" i="1"/>
  <c r="D610" i="1"/>
  <c r="C610" i="1"/>
  <c r="F609" i="1"/>
  <c r="E609" i="1"/>
  <c r="D609" i="1"/>
  <c r="C609" i="1"/>
  <c r="F607" i="1"/>
  <c r="E607" i="1"/>
  <c r="D607" i="1"/>
  <c r="C607" i="1"/>
  <c r="E606" i="1"/>
  <c r="E605" i="1"/>
  <c r="E604" i="1"/>
  <c r="C606" i="1"/>
  <c r="C605" i="1"/>
  <c r="C604" i="1"/>
  <c r="F602" i="1"/>
  <c r="E602" i="1"/>
  <c r="D602" i="1"/>
  <c r="C602" i="1"/>
  <c r="E601" i="1"/>
  <c r="E600" i="1"/>
  <c r="E599" i="1"/>
  <c r="C601" i="1"/>
  <c r="C600" i="1"/>
  <c r="C599" i="1"/>
  <c r="F597" i="1"/>
  <c r="E597" i="1"/>
  <c r="D597" i="1"/>
  <c r="C597" i="1"/>
  <c r="E596" i="1"/>
  <c r="E595" i="1"/>
  <c r="E594" i="1"/>
  <c r="C596" i="1"/>
  <c r="C595" i="1"/>
  <c r="C594" i="1"/>
  <c r="F592" i="1"/>
  <c r="E592" i="1"/>
  <c r="D592" i="1"/>
  <c r="C592" i="1"/>
  <c r="E591" i="1"/>
  <c r="E590" i="1"/>
  <c r="E589" i="1"/>
  <c r="C591" i="1"/>
  <c r="C590" i="1"/>
  <c r="C589" i="1"/>
  <c r="F587" i="1"/>
  <c r="E587" i="1"/>
  <c r="D587" i="1"/>
  <c r="C587" i="1"/>
  <c r="E586" i="1"/>
  <c r="E585" i="1"/>
  <c r="E584" i="1"/>
  <c r="C586" i="1"/>
  <c r="C585" i="1"/>
  <c r="C584" i="1"/>
  <c r="F582" i="1"/>
  <c r="E582" i="1"/>
  <c r="D582" i="1"/>
  <c r="C582" i="1"/>
  <c r="E581" i="1"/>
  <c r="E580" i="1"/>
  <c r="E579" i="1"/>
  <c r="C581" i="1"/>
  <c r="C580" i="1"/>
  <c r="C579" i="1"/>
  <c r="F577" i="1"/>
  <c r="E577" i="1"/>
  <c r="D577" i="1"/>
  <c r="C577" i="1"/>
  <c r="E576" i="1"/>
  <c r="E575" i="1"/>
  <c r="E574" i="1"/>
  <c r="C576" i="1"/>
  <c r="C575" i="1"/>
  <c r="C574" i="1"/>
  <c r="F571" i="1"/>
  <c r="E571" i="1"/>
  <c r="D571" i="1"/>
  <c r="C571" i="1"/>
  <c r="F570" i="1"/>
  <c r="E570" i="1"/>
  <c r="D570" i="1"/>
  <c r="C570" i="1"/>
  <c r="F568" i="1"/>
  <c r="E568" i="1"/>
  <c r="D568" i="1"/>
  <c r="C568" i="1"/>
  <c r="F567" i="1"/>
  <c r="E567" i="1"/>
  <c r="D567" i="1"/>
  <c r="C567" i="1"/>
  <c r="F566" i="1"/>
  <c r="E566" i="1"/>
  <c r="D566" i="1"/>
  <c r="C566" i="1"/>
  <c r="F565" i="1"/>
  <c r="E565" i="1"/>
  <c r="D565" i="1"/>
  <c r="C565" i="1"/>
  <c r="F563" i="1"/>
  <c r="E563" i="1"/>
  <c r="D563" i="1"/>
  <c r="C563" i="1"/>
  <c r="E562" i="1"/>
  <c r="C562" i="1" s="1"/>
  <c r="E561" i="1"/>
  <c r="C561" i="1" s="1"/>
  <c r="E560" i="1"/>
  <c r="C560" i="1" s="1"/>
  <c r="F558" i="1"/>
  <c r="E558" i="1"/>
  <c r="D558" i="1"/>
  <c r="C558" i="1"/>
  <c r="E557" i="1"/>
  <c r="C557" i="1" s="1"/>
  <c r="E556" i="1"/>
  <c r="C556" i="1" s="1"/>
  <c r="E555" i="1"/>
  <c r="C555" i="1" s="1"/>
  <c r="F553" i="1"/>
  <c r="E553" i="1"/>
  <c r="D553" i="1"/>
  <c r="C553" i="1"/>
  <c r="E552" i="1"/>
  <c r="C552" i="1" s="1"/>
  <c r="E551" i="1"/>
  <c r="C551" i="1" s="1"/>
  <c r="E550" i="1"/>
  <c r="C550" i="1" s="1"/>
  <c r="F548" i="1"/>
  <c r="E548" i="1"/>
  <c r="D548" i="1"/>
  <c r="C548" i="1"/>
  <c r="E547" i="1"/>
  <c r="C547" i="1" s="1"/>
  <c r="E546" i="1"/>
  <c r="C546" i="1" s="1"/>
  <c r="E545" i="1"/>
  <c r="C545" i="1" s="1"/>
  <c r="F543" i="1"/>
  <c r="E543" i="1"/>
  <c r="D543" i="1"/>
  <c r="C543" i="1"/>
  <c r="E542" i="1"/>
  <c r="E541" i="1"/>
  <c r="C541" i="1" s="1"/>
  <c r="E540" i="1"/>
  <c r="C542" i="1"/>
  <c r="C540" i="1"/>
  <c r="F537" i="1"/>
  <c r="E537" i="1"/>
  <c r="D537" i="1"/>
  <c r="C537" i="1"/>
  <c r="F536" i="1"/>
  <c r="E536" i="1"/>
  <c r="D536" i="1"/>
  <c r="C536" i="1"/>
  <c r="F535" i="1"/>
  <c r="E535" i="1"/>
  <c r="D535" i="1"/>
  <c r="C535" i="1"/>
  <c r="F534" i="1"/>
  <c r="E534" i="1"/>
  <c r="D534" i="1"/>
  <c r="C534" i="1"/>
  <c r="F532" i="1"/>
  <c r="E532" i="1"/>
  <c r="D532" i="1"/>
  <c r="C532" i="1"/>
  <c r="E531" i="1"/>
  <c r="C531" i="1" s="1"/>
  <c r="E530" i="1"/>
  <c r="C530" i="1" s="1"/>
  <c r="E529" i="1"/>
  <c r="C529" i="1"/>
  <c r="F527" i="1"/>
  <c r="E527" i="1"/>
  <c r="D527" i="1"/>
  <c r="C527" i="1"/>
  <c r="E526" i="1"/>
  <c r="E525" i="1"/>
  <c r="C525" i="1" s="1"/>
  <c r="E524" i="1"/>
  <c r="C526" i="1"/>
  <c r="C524" i="1"/>
  <c r="F522" i="1"/>
  <c r="E522" i="1"/>
  <c r="D522" i="1"/>
  <c r="C522" i="1"/>
  <c r="E521" i="1"/>
  <c r="C521" i="1" s="1"/>
  <c r="E520" i="1"/>
  <c r="C520" i="1" s="1"/>
  <c r="E519" i="1"/>
  <c r="C519" i="1"/>
  <c r="F517" i="1"/>
  <c r="E517" i="1"/>
  <c r="D517" i="1"/>
  <c r="C517" i="1"/>
  <c r="E516" i="1"/>
  <c r="C516" i="1" s="1"/>
  <c r="E515" i="1"/>
  <c r="C515" i="1" s="1"/>
  <c r="E514" i="1"/>
  <c r="C514" i="1" s="1"/>
  <c r="F512" i="1"/>
  <c r="E512" i="1"/>
  <c r="D512" i="1"/>
  <c r="C512" i="1"/>
  <c r="E511" i="1"/>
  <c r="E510" i="1"/>
  <c r="E509" i="1"/>
  <c r="C509" i="1" s="1"/>
  <c r="C511" i="1"/>
  <c r="C510" i="1"/>
  <c r="F506" i="1"/>
  <c r="E506" i="1"/>
  <c r="D506" i="1"/>
  <c r="C506" i="1"/>
  <c r="F505" i="1"/>
  <c r="E505" i="1"/>
  <c r="D505" i="1"/>
  <c r="C505" i="1"/>
  <c r="F504" i="1"/>
  <c r="E504" i="1"/>
  <c r="D504" i="1"/>
  <c r="C504" i="1"/>
  <c r="F503" i="1"/>
  <c r="E503" i="1"/>
  <c r="D503" i="1"/>
  <c r="C503" i="1"/>
  <c r="F501" i="1"/>
  <c r="E501" i="1"/>
  <c r="D501" i="1"/>
  <c r="C501" i="1"/>
  <c r="E500" i="1"/>
  <c r="C500" i="1" s="1"/>
  <c r="E499" i="1"/>
  <c r="C499" i="1" s="1"/>
  <c r="E498" i="1"/>
  <c r="C498" i="1"/>
  <c r="F496" i="1"/>
  <c r="E496" i="1"/>
  <c r="D496" i="1"/>
  <c r="C496" i="1"/>
  <c r="E495" i="1"/>
  <c r="C495" i="1" s="1"/>
  <c r="E494" i="1"/>
  <c r="C494" i="1" s="1"/>
  <c r="E493" i="1"/>
  <c r="C493" i="1" s="1"/>
  <c r="F491" i="1"/>
  <c r="E491" i="1"/>
  <c r="D491" i="1"/>
  <c r="C491" i="1"/>
  <c r="E490" i="1"/>
  <c r="E489" i="1"/>
  <c r="E488" i="1"/>
  <c r="C490" i="1"/>
  <c r="C489" i="1"/>
  <c r="C488" i="1"/>
  <c r="F486" i="1"/>
  <c r="E486" i="1"/>
  <c r="D486" i="1"/>
  <c r="C486" i="1"/>
  <c r="E485" i="1"/>
  <c r="E484" i="1"/>
  <c r="E483" i="1"/>
  <c r="C485" i="1"/>
  <c r="C484" i="1"/>
  <c r="C483" i="1"/>
  <c r="F481" i="1"/>
  <c r="E481" i="1"/>
  <c r="D481" i="1"/>
  <c r="C481" i="1"/>
  <c r="E480" i="1"/>
  <c r="C480" i="1" s="1"/>
  <c r="E479" i="1"/>
  <c r="E478" i="1"/>
  <c r="C479" i="1"/>
  <c r="C478" i="1"/>
  <c r="F476" i="1"/>
  <c r="E476" i="1"/>
  <c r="D476" i="1"/>
  <c r="C476" i="1"/>
  <c r="E475" i="1"/>
  <c r="E474" i="1"/>
  <c r="E473" i="1"/>
  <c r="C475" i="1"/>
  <c r="C474" i="1"/>
  <c r="C473" i="1"/>
  <c r="F471" i="1"/>
  <c r="E471" i="1"/>
  <c r="D471" i="1"/>
  <c r="C471" i="1"/>
  <c r="E470" i="1"/>
  <c r="E469" i="1"/>
  <c r="E468" i="1"/>
  <c r="C470" i="1"/>
  <c r="C469" i="1"/>
  <c r="C468" i="1"/>
  <c r="F458" i="1"/>
  <c r="E458" i="1"/>
  <c r="D458" i="1"/>
  <c r="C458" i="1"/>
  <c r="F457" i="1"/>
  <c r="E457" i="1"/>
  <c r="D457" i="1"/>
  <c r="C457" i="1"/>
  <c r="F456" i="1"/>
  <c r="E456" i="1"/>
  <c r="D456" i="1"/>
  <c r="C456" i="1"/>
  <c r="F455" i="1"/>
  <c r="E455" i="1"/>
  <c r="D455" i="1"/>
  <c r="C455" i="1"/>
  <c r="F454" i="1"/>
  <c r="E454" i="1"/>
  <c r="D454" i="1"/>
  <c r="C454" i="1"/>
  <c r="F453" i="1"/>
  <c r="E453" i="1"/>
  <c r="D453" i="1"/>
  <c r="C453" i="1"/>
  <c r="F452" i="1"/>
  <c r="E452" i="1"/>
  <c r="D452" i="1"/>
  <c r="C452" i="1"/>
  <c r="F451" i="1"/>
  <c r="E451" i="1"/>
  <c r="D451" i="1"/>
  <c r="C451" i="1"/>
  <c r="F449" i="1"/>
  <c r="E449" i="1"/>
  <c r="D449" i="1"/>
  <c r="C449" i="1"/>
  <c r="E448" i="1"/>
  <c r="E447" i="1"/>
  <c r="E446" i="1"/>
  <c r="E445" i="1"/>
  <c r="E444" i="1"/>
  <c r="E443" i="1"/>
  <c r="E442" i="1"/>
  <c r="C442" i="1" s="1"/>
  <c r="C448" i="1"/>
  <c r="C447" i="1"/>
  <c r="C446" i="1"/>
  <c r="C445" i="1"/>
  <c r="C444" i="1"/>
  <c r="C443" i="1"/>
  <c r="F440" i="1"/>
  <c r="E440" i="1"/>
  <c r="D440" i="1"/>
  <c r="C440" i="1"/>
  <c r="E439" i="1"/>
  <c r="E438" i="1"/>
  <c r="E437" i="1"/>
  <c r="E436" i="1"/>
  <c r="C436" i="1" s="1"/>
  <c r="E435" i="1"/>
  <c r="E434" i="1"/>
  <c r="E433" i="1"/>
  <c r="C433" i="1" s="1"/>
  <c r="C439" i="1"/>
  <c r="C438" i="1"/>
  <c r="C437" i="1"/>
  <c r="C435" i="1"/>
  <c r="C434" i="1"/>
  <c r="F421" i="1"/>
  <c r="E421" i="1"/>
  <c r="D421" i="1"/>
  <c r="C421" i="1"/>
  <c r="F420" i="1"/>
  <c r="E420" i="1"/>
  <c r="D420" i="1"/>
  <c r="C420" i="1"/>
  <c r="F419" i="1"/>
  <c r="E419" i="1"/>
  <c r="D419" i="1"/>
  <c r="C419" i="1"/>
  <c r="F418" i="1"/>
  <c r="E418" i="1"/>
  <c r="D418" i="1"/>
  <c r="C418" i="1"/>
  <c r="F417" i="1"/>
  <c r="E417" i="1"/>
  <c r="D417" i="1"/>
  <c r="C417" i="1"/>
  <c r="F416" i="1"/>
  <c r="E416" i="1"/>
  <c r="D416" i="1"/>
  <c r="C416" i="1"/>
  <c r="F415" i="1"/>
  <c r="E415" i="1"/>
  <c r="D415" i="1"/>
  <c r="C415" i="1"/>
  <c r="F414" i="1"/>
  <c r="E414" i="1"/>
  <c r="D414" i="1"/>
  <c r="C414" i="1"/>
  <c r="F412" i="1"/>
  <c r="E412" i="1"/>
  <c r="D412" i="1"/>
  <c r="C412" i="1"/>
  <c r="E411" i="1"/>
  <c r="E410" i="1"/>
  <c r="C410" i="1" s="1"/>
  <c r="E409" i="1"/>
  <c r="C409" i="1" s="1"/>
  <c r="E408" i="1"/>
  <c r="C408" i="1" s="1"/>
  <c r="E407" i="1"/>
  <c r="E406" i="1"/>
  <c r="C406" i="1" s="1"/>
  <c r="E405" i="1"/>
  <c r="C405" i="1" s="1"/>
  <c r="C411" i="1"/>
  <c r="C407" i="1"/>
  <c r="F403" i="1"/>
  <c r="E403" i="1"/>
  <c r="D403" i="1"/>
  <c r="C403" i="1"/>
  <c r="E402" i="1"/>
  <c r="C402" i="1" s="1"/>
  <c r="E401" i="1"/>
  <c r="C401" i="1" s="1"/>
  <c r="E400" i="1"/>
  <c r="E399" i="1"/>
  <c r="E398" i="1"/>
  <c r="E397" i="1"/>
  <c r="C397" i="1" s="1"/>
  <c r="E396" i="1"/>
  <c r="C396" i="1" s="1"/>
  <c r="C400" i="1"/>
  <c r="C399" i="1"/>
  <c r="C398" i="1"/>
  <c r="F385" i="1"/>
  <c r="E385" i="1"/>
  <c r="D385" i="1"/>
  <c r="C385" i="1"/>
  <c r="F384" i="1"/>
  <c r="E384" i="1"/>
  <c r="D384" i="1"/>
  <c r="C384" i="1"/>
  <c r="F383" i="1"/>
  <c r="E383" i="1"/>
  <c r="D383" i="1"/>
  <c r="C383" i="1"/>
  <c r="F382" i="1"/>
  <c r="E382" i="1"/>
  <c r="D382" i="1"/>
  <c r="C382" i="1"/>
  <c r="F381" i="1"/>
  <c r="E381" i="1"/>
  <c r="D381" i="1"/>
  <c r="C381" i="1"/>
  <c r="F379" i="1"/>
  <c r="E379" i="1"/>
  <c r="D379" i="1"/>
  <c r="C379" i="1"/>
  <c r="E378" i="1"/>
  <c r="E377" i="1"/>
  <c r="E376" i="1"/>
  <c r="E375" i="1"/>
  <c r="C378" i="1"/>
  <c r="C377" i="1"/>
  <c r="C376" i="1"/>
  <c r="C375" i="1"/>
  <c r="F373" i="1"/>
  <c r="E373" i="1"/>
  <c r="D373" i="1"/>
  <c r="C373" i="1"/>
  <c r="E372" i="1"/>
  <c r="E371" i="1"/>
  <c r="E370" i="1"/>
  <c r="E369" i="1"/>
  <c r="C372" i="1"/>
  <c r="C371" i="1"/>
  <c r="C370" i="1"/>
  <c r="C369" i="1"/>
  <c r="F366" i="1"/>
  <c r="E366" i="1"/>
  <c r="D366" i="1"/>
  <c r="C366" i="1"/>
  <c r="C365" i="1"/>
  <c r="C364" i="1"/>
  <c r="C363" i="1"/>
  <c r="C362" i="1"/>
  <c r="F360" i="1"/>
  <c r="E360" i="1"/>
  <c r="D360" i="1"/>
  <c r="C360" i="1"/>
  <c r="E359" i="1"/>
  <c r="E358" i="1"/>
  <c r="E357" i="1"/>
  <c r="E356" i="1"/>
  <c r="C359" i="1"/>
  <c r="C358" i="1"/>
  <c r="C357" i="1"/>
  <c r="C356" i="1"/>
  <c r="F354" i="1"/>
  <c r="E354" i="1"/>
  <c r="D354" i="1"/>
  <c r="C354" i="1"/>
  <c r="E353" i="1"/>
  <c r="E352" i="1"/>
  <c r="E351" i="1"/>
  <c r="E350" i="1"/>
  <c r="C353" i="1"/>
  <c r="C352" i="1"/>
  <c r="C351" i="1"/>
  <c r="C350" i="1"/>
  <c r="F338" i="1"/>
  <c r="E338" i="1"/>
  <c r="D338" i="1"/>
  <c r="C338" i="1"/>
  <c r="E337" i="1"/>
  <c r="E336" i="1"/>
  <c r="E335" i="1"/>
  <c r="E334" i="1"/>
  <c r="C337" i="1"/>
  <c r="C336" i="1"/>
  <c r="C335" i="1"/>
  <c r="C334" i="1"/>
  <c r="F331" i="1"/>
  <c r="E331" i="1"/>
  <c r="D331" i="1"/>
  <c r="C331" i="1"/>
  <c r="F330" i="1"/>
  <c r="E330" i="1"/>
  <c r="D330" i="1"/>
  <c r="C330" i="1"/>
  <c r="F329" i="1"/>
  <c r="E329" i="1"/>
  <c r="D329" i="1"/>
  <c r="C329" i="1"/>
  <c r="F328" i="1"/>
  <c r="E328" i="1"/>
  <c r="D328" i="1"/>
  <c r="C328" i="1"/>
  <c r="F327" i="1"/>
  <c r="E327" i="1"/>
  <c r="D327" i="1"/>
  <c r="C327" i="1"/>
  <c r="F326" i="1"/>
  <c r="E326" i="1"/>
  <c r="D326" i="1"/>
  <c r="C326" i="1"/>
  <c r="F325" i="1"/>
  <c r="E325" i="1"/>
  <c r="D325" i="1"/>
  <c r="C325" i="1"/>
  <c r="F324" i="1"/>
  <c r="E324" i="1"/>
  <c r="D324" i="1"/>
  <c r="C324" i="1"/>
  <c r="F323" i="1"/>
  <c r="E323" i="1"/>
  <c r="D323" i="1"/>
  <c r="C323" i="1"/>
  <c r="F322" i="1"/>
  <c r="E322" i="1"/>
  <c r="D322" i="1"/>
  <c r="C322" i="1"/>
  <c r="F320" i="1"/>
  <c r="E320" i="1"/>
  <c r="D320" i="1"/>
  <c r="C320" i="1"/>
  <c r="E319" i="1"/>
  <c r="E318" i="1"/>
  <c r="E317" i="1"/>
  <c r="E316" i="1"/>
  <c r="E315" i="1"/>
  <c r="E314" i="1"/>
  <c r="E313" i="1"/>
  <c r="C319" i="1"/>
  <c r="C318" i="1"/>
  <c r="C317" i="1"/>
  <c r="C316" i="1"/>
  <c r="C315" i="1"/>
  <c r="C314" i="1"/>
  <c r="C313" i="1"/>
  <c r="F311" i="1"/>
  <c r="E311" i="1"/>
  <c r="D311" i="1"/>
  <c r="C311" i="1"/>
  <c r="E310" i="1"/>
  <c r="E309" i="1"/>
  <c r="E308" i="1"/>
  <c r="E307" i="1"/>
  <c r="E306" i="1"/>
  <c r="E305" i="1"/>
  <c r="E304" i="1"/>
  <c r="C310" i="1"/>
  <c r="C309" i="1"/>
  <c r="C308" i="1"/>
  <c r="C307" i="1"/>
  <c r="C306" i="1"/>
  <c r="C305" i="1"/>
  <c r="C304" i="1"/>
  <c r="F302" i="1"/>
  <c r="E302" i="1"/>
  <c r="D302" i="1"/>
  <c r="C302" i="1"/>
  <c r="E301" i="1"/>
  <c r="E300" i="1"/>
  <c r="E299" i="1"/>
  <c r="C299" i="1" s="1"/>
  <c r="E298" i="1"/>
  <c r="E297" i="1"/>
  <c r="C297" i="1" s="1"/>
  <c r="E296" i="1"/>
  <c r="C296" i="1" s="1"/>
  <c r="E295" i="1"/>
  <c r="C301" i="1"/>
  <c r="C300" i="1"/>
  <c r="C298" i="1"/>
  <c r="C295" i="1"/>
  <c r="F293" i="1"/>
  <c r="E293" i="1"/>
  <c r="D293" i="1"/>
  <c r="C293" i="1"/>
  <c r="E292" i="1"/>
  <c r="C292" i="1" s="1"/>
  <c r="E291" i="1"/>
  <c r="E290" i="1"/>
  <c r="C290" i="1" s="1"/>
  <c r="E289" i="1"/>
  <c r="E288" i="1"/>
  <c r="C288" i="1" s="1"/>
  <c r="E287" i="1"/>
  <c r="E286" i="1"/>
  <c r="C291" i="1"/>
  <c r="C289" i="1"/>
  <c r="C287" i="1"/>
  <c r="C286" i="1"/>
  <c r="F283" i="1"/>
  <c r="E283" i="1"/>
  <c r="D283" i="1"/>
  <c r="C283" i="1"/>
  <c r="C282" i="1"/>
  <c r="C281" i="1"/>
  <c r="C280" i="1"/>
  <c r="C279" i="1"/>
  <c r="C278" i="1"/>
  <c r="C277" i="1"/>
  <c r="C276" i="1"/>
  <c r="F274" i="1"/>
  <c r="E274" i="1"/>
  <c r="D274" i="1"/>
  <c r="C274" i="1"/>
  <c r="E273" i="1"/>
  <c r="C273" i="1" s="1"/>
  <c r="E272" i="1"/>
  <c r="C272" i="1" s="1"/>
  <c r="E271" i="1"/>
  <c r="E270" i="1"/>
  <c r="C270" i="1" s="1"/>
  <c r="E269" i="1"/>
  <c r="E268" i="1"/>
  <c r="C268" i="1" s="1"/>
  <c r="E267" i="1"/>
  <c r="C267" i="1" s="1"/>
  <c r="C271" i="1"/>
  <c r="C269" i="1"/>
  <c r="F265" i="1"/>
  <c r="E265" i="1"/>
  <c r="D265" i="1"/>
  <c r="C265" i="1"/>
  <c r="E264" i="1"/>
  <c r="E263" i="1"/>
  <c r="E262" i="1"/>
  <c r="E261" i="1"/>
  <c r="C261" i="1" s="1"/>
  <c r="E260" i="1"/>
  <c r="C260" i="1" s="1"/>
  <c r="E259" i="1"/>
  <c r="E258" i="1"/>
  <c r="C264" i="1"/>
  <c r="C263" i="1"/>
  <c r="C262" i="1"/>
  <c r="C259" i="1"/>
  <c r="C258" i="1"/>
  <c r="F255" i="1"/>
  <c r="E255" i="1"/>
  <c r="D255" i="1"/>
  <c r="C255" i="1"/>
  <c r="C254" i="1"/>
  <c r="C253" i="1"/>
  <c r="C252" i="1"/>
  <c r="C251" i="1"/>
  <c r="C250" i="1"/>
  <c r="C249" i="1"/>
  <c r="C248" i="1"/>
  <c r="F246" i="1"/>
  <c r="E246" i="1"/>
  <c r="D246" i="1"/>
  <c r="C246" i="1"/>
  <c r="E245" i="1"/>
  <c r="E244" i="1"/>
  <c r="E243" i="1"/>
  <c r="C243" i="1" s="1"/>
  <c r="E242" i="1"/>
  <c r="C242" i="1" s="1"/>
  <c r="E241" i="1"/>
  <c r="C241" i="1" s="1"/>
  <c r="E240" i="1"/>
  <c r="C240" i="1" s="1"/>
  <c r="E239" i="1"/>
  <c r="C245" i="1"/>
  <c r="C244" i="1"/>
  <c r="C239" i="1"/>
  <c r="F237" i="1"/>
  <c r="E237" i="1"/>
  <c r="D237" i="1"/>
  <c r="C237" i="1"/>
  <c r="E236" i="1"/>
  <c r="E235" i="1"/>
  <c r="E234" i="1"/>
  <c r="E233" i="1"/>
  <c r="E232" i="1"/>
  <c r="C232" i="1" s="1"/>
  <c r="E231" i="1"/>
  <c r="C231" i="1" s="1"/>
  <c r="E230" i="1"/>
  <c r="C236" i="1"/>
  <c r="C235" i="1"/>
  <c r="C234" i="1"/>
  <c r="C233" i="1"/>
  <c r="C230" i="1"/>
  <c r="F215" i="1"/>
  <c r="E215" i="1"/>
  <c r="D215" i="1"/>
  <c r="C215" i="1"/>
  <c r="E214" i="1"/>
  <c r="E213" i="1"/>
  <c r="E212" i="1"/>
  <c r="E211" i="1"/>
  <c r="E210" i="1"/>
  <c r="E209" i="1"/>
  <c r="C214" i="1"/>
  <c r="C213" i="1"/>
  <c r="C212" i="1"/>
  <c r="C211" i="1"/>
  <c r="C210" i="1"/>
  <c r="C209" i="1"/>
  <c r="F207" i="1"/>
  <c r="E207" i="1"/>
  <c r="D207" i="1"/>
  <c r="C207" i="1"/>
  <c r="E206" i="1"/>
  <c r="C206" i="1" s="1"/>
  <c r="E205" i="1"/>
  <c r="E204" i="1"/>
  <c r="E203" i="1"/>
  <c r="E202" i="1"/>
  <c r="E201" i="1"/>
  <c r="C205" i="1"/>
  <c r="C204" i="1"/>
  <c r="C203" i="1"/>
  <c r="C202" i="1"/>
  <c r="C201" i="1"/>
  <c r="F198" i="1"/>
  <c r="E198" i="1"/>
  <c r="D198" i="1"/>
  <c r="C198" i="1"/>
  <c r="E197" i="1"/>
  <c r="E196" i="1"/>
  <c r="E195" i="1"/>
  <c r="C197" i="1"/>
  <c r="C196" i="1"/>
  <c r="C195" i="1"/>
  <c r="F193" i="1"/>
  <c r="E193" i="1"/>
  <c r="D193" i="1"/>
  <c r="C193" i="1"/>
  <c r="E192" i="1"/>
  <c r="E191" i="1"/>
  <c r="E190" i="1"/>
  <c r="C192" i="1"/>
  <c r="C191" i="1"/>
  <c r="C190" i="1"/>
  <c r="F187" i="1"/>
  <c r="E187" i="1"/>
  <c r="D187" i="1"/>
  <c r="C187" i="1"/>
  <c r="E186" i="1"/>
  <c r="E185" i="1"/>
  <c r="E184" i="1"/>
  <c r="E183" i="1"/>
  <c r="E182" i="1"/>
  <c r="E181" i="1"/>
  <c r="C181" i="1" s="1"/>
  <c r="C186" i="1"/>
  <c r="C185" i="1"/>
  <c r="C184" i="1"/>
  <c r="C183" i="1"/>
  <c r="C182" i="1"/>
  <c r="F179" i="1"/>
  <c r="E179" i="1"/>
  <c r="D179" i="1"/>
  <c r="C179" i="1"/>
  <c r="E178" i="1"/>
  <c r="C178" i="1" s="1"/>
  <c r="E177" i="1"/>
  <c r="C177" i="1" s="1"/>
  <c r="E176" i="1"/>
  <c r="C176" i="1" s="1"/>
  <c r="E175" i="1"/>
  <c r="E174" i="1"/>
  <c r="C174" i="1" s="1"/>
  <c r="E173" i="1"/>
  <c r="C173" i="1" s="1"/>
  <c r="C175" i="1"/>
  <c r="F170" i="1"/>
  <c r="E170" i="1"/>
  <c r="D170" i="1"/>
  <c r="C170" i="1"/>
  <c r="E169" i="1"/>
  <c r="C169" i="1" s="1"/>
  <c r="E168" i="1"/>
  <c r="C168" i="1" s="1"/>
  <c r="E167" i="1"/>
  <c r="C167" i="1" s="1"/>
  <c r="F165" i="1"/>
  <c r="E165" i="1"/>
  <c r="D165" i="1"/>
  <c r="C165" i="1"/>
  <c r="E164" i="1"/>
  <c r="E163" i="1"/>
  <c r="C163" i="1" s="1"/>
  <c r="E162" i="1"/>
  <c r="C162" i="1" s="1"/>
  <c r="C164" i="1"/>
  <c r="F154" i="1"/>
  <c r="E154" i="1"/>
  <c r="D154" i="1"/>
  <c r="C154" i="1"/>
  <c r="E153" i="1"/>
  <c r="C153" i="1" s="1"/>
  <c r="E152" i="1"/>
  <c r="C152" i="1" s="1"/>
  <c r="E151" i="1"/>
  <c r="C151" i="1" s="1"/>
  <c r="E150" i="1"/>
  <c r="C150" i="1" s="1"/>
  <c r="E149" i="1"/>
  <c r="C149" i="1"/>
  <c r="F147" i="1"/>
  <c r="E147" i="1"/>
  <c r="D147" i="1"/>
  <c r="C147" i="1"/>
  <c r="E146" i="1"/>
  <c r="C146" i="1" s="1"/>
  <c r="E145" i="1"/>
  <c r="C145" i="1" s="1"/>
  <c r="E144" i="1"/>
  <c r="C144" i="1" s="1"/>
  <c r="E143" i="1"/>
  <c r="C143" i="1" s="1"/>
  <c r="E142" i="1"/>
  <c r="C142" i="1" s="1"/>
  <c r="F136" i="1"/>
  <c r="E136" i="1"/>
  <c r="D136" i="1"/>
  <c r="C136" i="1"/>
  <c r="E135" i="1"/>
  <c r="E134" i="1"/>
  <c r="E133" i="1"/>
  <c r="E132" i="1"/>
  <c r="C135" i="1"/>
  <c r="C134" i="1"/>
  <c r="C133" i="1"/>
  <c r="C132" i="1"/>
  <c r="F130" i="1"/>
  <c r="E130" i="1"/>
  <c r="D130" i="1"/>
  <c r="C130" i="1"/>
  <c r="C88" i="2" s="1"/>
  <c r="C93" i="2" s="1"/>
  <c r="E129" i="1"/>
  <c r="E128" i="1"/>
  <c r="E127" i="1"/>
  <c r="E126" i="1"/>
  <c r="C129" i="1"/>
  <c r="C128" i="1"/>
  <c r="C126" i="1"/>
  <c r="F114" i="1"/>
  <c r="E114" i="1"/>
  <c r="D114" i="1"/>
  <c r="C114" i="1"/>
  <c r="E113" i="1"/>
  <c r="C113" i="1" s="1"/>
  <c r="E112" i="1"/>
  <c r="C112" i="1" s="1"/>
  <c r="E111" i="1"/>
  <c r="C111" i="1" s="1"/>
  <c r="E110" i="1"/>
  <c r="C110" i="1" s="1"/>
  <c r="E109" i="1"/>
  <c r="C109" i="1" s="1"/>
  <c r="E108" i="1"/>
  <c r="C108" i="1" s="1"/>
  <c r="F106" i="1"/>
  <c r="E106" i="1"/>
  <c r="D106" i="1"/>
  <c r="C106" i="1"/>
  <c r="E105" i="1"/>
  <c r="C105" i="1" s="1"/>
  <c r="E104" i="1"/>
  <c r="E103" i="1"/>
  <c r="C103" i="1" s="1"/>
  <c r="E102" i="1"/>
  <c r="C102" i="1" s="1"/>
  <c r="E101" i="1"/>
  <c r="C101" i="1" s="1"/>
  <c r="E100" i="1"/>
  <c r="C104" i="1"/>
  <c r="C100" i="1"/>
  <c r="F97" i="1"/>
  <c r="E97" i="1"/>
  <c r="D97" i="1"/>
  <c r="C97" i="1"/>
  <c r="E96" i="1"/>
  <c r="C96" i="1" s="1"/>
  <c r="E95" i="1"/>
  <c r="C95" i="1" s="1"/>
  <c r="E94" i="1"/>
  <c r="C94" i="1" s="1"/>
  <c r="F92" i="1"/>
  <c r="E92" i="1"/>
  <c r="D92" i="1"/>
  <c r="C92" i="1"/>
  <c r="E91" i="1"/>
  <c r="C91" i="1" s="1"/>
  <c r="E90" i="1"/>
  <c r="C90" i="1" s="1"/>
  <c r="E89" i="1"/>
  <c r="C89" i="1"/>
  <c r="F86" i="1"/>
  <c r="E86" i="1"/>
  <c r="D86" i="1"/>
  <c r="C86" i="1"/>
  <c r="E85" i="1"/>
  <c r="C85" i="1" s="1"/>
  <c r="E84" i="1"/>
  <c r="C84" i="1" s="1"/>
  <c r="E83" i="1"/>
  <c r="C83" i="1" s="1"/>
  <c r="E82" i="1"/>
  <c r="C82" i="1" s="1"/>
  <c r="E81" i="1"/>
  <c r="C81" i="1" s="1"/>
  <c r="E80" i="1"/>
  <c r="C80" i="1" s="1"/>
  <c r="F78" i="1"/>
  <c r="E77" i="1"/>
  <c r="C77" i="1" s="1"/>
  <c r="E76" i="1"/>
  <c r="C76" i="1" s="1"/>
  <c r="E75" i="1"/>
  <c r="C75" i="1" s="1"/>
  <c r="E74" i="1"/>
  <c r="C74" i="1" s="1"/>
  <c r="E73" i="1"/>
  <c r="C73" i="1" s="1"/>
  <c r="E72" i="1"/>
  <c r="C72" i="1" s="1"/>
  <c r="F69" i="1"/>
  <c r="E69" i="1"/>
  <c r="D69" i="1"/>
  <c r="C69" i="1"/>
  <c r="C1721" i="1" s="1"/>
  <c r="E68" i="1"/>
  <c r="C68" i="1" s="1"/>
  <c r="E67" i="1"/>
  <c r="E66" i="1"/>
  <c r="C66" i="1" s="1"/>
  <c r="F64" i="1"/>
  <c r="E64" i="1"/>
  <c r="D64" i="1"/>
  <c r="C64" i="1"/>
  <c r="E63" i="1"/>
  <c r="C63" i="1" s="1"/>
  <c r="E62" i="1"/>
  <c r="E61" i="1"/>
  <c r="C61" i="1" s="1"/>
  <c r="F55" i="1"/>
  <c r="E55" i="1"/>
  <c r="D55" i="1"/>
  <c r="C55" i="1"/>
  <c r="E54" i="1"/>
  <c r="C54" i="1" s="1"/>
  <c r="E53" i="1"/>
  <c r="C53" i="1" s="1"/>
  <c r="F51" i="1"/>
  <c r="E51" i="1"/>
  <c r="D51" i="1"/>
  <c r="C51" i="1"/>
  <c r="E50" i="1"/>
  <c r="C50" i="1" s="1"/>
  <c r="E49" i="1"/>
  <c r="C49" i="1" s="1"/>
  <c r="F43" i="1"/>
  <c r="E43" i="1"/>
  <c r="D43" i="1"/>
  <c r="C43" i="1"/>
  <c r="E42" i="1"/>
  <c r="C42" i="1" s="1"/>
  <c r="E41" i="1"/>
  <c r="E40" i="1"/>
  <c r="E38" i="1"/>
  <c r="C38" i="1" s="1"/>
  <c r="E37" i="1"/>
  <c r="C37" i="1" s="1"/>
  <c r="E36" i="1"/>
  <c r="C36" i="1" s="1"/>
  <c r="E35" i="1"/>
  <c r="C41" i="1"/>
  <c r="F39" i="1"/>
  <c r="D39" i="1"/>
  <c r="F34" i="1"/>
  <c r="D34" i="1"/>
  <c r="F32" i="1"/>
  <c r="E32" i="1"/>
  <c r="D32" i="1"/>
  <c r="C32" i="1"/>
  <c r="E31" i="1"/>
  <c r="C31" i="1" s="1"/>
  <c r="E30" i="1"/>
  <c r="C30" i="1" s="1"/>
  <c r="E29" i="1"/>
  <c r="E27" i="1"/>
  <c r="C27" i="1" s="1"/>
  <c r="E26" i="1"/>
  <c r="C26" i="1" s="1"/>
  <c r="E25" i="1"/>
  <c r="E24" i="1"/>
  <c r="C24" i="1" s="1"/>
  <c r="C25" i="1"/>
  <c r="F28" i="1"/>
  <c r="D28" i="1"/>
  <c r="D23" i="1"/>
  <c r="E18" i="1"/>
  <c r="E17" i="1"/>
  <c r="E16" i="1"/>
  <c r="C16" i="1" s="1"/>
  <c r="E15" i="1"/>
  <c r="C15" i="1" s="1"/>
  <c r="E14" i="1"/>
  <c r="C14" i="1" s="1"/>
  <c r="F17" i="1"/>
  <c r="D17" i="1"/>
  <c r="E12" i="1"/>
  <c r="C12" i="1" s="1"/>
  <c r="E11" i="1"/>
  <c r="E10" i="1"/>
  <c r="C10" i="1" s="1"/>
  <c r="E9" i="1"/>
  <c r="C9" i="1" s="1"/>
  <c r="E8" i="1"/>
  <c r="C8" i="1" s="1"/>
  <c r="F11" i="1"/>
  <c r="D11" i="1"/>
  <c r="C60" i="2" l="1"/>
  <c r="C65" i="2" s="1"/>
  <c r="AB127" i="1"/>
  <c r="AB128" i="1"/>
  <c r="AB129" i="1"/>
  <c r="AB126" i="1"/>
  <c r="AB82" i="1"/>
  <c r="AB83" i="1"/>
  <c r="E1626" i="1"/>
  <c r="C1627" i="1"/>
  <c r="C1626" i="1" s="1"/>
  <c r="E1617" i="1"/>
  <c r="C1617" i="1"/>
  <c r="E1600" i="1"/>
  <c r="C1605" i="1"/>
  <c r="C1609" i="1"/>
  <c r="C1600" i="1"/>
  <c r="E1582" i="1"/>
  <c r="C1591" i="1"/>
  <c r="C1582" i="1"/>
  <c r="E1574" i="1"/>
  <c r="E1565" i="1"/>
  <c r="C1566" i="1"/>
  <c r="C1565" i="1" s="1"/>
  <c r="C1574" i="1"/>
  <c r="C1554" i="1"/>
  <c r="E1408" i="1"/>
  <c r="C1411" i="1"/>
  <c r="C1408" i="1"/>
  <c r="E1400" i="1"/>
  <c r="C1401" i="1"/>
  <c r="C1398" i="1"/>
  <c r="C1397" i="1" s="1"/>
  <c r="E1392" i="1"/>
  <c r="C1393" i="1"/>
  <c r="C1400" i="1"/>
  <c r="C1392" i="1"/>
  <c r="E1385" i="1"/>
  <c r="C1382" i="1"/>
  <c r="C1385" i="1"/>
  <c r="C1377" i="1"/>
  <c r="D1152" i="1"/>
  <c r="C1192" i="1"/>
  <c r="C1177" i="1"/>
  <c r="E1162" i="1"/>
  <c r="C1162" i="1"/>
  <c r="E39" i="1"/>
  <c r="C40" i="1"/>
  <c r="C39" i="1" s="1"/>
  <c r="E34" i="1"/>
  <c r="C35" i="1"/>
  <c r="C34" i="1"/>
  <c r="E28" i="1"/>
  <c r="C29" i="1"/>
  <c r="C28" i="1" s="1"/>
  <c r="E23" i="1"/>
  <c r="C23" i="1"/>
  <c r="C17" i="1"/>
  <c r="C11" i="1"/>
  <c r="C3" i="3" l="1"/>
  <c r="C2" i="3"/>
  <c r="C332" i="2"/>
  <c r="O1900" i="1"/>
  <c r="N1900" i="1"/>
  <c r="M1900" i="1"/>
  <c r="L1900" i="1"/>
  <c r="K1900" i="1"/>
  <c r="J1900" i="1"/>
  <c r="I1900" i="1"/>
  <c r="H1900" i="1"/>
  <c r="G1900" i="1"/>
  <c r="B1889" i="1"/>
  <c r="O1887" i="1"/>
  <c r="N1887" i="1"/>
  <c r="M1887" i="1"/>
  <c r="L1887" i="1"/>
  <c r="K1887" i="1"/>
  <c r="J1887" i="1"/>
  <c r="I1887" i="1"/>
  <c r="H1887" i="1"/>
  <c r="G1887" i="1"/>
  <c r="B1883" i="1"/>
  <c r="O1882" i="1"/>
  <c r="N1882" i="1"/>
  <c r="N1901" i="1" s="1"/>
  <c r="M1882" i="1"/>
  <c r="L1882" i="1"/>
  <c r="L1901" i="1" s="1"/>
  <c r="K1882" i="1"/>
  <c r="J1882" i="1"/>
  <c r="J1901" i="1" s="1"/>
  <c r="I1882" i="1"/>
  <c r="H1882" i="1"/>
  <c r="H1901" i="1" s="1"/>
  <c r="G1882" i="1"/>
  <c r="B1878" i="1"/>
  <c r="O1874" i="1"/>
  <c r="N1874" i="1"/>
  <c r="M1874" i="1"/>
  <c r="L1874" i="1"/>
  <c r="K1874" i="1"/>
  <c r="J1874" i="1"/>
  <c r="I1874" i="1"/>
  <c r="H1874" i="1"/>
  <c r="G1874" i="1"/>
  <c r="A1873" i="1"/>
  <c r="A1872" i="1"/>
  <c r="A1871" i="1"/>
  <c r="A1870" i="1"/>
  <c r="A1869" i="1"/>
  <c r="A1868" i="1"/>
  <c r="A1867" i="1"/>
  <c r="B1866" i="1"/>
  <c r="O1865" i="1"/>
  <c r="N1865" i="1"/>
  <c r="M1865" i="1"/>
  <c r="L1865" i="1"/>
  <c r="K1865" i="1"/>
  <c r="J1865" i="1"/>
  <c r="I1865" i="1"/>
  <c r="H1865" i="1"/>
  <c r="G1865" i="1"/>
  <c r="A1864" i="1"/>
  <c r="A1863" i="1"/>
  <c r="A1862" i="1"/>
  <c r="A1861" i="1"/>
  <c r="A1860" i="1"/>
  <c r="A1859" i="1"/>
  <c r="A1858" i="1"/>
  <c r="B1857" i="1"/>
  <c r="O1856" i="1"/>
  <c r="N1856" i="1"/>
  <c r="M1856" i="1"/>
  <c r="L1856" i="1"/>
  <c r="K1856" i="1"/>
  <c r="J1856" i="1"/>
  <c r="I1856" i="1"/>
  <c r="H1856" i="1"/>
  <c r="G1856" i="1"/>
  <c r="B1848" i="1"/>
  <c r="O1844" i="1"/>
  <c r="N1844" i="1"/>
  <c r="M1844" i="1"/>
  <c r="L1844" i="1"/>
  <c r="K1844" i="1"/>
  <c r="J1844" i="1"/>
  <c r="I1844" i="1"/>
  <c r="H1844" i="1"/>
  <c r="G1844" i="1"/>
  <c r="A1843" i="1"/>
  <c r="A1842" i="1"/>
  <c r="A1841" i="1"/>
  <c r="A1840" i="1"/>
  <c r="A1839" i="1"/>
  <c r="A1838" i="1"/>
  <c r="A1837" i="1"/>
  <c r="A1836" i="1"/>
  <c r="B1835" i="1"/>
  <c r="O1834" i="1"/>
  <c r="N1834" i="1"/>
  <c r="M1834" i="1"/>
  <c r="L1834" i="1"/>
  <c r="K1834" i="1"/>
  <c r="J1834" i="1"/>
  <c r="I1834" i="1"/>
  <c r="H1834" i="1"/>
  <c r="G1834" i="1"/>
  <c r="A1833" i="1"/>
  <c r="A1832" i="1"/>
  <c r="A1831" i="1"/>
  <c r="A1830" i="1"/>
  <c r="A1829" i="1"/>
  <c r="A1828" i="1"/>
  <c r="A1827" i="1"/>
  <c r="A1826" i="1"/>
  <c r="B1825" i="1"/>
  <c r="O1824" i="1"/>
  <c r="N1824" i="1"/>
  <c r="M1824" i="1"/>
  <c r="L1824" i="1"/>
  <c r="K1824" i="1"/>
  <c r="J1824" i="1"/>
  <c r="I1824" i="1"/>
  <c r="H1824" i="1"/>
  <c r="G1824" i="1"/>
  <c r="B1815" i="1"/>
  <c r="O1812" i="1"/>
  <c r="N1812" i="1"/>
  <c r="M1812" i="1"/>
  <c r="L1812" i="1"/>
  <c r="K1812" i="1"/>
  <c r="J1812" i="1"/>
  <c r="I1812" i="1"/>
  <c r="H1812" i="1"/>
  <c r="G1812" i="1"/>
  <c r="A1811" i="1"/>
  <c r="A1810" i="1"/>
  <c r="A1809" i="1"/>
  <c r="A1808" i="1"/>
  <c r="A1807" i="1"/>
  <c r="A1806" i="1"/>
  <c r="A1805" i="1"/>
  <c r="A1804" i="1"/>
  <c r="B1803" i="1"/>
  <c r="O1802" i="1"/>
  <c r="N1802" i="1"/>
  <c r="M1802" i="1"/>
  <c r="L1802" i="1"/>
  <c r="K1802" i="1"/>
  <c r="J1802" i="1"/>
  <c r="I1802" i="1"/>
  <c r="H1802" i="1"/>
  <c r="G1802" i="1"/>
  <c r="B1793" i="1"/>
  <c r="O1790" i="1"/>
  <c r="N1790" i="1"/>
  <c r="M1790" i="1"/>
  <c r="L1790" i="1"/>
  <c r="K1790" i="1"/>
  <c r="J1790" i="1"/>
  <c r="I1790" i="1"/>
  <c r="H1790" i="1"/>
  <c r="G1790" i="1"/>
  <c r="A1789" i="1"/>
  <c r="A1788" i="1"/>
  <c r="A1787" i="1"/>
  <c r="A1786" i="1"/>
  <c r="A1785" i="1"/>
  <c r="A1784" i="1"/>
  <c r="A1783" i="1"/>
  <c r="A1782" i="1"/>
  <c r="B1781" i="1"/>
  <c r="O1780" i="1"/>
  <c r="N1780" i="1"/>
  <c r="M1780" i="1"/>
  <c r="L1780" i="1"/>
  <c r="K1780" i="1"/>
  <c r="J1780" i="1"/>
  <c r="I1780" i="1"/>
  <c r="H1780" i="1"/>
  <c r="G1780" i="1"/>
  <c r="B1771" i="1"/>
  <c r="O1768" i="1"/>
  <c r="N1768" i="1"/>
  <c r="M1768" i="1"/>
  <c r="L1768" i="1"/>
  <c r="K1768" i="1"/>
  <c r="J1768" i="1"/>
  <c r="I1768" i="1"/>
  <c r="H1768" i="1"/>
  <c r="G1768" i="1"/>
  <c r="B1757" i="1"/>
  <c r="O1756" i="1"/>
  <c r="N1756" i="1"/>
  <c r="M1756" i="1"/>
  <c r="L1756" i="1"/>
  <c r="K1756" i="1"/>
  <c r="J1756" i="1"/>
  <c r="I1756" i="1"/>
  <c r="H1756" i="1"/>
  <c r="G1756" i="1"/>
  <c r="B1745" i="1"/>
  <c r="O1742" i="1"/>
  <c r="N1742" i="1"/>
  <c r="M1742" i="1"/>
  <c r="L1742" i="1"/>
  <c r="K1742" i="1"/>
  <c r="J1742" i="1"/>
  <c r="I1742" i="1"/>
  <c r="H1742" i="1"/>
  <c r="G1742" i="1"/>
  <c r="B1736" i="1"/>
  <c r="O1735" i="1"/>
  <c r="N1735" i="1"/>
  <c r="M1735" i="1"/>
  <c r="L1735" i="1"/>
  <c r="K1735" i="1"/>
  <c r="J1735" i="1"/>
  <c r="I1735" i="1"/>
  <c r="H1735" i="1"/>
  <c r="G1735" i="1"/>
  <c r="B1729" i="1"/>
  <c r="O1720" i="1"/>
  <c r="N1720" i="1"/>
  <c r="M1720" i="1"/>
  <c r="L1720" i="1"/>
  <c r="K1720" i="1"/>
  <c r="J1720" i="1"/>
  <c r="I1720" i="1"/>
  <c r="H1720" i="1"/>
  <c r="G1720" i="1"/>
  <c r="B1704" i="1"/>
  <c r="O1703" i="1"/>
  <c r="N1703" i="1"/>
  <c r="M1703" i="1"/>
  <c r="L1703" i="1"/>
  <c r="K1703" i="1"/>
  <c r="J1703" i="1"/>
  <c r="I1703" i="1"/>
  <c r="H1703" i="1"/>
  <c r="G1703" i="1"/>
  <c r="B1687" i="1"/>
  <c r="O1684" i="1"/>
  <c r="N1684" i="1"/>
  <c r="M1684" i="1"/>
  <c r="L1684" i="1"/>
  <c r="K1684" i="1"/>
  <c r="J1684" i="1"/>
  <c r="I1684" i="1"/>
  <c r="H1684" i="1"/>
  <c r="G1684" i="1"/>
  <c r="B1677" i="1"/>
  <c r="O1676" i="1"/>
  <c r="N1676" i="1"/>
  <c r="M1676" i="1"/>
  <c r="L1676" i="1"/>
  <c r="K1676" i="1"/>
  <c r="J1676" i="1"/>
  <c r="I1676" i="1"/>
  <c r="H1676" i="1"/>
  <c r="G1676" i="1"/>
  <c r="B1669" i="1"/>
  <c r="O1662" i="1"/>
  <c r="N1662" i="1"/>
  <c r="M1662" i="1"/>
  <c r="L1662" i="1"/>
  <c r="K1662" i="1"/>
  <c r="J1662" i="1"/>
  <c r="I1662" i="1"/>
  <c r="H1662" i="1"/>
  <c r="G1662" i="1"/>
  <c r="B1649" i="1"/>
  <c r="O1648" i="1"/>
  <c r="N1648" i="1"/>
  <c r="M1648" i="1"/>
  <c r="L1648" i="1"/>
  <c r="K1648" i="1"/>
  <c r="J1648" i="1"/>
  <c r="I1648" i="1"/>
  <c r="H1648" i="1"/>
  <c r="G1648" i="1"/>
  <c r="B1635" i="1"/>
  <c r="A1631" i="1"/>
  <c r="A1630" i="1"/>
  <c r="A1629" i="1"/>
  <c r="A1628" i="1"/>
  <c r="A1627" i="1"/>
  <c r="O1626" i="1"/>
  <c r="N1626" i="1"/>
  <c r="M1626" i="1"/>
  <c r="L1626" i="1"/>
  <c r="K1626" i="1"/>
  <c r="J1626" i="1"/>
  <c r="I1626" i="1"/>
  <c r="H1626" i="1"/>
  <c r="G1626" i="1"/>
  <c r="A1626" i="1"/>
  <c r="A1625" i="1"/>
  <c r="A1624" i="1"/>
  <c r="A1623" i="1"/>
  <c r="A1622" i="1"/>
  <c r="A1621" i="1"/>
  <c r="A1620" i="1"/>
  <c r="A1619" i="1"/>
  <c r="A1618" i="1"/>
  <c r="O1617" i="1"/>
  <c r="O1632" i="1" s="1"/>
  <c r="N1617" i="1"/>
  <c r="N1632" i="1" s="1"/>
  <c r="M1617" i="1"/>
  <c r="M1632" i="1" s="1"/>
  <c r="L1617" i="1"/>
  <c r="K1617" i="1"/>
  <c r="K1632" i="1" s="1"/>
  <c r="J1617" i="1"/>
  <c r="J1632" i="1" s="1"/>
  <c r="I1617" i="1"/>
  <c r="I1632" i="1" s="1"/>
  <c r="H1617" i="1"/>
  <c r="G1617" i="1"/>
  <c r="G1632" i="1" s="1"/>
  <c r="B1617" i="1"/>
  <c r="H1615" i="1"/>
  <c r="A1614" i="1"/>
  <c r="A1613" i="1"/>
  <c r="A1612" i="1"/>
  <c r="A1611" i="1"/>
  <c r="A1610" i="1"/>
  <c r="O1609" i="1"/>
  <c r="N1609" i="1"/>
  <c r="M1609" i="1"/>
  <c r="L1609" i="1"/>
  <c r="K1609" i="1"/>
  <c r="J1609" i="1"/>
  <c r="I1609" i="1"/>
  <c r="H1609" i="1"/>
  <c r="G1609" i="1"/>
  <c r="A1609" i="1"/>
  <c r="A1608" i="1"/>
  <c r="A1607" i="1"/>
  <c r="A1606" i="1"/>
  <c r="A1605" i="1"/>
  <c r="A1604" i="1"/>
  <c r="A1603" i="1"/>
  <c r="A1602" i="1"/>
  <c r="A1601" i="1"/>
  <c r="O1600" i="1"/>
  <c r="N1600" i="1"/>
  <c r="M1600" i="1"/>
  <c r="L1600" i="1"/>
  <c r="K1600" i="1"/>
  <c r="J1600" i="1"/>
  <c r="I1600" i="1"/>
  <c r="H1600" i="1"/>
  <c r="G1600" i="1"/>
  <c r="B1599" i="1"/>
  <c r="A1596" i="1"/>
  <c r="A1595" i="1"/>
  <c r="A1594" i="1"/>
  <c r="A1593" i="1"/>
  <c r="A1592" i="1"/>
  <c r="O1591" i="1"/>
  <c r="N1591" i="1"/>
  <c r="M1591" i="1"/>
  <c r="L1591" i="1"/>
  <c r="K1591" i="1"/>
  <c r="J1591" i="1"/>
  <c r="I1591" i="1"/>
  <c r="H1591" i="1"/>
  <c r="G1591" i="1"/>
  <c r="A1591" i="1"/>
  <c r="A1590" i="1"/>
  <c r="A1589" i="1"/>
  <c r="A1588" i="1"/>
  <c r="A1587" i="1"/>
  <c r="A1586" i="1"/>
  <c r="A1585" i="1"/>
  <c r="A1584" i="1"/>
  <c r="A1583" i="1"/>
  <c r="O1582" i="1"/>
  <c r="O1597" i="1" s="1"/>
  <c r="N1582" i="1"/>
  <c r="N1597" i="1" s="1"/>
  <c r="M1582" i="1"/>
  <c r="M1597" i="1" s="1"/>
  <c r="L1582" i="1"/>
  <c r="L1597" i="1" s="1"/>
  <c r="K1582" i="1"/>
  <c r="K1597" i="1" s="1"/>
  <c r="J1582" i="1"/>
  <c r="J1597" i="1" s="1"/>
  <c r="I1582" i="1"/>
  <c r="I1597" i="1" s="1"/>
  <c r="H1582" i="1"/>
  <c r="H1597" i="1" s="1"/>
  <c r="G1582" i="1"/>
  <c r="G1597" i="1" s="1"/>
  <c r="B1581" i="1"/>
  <c r="O1574" i="1"/>
  <c r="N1574" i="1"/>
  <c r="M1574" i="1"/>
  <c r="L1574" i="1"/>
  <c r="K1574" i="1"/>
  <c r="J1574" i="1"/>
  <c r="I1574" i="1"/>
  <c r="H1574" i="1"/>
  <c r="G1574" i="1"/>
  <c r="O1565" i="1"/>
  <c r="N1565" i="1"/>
  <c r="M1565" i="1"/>
  <c r="L1565" i="1"/>
  <c r="K1565" i="1"/>
  <c r="K1580" i="1" s="1"/>
  <c r="J1565" i="1"/>
  <c r="J1580" i="1" s="1"/>
  <c r="I1565" i="1"/>
  <c r="H1565" i="1"/>
  <c r="G1565" i="1"/>
  <c r="G1580" i="1" s="1"/>
  <c r="B1564" i="1"/>
  <c r="O1560" i="1"/>
  <c r="K1560" i="1"/>
  <c r="G1560" i="1"/>
  <c r="O1554" i="1"/>
  <c r="N1554" i="1"/>
  <c r="N1560" i="1" s="1"/>
  <c r="M1554" i="1"/>
  <c r="M1560" i="1" s="1"/>
  <c r="L1554" i="1"/>
  <c r="L1560" i="1" s="1"/>
  <c r="K1554" i="1"/>
  <c r="J1554" i="1"/>
  <c r="J1560" i="1" s="1"/>
  <c r="I1554" i="1"/>
  <c r="I1560" i="1" s="1"/>
  <c r="H1554" i="1"/>
  <c r="H1560" i="1" s="1"/>
  <c r="G1554" i="1"/>
  <c r="O1547" i="1"/>
  <c r="N1547" i="1"/>
  <c r="M1547" i="1"/>
  <c r="L1547" i="1"/>
  <c r="K1547" i="1"/>
  <c r="J1547" i="1"/>
  <c r="I1547" i="1"/>
  <c r="H1547" i="1"/>
  <c r="G1547" i="1"/>
  <c r="O1546" i="1"/>
  <c r="N1546" i="1"/>
  <c r="M1546" i="1"/>
  <c r="L1546" i="1"/>
  <c r="K1546" i="1"/>
  <c r="J1546" i="1"/>
  <c r="I1546" i="1"/>
  <c r="H1546" i="1"/>
  <c r="G1546" i="1"/>
  <c r="O1545" i="1"/>
  <c r="N1545" i="1"/>
  <c r="M1545" i="1"/>
  <c r="L1545" i="1"/>
  <c r="K1545" i="1"/>
  <c r="K1548" i="1" s="1"/>
  <c r="J1545" i="1"/>
  <c r="I1545" i="1"/>
  <c r="H1545" i="1"/>
  <c r="G1545" i="1"/>
  <c r="O1544" i="1"/>
  <c r="N1544" i="1"/>
  <c r="M1544" i="1"/>
  <c r="L1544" i="1"/>
  <c r="K1544" i="1"/>
  <c r="J1544" i="1"/>
  <c r="I1544" i="1"/>
  <c r="H1544" i="1"/>
  <c r="G1544" i="1"/>
  <c r="O1543" i="1"/>
  <c r="N1543" i="1"/>
  <c r="M1543" i="1"/>
  <c r="L1543" i="1"/>
  <c r="K1543" i="1"/>
  <c r="J1543" i="1"/>
  <c r="I1543" i="1"/>
  <c r="H1543" i="1"/>
  <c r="G1543" i="1"/>
  <c r="O1542" i="1"/>
  <c r="N1542" i="1"/>
  <c r="M1542" i="1"/>
  <c r="L1542" i="1"/>
  <c r="K1542" i="1"/>
  <c r="J1542" i="1"/>
  <c r="I1542" i="1"/>
  <c r="H1542" i="1"/>
  <c r="G1542" i="1"/>
  <c r="O1540" i="1"/>
  <c r="N1540" i="1"/>
  <c r="M1540" i="1"/>
  <c r="L1540" i="1"/>
  <c r="K1540" i="1"/>
  <c r="J1540" i="1"/>
  <c r="I1540" i="1"/>
  <c r="H1540" i="1"/>
  <c r="G1540" i="1"/>
  <c r="O1532" i="1"/>
  <c r="N1532" i="1"/>
  <c r="M1532" i="1"/>
  <c r="L1532" i="1"/>
  <c r="K1532" i="1"/>
  <c r="J1532" i="1"/>
  <c r="I1532" i="1"/>
  <c r="H1532" i="1"/>
  <c r="G1532" i="1"/>
  <c r="O1524" i="1"/>
  <c r="N1524" i="1"/>
  <c r="M1524" i="1"/>
  <c r="L1524" i="1"/>
  <c r="K1524" i="1"/>
  <c r="J1524" i="1"/>
  <c r="I1524" i="1"/>
  <c r="H1524" i="1"/>
  <c r="G1524" i="1"/>
  <c r="I1514" i="1"/>
  <c r="O1513" i="1"/>
  <c r="N1513" i="1"/>
  <c r="M1513" i="1"/>
  <c r="M1514" i="1" s="1"/>
  <c r="L1513" i="1"/>
  <c r="K1513" i="1"/>
  <c r="J1513" i="1"/>
  <c r="I1513" i="1"/>
  <c r="H1513" i="1"/>
  <c r="G1513" i="1"/>
  <c r="O1512" i="1"/>
  <c r="O1514" i="1" s="1"/>
  <c r="N1512" i="1"/>
  <c r="M1512" i="1"/>
  <c r="L1512" i="1"/>
  <c r="K1512" i="1"/>
  <c r="K1514" i="1" s="1"/>
  <c r="J1512" i="1"/>
  <c r="I1512" i="1"/>
  <c r="H1512" i="1"/>
  <c r="G1512" i="1"/>
  <c r="G1514" i="1" s="1"/>
  <c r="O1511" i="1"/>
  <c r="N1511" i="1"/>
  <c r="N1514" i="1" s="1"/>
  <c r="M1511" i="1"/>
  <c r="L1511" i="1"/>
  <c r="K1511" i="1"/>
  <c r="J1511" i="1"/>
  <c r="J1514" i="1" s="1"/>
  <c r="I1511" i="1"/>
  <c r="H1511" i="1"/>
  <c r="G1511" i="1"/>
  <c r="O1509" i="1"/>
  <c r="N1509" i="1"/>
  <c r="M1509" i="1"/>
  <c r="L1509" i="1"/>
  <c r="K1509" i="1"/>
  <c r="J1509" i="1"/>
  <c r="I1509" i="1"/>
  <c r="H1509" i="1"/>
  <c r="G1509" i="1"/>
  <c r="O1504" i="1"/>
  <c r="N1504" i="1"/>
  <c r="M1504" i="1"/>
  <c r="L1504" i="1"/>
  <c r="K1504" i="1"/>
  <c r="J1504" i="1"/>
  <c r="I1504" i="1"/>
  <c r="H1504" i="1"/>
  <c r="G1504" i="1"/>
  <c r="O1499" i="1"/>
  <c r="N1499" i="1"/>
  <c r="M1499" i="1"/>
  <c r="L1499" i="1"/>
  <c r="K1499" i="1"/>
  <c r="J1499" i="1"/>
  <c r="I1499" i="1"/>
  <c r="H1499" i="1"/>
  <c r="G1499" i="1"/>
  <c r="O1477" i="1"/>
  <c r="N1477" i="1"/>
  <c r="M1477" i="1"/>
  <c r="L1477" i="1"/>
  <c r="K1477" i="1"/>
  <c r="J1477" i="1"/>
  <c r="I1477" i="1"/>
  <c r="H1477" i="1"/>
  <c r="G1477" i="1"/>
  <c r="O1476" i="1"/>
  <c r="N1476" i="1"/>
  <c r="M1476" i="1"/>
  <c r="L1476" i="1"/>
  <c r="K1476" i="1"/>
  <c r="J1476" i="1"/>
  <c r="I1476" i="1"/>
  <c r="H1476" i="1"/>
  <c r="G1476" i="1"/>
  <c r="O1475" i="1"/>
  <c r="N1475" i="1"/>
  <c r="M1475" i="1"/>
  <c r="L1475" i="1"/>
  <c r="K1475" i="1"/>
  <c r="J1475" i="1"/>
  <c r="I1475" i="1"/>
  <c r="H1475" i="1"/>
  <c r="G1475" i="1"/>
  <c r="O1474" i="1"/>
  <c r="N1474" i="1"/>
  <c r="M1474" i="1"/>
  <c r="L1474" i="1"/>
  <c r="K1474" i="1"/>
  <c r="J1474" i="1"/>
  <c r="I1474" i="1"/>
  <c r="H1474" i="1"/>
  <c r="G1474" i="1"/>
  <c r="O1473" i="1"/>
  <c r="N1473" i="1"/>
  <c r="M1473" i="1"/>
  <c r="L1473" i="1"/>
  <c r="K1473" i="1"/>
  <c r="J1473" i="1"/>
  <c r="I1473" i="1"/>
  <c r="H1473" i="1"/>
  <c r="G1473" i="1"/>
  <c r="O1472" i="1"/>
  <c r="N1472" i="1"/>
  <c r="M1472" i="1"/>
  <c r="M1478" i="1" s="1"/>
  <c r="L1472" i="1"/>
  <c r="K1472" i="1"/>
  <c r="J1472" i="1"/>
  <c r="I1472" i="1"/>
  <c r="I1478" i="1" s="1"/>
  <c r="H1472" i="1"/>
  <c r="G1472" i="1"/>
  <c r="O1470" i="1"/>
  <c r="N1470" i="1"/>
  <c r="M1470" i="1"/>
  <c r="L1470" i="1"/>
  <c r="K1470" i="1"/>
  <c r="J1470" i="1"/>
  <c r="I1470" i="1"/>
  <c r="H1470" i="1"/>
  <c r="G1470" i="1"/>
  <c r="O1462" i="1"/>
  <c r="N1462" i="1"/>
  <c r="M1462" i="1"/>
  <c r="L1462" i="1"/>
  <c r="K1462" i="1"/>
  <c r="J1462" i="1"/>
  <c r="I1462" i="1"/>
  <c r="H1462" i="1"/>
  <c r="G1462" i="1"/>
  <c r="O1454" i="1"/>
  <c r="N1454" i="1"/>
  <c r="M1454" i="1"/>
  <c r="L1454" i="1"/>
  <c r="K1454" i="1"/>
  <c r="J1454" i="1"/>
  <c r="I1454" i="1"/>
  <c r="H1454" i="1"/>
  <c r="G1454" i="1"/>
  <c r="O1442" i="1"/>
  <c r="N1442" i="1"/>
  <c r="M1442" i="1"/>
  <c r="L1442" i="1"/>
  <c r="K1442" i="1"/>
  <c r="J1442" i="1"/>
  <c r="I1442" i="1"/>
  <c r="H1442" i="1"/>
  <c r="G1442" i="1"/>
  <c r="O1436" i="1"/>
  <c r="N1436" i="1"/>
  <c r="M1436" i="1"/>
  <c r="L1436" i="1"/>
  <c r="K1436" i="1"/>
  <c r="J1436" i="1"/>
  <c r="I1436" i="1"/>
  <c r="H1436" i="1"/>
  <c r="G1436" i="1"/>
  <c r="J1429" i="1"/>
  <c r="O1427" i="1"/>
  <c r="N1427" i="1"/>
  <c r="M1427" i="1"/>
  <c r="L1427" i="1"/>
  <c r="K1427" i="1"/>
  <c r="K1429" i="1" s="1"/>
  <c r="J1427" i="1"/>
  <c r="I1427" i="1"/>
  <c r="H1427" i="1"/>
  <c r="G1427" i="1"/>
  <c r="O1423" i="1"/>
  <c r="N1423" i="1"/>
  <c r="M1423" i="1"/>
  <c r="L1423" i="1"/>
  <c r="K1423" i="1"/>
  <c r="J1423" i="1"/>
  <c r="I1423" i="1"/>
  <c r="H1423" i="1"/>
  <c r="G1423" i="1"/>
  <c r="O1420" i="1"/>
  <c r="N1420" i="1"/>
  <c r="N1429" i="1" s="1"/>
  <c r="M1420" i="1"/>
  <c r="L1420" i="1"/>
  <c r="K1420" i="1"/>
  <c r="J1420" i="1"/>
  <c r="I1420" i="1"/>
  <c r="H1420" i="1"/>
  <c r="G1420" i="1"/>
  <c r="O1415" i="1"/>
  <c r="N1415" i="1"/>
  <c r="M1415" i="1"/>
  <c r="L1415" i="1"/>
  <c r="K1415" i="1"/>
  <c r="J1415" i="1"/>
  <c r="I1415" i="1"/>
  <c r="H1415" i="1"/>
  <c r="G1415" i="1"/>
  <c r="O1411" i="1"/>
  <c r="N1411" i="1"/>
  <c r="M1411" i="1"/>
  <c r="L1411" i="1"/>
  <c r="L1417" i="1" s="1"/>
  <c r="K1411" i="1"/>
  <c r="J1411" i="1"/>
  <c r="I1411" i="1"/>
  <c r="H1411" i="1"/>
  <c r="G1411" i="1"/>
  <c r="O1408" i="1"/>
  <c r="N1408" i="1"/>
  <c r="M1408" i="1"/>
  <c r="L1408" i="1"/>
  <c r="K1408" i="1"/>
  <c r="J1408" i="1"/>
  <c r="I1408" i="1"/>
  <c r="H1408" i="1"/>
  <c r="G1408" i="1"/>
  <c r="J1404" i="1"/>
  <c r="O1400" i="1"/>
  <c r="N1400" i="1"/>
  <c r="M1400" i="1"/>
  <c r="L1400" i="1"/>
  <c r="K1400" i="1"/>
  <c r="J1400" i="1"/>
  <c r="I1400" i="1"/>
  <c r="H1400" i="1"/>
  <c r="G1400" i="1"/>
  <c r="O1397" i="1"/>
  <c r="N1397" i="1"/>
  <c r="M1397" i="1"/>
  <c r="L1397" i="1"/>
  <c r="K1397" i="1"/>
  <c r="J1397" i="1"/>
  <c r="I1397" i="1"/>
  <c r="H1397" i="1"/>
  <c r="G1397" i="1"/>
  <c r="O1392" i="1"/>
  <c r="O1404" i="1" s="1"/>
  <c r="N1392" i="1"/>
  <c r="M1392" i="1"/>
  <c r="L1392" i="1"/>
  <c r="L1404" i="1" s="1"/>
  <c r="K1392" i="1"/>
  <c r="K1404" i="1" s="1"/>
  <c r="J1392" i="1"/>
  <c r="I1392" i="1"/>
  <c r="H1392" i="1"/>
  <c r="H1404" i="1" s="1"/>
  <c r="G1392" i="1"/>
  <c r="G1404" i="1" s="1"/>
  <c r="O1385" i="1"/>
  <c r="N1385" i="1"/>
  <c r="M1385" i="1"/>
  <c r="L1385" i="1"/>
  <c r="K1385" i="1"/>
  <c r="J1385" i="1"/>
  <c r="I1385" i="1"/>
  <c r="H1385" i="1"/>
  <c r="G1385" i="1"/>
  <c r="O1382" i="1"/>
  <c r="N1382" i="1"/>
  <c r="N1389" i="1" s="1"/>
  <c r="M1382" i="1"/>
  <c r="L1382" i="1"/>
  <c r="K1382" i="1"/>
  <c r="J1382" i="1"/>
  <c r="J1389" i="1" s="1"/>
  <c r="I1382" i="1"/>
  <c r="H1382" i="1"/>
  <c r="G1382" i="1"/>
  <c r="O1377" i="1"/>
  <c r="O1389" i="1" s="1"/>
  <c r="N1377" i="1"/>
  <c r="M1377" i="1"/>
  <c r="M1389" i="1" s="1"/>
  <c r="L1377" i="1"/>
  <c r="L1389" i="1" s="1"/>
  <c r="K1377" i="1"/>
  <c r="K1389" i="1" s="1"/>
  <c r="J1377" i="1"/>
  <c r="I1377" i="1"/>
  <c r="I1389" i="1" s="1"/>
  <c r="H1377" i="1"/>
  <c r="H1389" i="1" s="1"/>
  <c r="G1377" i="1"/>
  <c r="G1389" i="1" s="1"/>
  <c r="O1372" i="1"/>
  <c r="N1372" i="1"/>
  <c r="M1372" i="1"/>
  <c r="L1372" i="1"/>
  <c r="K1372" i="1"/>
  <c r="J1372" i="1"/>
  <c r="I1372" i="1"/>
  <c r="H1372" i="1"/>
  <c r="G1372" i="1"/>
  <c r="B1368" i="1"/>
  <c r="O1367" i="1"/>
  <c r="N1367" i="1"/>
  <c r="M1367" i="1"/>
  <c r="L1367" i="1"/>
  <c r="K1367" i="1"/>
  <c r="J1367" i="1"/>
  <c r="I1367" i="1"/>
  <c r="H1367" i="1"/>
  <c r="G1367" i="1"/>
  <c r="B1363" i="1"/>
  <c r="O1355" i="1"/>
  <c r="N1355" i="1"/>
  <c r="M1355" i="1"/>
  <c r="L1355" i="1"/>
  <c r="K1355" i="1"/>
  <c r="J1355" i="1"/>
  <c r="I1355" i="1"/>
  <c r="H1355" i="1"/>
  <c r="G1355" i="1"/>
  <c r="B1350" i="1"/>
  <c r="O1343" i="1"/>
  <c r="N1343" i="1"/>
  <c r="M1343" i="1"/>
  <c r="L1343" i="1"/>
  <c r="K1343" i="1"/>
  <c r="J1343" i="1"/>
  <c r="I1343" i="1"/>
  <c r="H1343" i="1"/>
  <c r="G1343" i="1"/>
  <c r="B1338" i="1"/>
  <c r="O1333" i="1"/>
  <c r="N1333" i="1"/>
  <c r="M1333" i="1"/>
  <c r="L1333" i="1"/>
  <c r="K1333" i="1"/>
  <c r="J1333" i="1"/>
  <c r="I1333" i="1"/>
  <c r="H1333" i="1"/>
  <c r="G1333" i="1"/>
  <c r="A1332" i="1"/>
  <c r="A1331" i="1"/>
  <c r="A1330" i="1"/>
  <c r="A1329" i="1"/>
  <c r="A1328" i="1"/>
  <c r="A1327" i="1"/>
  <c r="B1326" i="1"/>
  <c r="O1325" i="1"/>
  <c r="N1325" i="1"/>
  <c r="M1325" i="1"/>
  <c r="L1325" i="1"/>
  <c r="K1325" i="1"/>
  <c r="J1325" i="1"/>
  <c r="I1325" i="1"/>
  <c r="H1325" i="1"/>
  <c r="G1325" i="1"/>
  <c r="B1318" i="1"/>
  <c r="O1311" i="1"/>
  <c r="N1311" i="1"/>
  <c r="M1311" i="1"/>
  <c r="L1311" i="1"/>
  <c r="K1311" i="1"/>
  <c r="J1311" i="1"/>
  <c r="I1311" i="1"/>
  <c r="H1311" i="1"/>
  <c r="G1311" i="1"/>
  <c r="B1306" i="1"/>
  <c r="O1305" i="1"/>
  <c r="N1305" i="1"/>
  <c r="M1305" i="1"/>
  <c r="L1305" i="1"/>
  <c r="K1305" i="1"/>
  <c r="J1305" i="1"/>
  <c r="I1305" i="1"/>
  <c r="H1305" i="1"/>
  <c r="G1305" i="1"/>
  <c r="B1300" i="1"/>
  <c r="O1297" i="1"/>
  <c r="N1297" i="1"/>
  <c r="M1297" i="1"/>
  <c r="L1297" i="1"/>
  <c r="K1297" i="1"/>
  <c r="J1297" i="1"/>
  <c r="I1297" i="1"/>
  <c r="H1297" i="1"/>
  <c r="G1297" i="1"/>
  <c r="B1290" i="1"/>
  <c r="O1289" i="1"/>
  <c r="N1289" i="1"/>
  <c r="M1289" i="1"/>
  <c r="L1289" i="1"/>
  <c r="K1289" i="1"/>
  <c r="J1289" i="1"/>
  <c r="I1289" i="1"/>
  <c r="H1289" i="1"/>
  <c r="G1289" i="1"/>
  <c r="B1282" i="1"/>
  <c r="O1279" i="1"/>
  <c r="N1279" i="1"/>
  <c r="M1279" i="1"/>
  <c r="L1279" i="1"/>
  <c r="K1279" i="1"/>
  <c r="J1279" i="1"/>
  <c r="I1279" i="1"/>
  <c r="H1279" i="1"/>
  <c r="G1279" i="1"/>
  <c r="B1267" i="1"/>
  <c r="O1266" i="1"/>
  <c r="N1266" i="1"/>
  <c r="M1266" i="1"/>
  <c r="L1266" i="1"/>
  <c r="K1266" i="1"/>
  <c r="J1266" i="1"/>
  <c r="I1266" i="1"/>
  <c r="H1266" i="1"/>
  <c r="G1266" i="1"/>
  <c r="B1254" i="1"/>
  <c r="O1250" i="1"/>
  <c r="N1250" i="1"/>
  <c r="M1250" i="1"/>
  <c r="L1250" i="1"/>
  <c r="K1250" i="1"/>
  <c r="J1250" i="1"/>
  <c r="I1250" i="1"/>
  <c r="H1250" i="1"/>
  <c r="H1251" i="1" s="1"/>
  <c r="G1250" i="1"/>
  <c r="A1250" i="1"/>
  <c r="O1249" i="1"/>
  <c r="N1249" i="1"/>
  <c r="M1249" i="1"/>
  <c r="L1249" i="1"/>
  <c r="K1249" i="1"/>
  <c r="J1249" i="1"/>
  <c r="I1249" i="1"/>
  <c r="H1249" i="1"/>
  <c r="G1249" i="1"/>
  <c r="A1249" i="1"/>
  <c r="O1248" i="1"/>
  <c r="N1248" i="1"/>
  <c r="M1248" i="1"/>
  <c r="L1248" i="1"/>
  <c r="K1248" i="1"/>
  <c r="J1248" i="1"/>
  <c r="I1248" i="1"/>
  <c r="H1248" i="1"/>
  <c r="G1248" i="1"/>
  <c r="A1248" i="1"/>
  <c r="O1247" i="1"/>
  <c r="N1247" i="1"/>
  <c r="M1247" i="1"/>
  <c r="L1247" i="1"/>
  <c r="K1247" i="1"/>
  <c r="J1247" i="1"/>
  <c r="I1247" i="1"/>
  <c r="H1247" i="1"/>
  <c r="G1247" i="1"/>
  <c r="A1247" i="1"/>
  <c r="O1246" i="1"/>
  <c r="N1246" i="1"/>
  <c r="M1246" i="1"/>
  <c r="L1246" i="1"/>
  <c r="K1246" i="1"/>
  <c r="J1246" i="1"/>
  <c r="I1246" i="1"/>
  <c r="H1246" i="1"/>
  <c r="G1246" i="1"/>
  <c r="A1246" i="1"/>
  <c r="O1245" i="1"/>
  <c r="O1251" i="1" s="1"/>
  <c r="N1245" i="1"/>
  <c r="N1251" i="1" s="1"/>
  <c r="M1245" i="1"/>
  <c r="L1245" i="1"/>
  <c r="L1251" i="1" s="1"/>
  <c r="K1245" i="1"/>
  <c r="K1251" i="1" s="1"/>
  <c r="J1245" i="1"/>
  <c r="J1251" i="1" s="1"/>
  <c r="I1245" i="1"/>
  <c r="H1245" i="1"/>
  <c r="G1245" i="1"/>
  <c r="G1251" i="1" s="1"/>
  <c r="A1245" i="1"/>
  <c r="O1243" i="1"/>
  <c r="N1243" i="1"/>
  <c r="N1144" i="1" s="1"/>
  <c r="M1243" i="1"/>
  <c r="L1243" i="1"/>
  <c r="K1243" i="1"/>
  <c r="J1243" i="1"/>
  <c r="J1144" i="1" s="1"/>
  <c r="I1243" i="1"/>
  <c r="H1243" i="1"/>
  <c r="G1243" i="1"/>
  <c r="A1242" i="1"/>
  <c r="A1241" i="1"/>
  <c r="A1240" i="1"/>
  <c r="A1239" i="1"/>
  <c r="A1238" i="1"/>
  <c r="A1237" i="1"/>
  <c r="O1235" i="1"/>
  <c r="N1235" i="1"/>
  <c r="M1235" i="1"/>
  <c r="M1136" i="1" s="1"/>
  <c r="L1235" i="1"/>
  <c r="K1235" i="1"/>
  <c r="J1235" i="1"/>
  <c r="I1235" i="1"/>
  <c r="I1136" i="1" s="1"/>
  <c r="H1235" i="1"/>
  <c r="G1235" i="1"/>
  <c r="A1234" i="1"/>
  <c r="A1233" i="1"/>
  <c r="A1232" i="1"/>
  <c r="A1231" i="1"/>
  <c r="A1230" i="1"/>
  <c r="A1229" i="1"/>
  <c r="O1227" i="1"/>
  <c r="N1227" i="1"/>
  <c r="M1227" i="1"/>
  <c r="L1227" i="1"/>
  <c r="K1227" i="1"/>
  <c r="J1227" i="1"/>
  <c r="I1227" i="1"/>
  <c r="H1227" i="1"/>
  <c r="G1227" i="1"/>
  <c r="O1217" i="1"/>
  <c r="N1217" i="1"/>
  <c r="M1217" i="1"/>
  <c r="L1217" i="1"/>
  <c r="K1217" i="1"/>
  <c r="J1217" i="1"/>
  <c r="I1217" i="1"/>
  <c r="H1217" i="1"/>
  <c r="G1217" i="1"/>
  <c r="A1217" i="1"/>
  <c r="O1216" i="1"/>
  <c r="N1216" i="1"/>
  <c r="M1216" i="1"/>
  <c r="L1216" i="1"/>
  <c r="K1216" i="1"/>
  <c r="J1216" i="1"/>
  <c r="I1216" i="1"/>
  <c r="H1216" i="1"/>
  <c r="G1216" i="1"/>
  <c r="A1216" i="1"/>
  <c r="O1215" i="1"/>
  <c r="N1215" i="1"/>
  <c r="M1215" i="1"/>
  <c r="L1215" i="1"/>
  <c r="K1215" i="1"/>
  <c r="J1215" i="1"/>
  <c r="I1215" i="1"/>
  <c r="H1215" i="1"/>
  <c r="G1215" i="1"/>
  <c r="A1215" i="1"/>
  <c r="O1214" i="1"/>
  <c r="N1214" i="1"/>
  <c r="M1214" i="1"/>
  <c r="L1214" i="1"/>
  <c r="K1214" i="1"/>
  <c r="J1214" i="1"/>
  <c r="I1214" i="1"/>
  <c r="H1214" i="1"/>
  <c r="G1214" i="1"/>
  <c r="A1214" i="1"/>
  <c r="O1213" i="1"/>
  <c r="N1213" i="1"/>
  <c r="M1213" i="1"/>
  <c r="L1213" i="1"/>
  <c r="K1213" i="1"/>
  <c r="J1213" i="1"/>
  <c r="I1213" i="1"/>
  <c r="H1213" i="1"/>
  <c r="G1213" i="1"/>
  <c r="A1213" i="1"/>
  <c r="O1212" i="1"/>
  <c r="N1212" i="1"/>
  <c r="M1212" i="1"/>
  <c r="L1212" i="1"/>
  <c r="K1212" i="1"/>
  <c r="J1212" i="1"/>
  <c r="I1212" i="1"/>
  <c r="H1212" i="1"/>
  <c r="G1212" i="1"/>
  <c r="A1212" i="1"/>
  <c r="O1211" i="1"/>
  <c r="N1211" i="1"/>
  <c r="M1211" i="1"/>
  <c r="L1211" i="1"/>
  <c r="K1211" i="1"/>
  <c r="J1211" i="1"/>
  <c r="I1211" i="1"/>
  <c r="H1211" i="1"/>
  <c r="G1211" i="1"/>
  <c r="A1211" i="1"/>
  <c r="O1210" i="1"/>
  <c r="N1210" i="1"/>
  <c r="M1210" i="1"/>
  <c r="L1210" i="1"/>
  <c r="K1210" i="1"/>
  <c r="J1210" i="1"/>
  <c r="I1210" i="1"/>
  <c r="H1210" i="1"/>
  <c r="G1210" i="1"/>
  <c r="A1210" i="1"/>
  <c r="O1209" i="1"/>
  <c r="N1209" i="1"/>
  <c r="M1209" i="1"/>
  <c r="L1209" i="1"/>
  <c r="K1209" i="1"/>
  <c r="J1209" i="1"/>
  <c r="I1209" i="1"/>
  <c r="H1209" i="1"/>
  <c r="G1209" i="1"/>
  <c r="A1209" i="1"/>
  <c r="O1208" i="1"/>
  <c r="O1207" i="1" s="1"/>
  <c r="N1208" i="1"/>
  <c r="M1208" i="1"/>
  <c r="L1208" i="1"/>
  <c r="K1208" i="1"/>
  <c r="K1207" i="1" s="1"/>
  <c r="J1208" i="1"/>
  <c r="I1208" i="1"/>
  <c r="H1208" i="1"/>
  <c r="G1208" i="1"/>
  <c r="G1207" i="1" s="1"/>
  <c r="A1208" i="1"/>
  <c r="J1207" i="1"/>
  <c r="I1207" i="1"/>
  <c r="A1207" i="1"/>
  <c r="O1206" i="1"/>
  <c r="N1206" i="1"/>
  <c r="M1206" i="1"/>
  <c r="L1206" i="1"/>
  <c r="K1206" i="1"/>
  <c r="J1206" i="1"/>
  <c r="I1206" i="1"/>
  <c r="H1206" i="1"/>
  <c r="G1206" i="1"/>
  <c r="A1206" i="1"/>
  <c r="O1205" i="1"/>
  <c r="N1205" i="1"/>
  <c r="M1205" i="1"/>
  <c r="L1205" i="1"/>
  <c r="K1205" i="1"/>
  <c r="J1205" i="1"/>
  <c r="I1205" i="1"/>
  <c r="I1218" i="1" s="1"/>
  <c r="H1205" i="1"/>
  <c r="G1205" i="1"/>
  <c r="A1205" i="1"/>
  <c r="O1203" i="1"/>
  <c r="L1203" i="1"/>
  <c r="H1203" i="1"/>
  <c r="H1143" i="1" s="1"/>
  <c r="D1143" i="1"/>
  <c r="D1149" i="1" s="1"/>
  <c r="A1202" i="1"/>
  <c r="A1201" i="1"/>
  <c r="A1200" i="1"/>
  <c r="A1199" i="1"/>
  <c r="A1198" i="1"/>
  <c r="A1197" i="1"/>
  <c r="A1196" i="1"/>
  <c r="A1195" i="1"/>
  <c r="A1194" i="1"/>
  <c r="A1193" i="1"/>
  <c r="O1192" i="1"/>
  <c r="N1192" i="1"/>
  <c r="N1203" i="1" s="1"/>
  <c r="N1143" i="1" s="1"/>
  <c r="N1149" i="1" s="1"/>
  <c r="M1192" i="1"/>
  <c r="M1203" i="1" s="1"/>
  <c r="M1143" i="1" s="1"/>
  <c r="L1192" i="1"/>
  <c r="K1192" i="1"/>
  <c r="K1203" i="1" s="1"/>
  <c r="J1192" i="1"/>
  <c r="J1203" i="1" s="1"/>
  <c r="J1143" i="1" s="1"/>
  <c r="J1149" i="1" s="1"/>
  <c r="I1192" i="1"/>
  <c r="I1203" i="1" s="1"/>
  <c r="I1143" i="1" s="1"/>
  <c r="H1192" i="1"/>
  <c r="G1192" i="1"/>
  <c r="G1203" i="1" s="1"/>
  <c r="F1143" i="1"/>
  <c r="F1149" i="1" s="1"/>
  <c r="A1192" i="1"/>
  <c r="A1191" i="1"/>
  <c r="A1190" i="1"/>
  <c r="J1188" i="1"/>
  <c r="A1187" i="1"/>
  <c r="A1186" i="1"/>
  <c r="A1185" i="1"/>
  <c r="A1184" i="1"/>
  <c r="A1183" i="1"/>
  <c r="A1182" i="1"/>
  <c r="A1181" i="1"/>
  <c r="A1180" i="1"/>
  <c r="A1179" i="1"/>
  <c r="A1178" i="1"/>
  <c r="O1177" i="1"/>
  <c r="O1188" i="1" s="1"/>
  <c r="O1135" i="1" s="1"/>
  <c r="O1141" i="1" s="1"/>
  <c r="N1177" i="1"/>
  <c r="N1188" i="1" s="1"/>
  <c r="M1177" i="1"/>
  <c r="M1188" i="1" s="1"/>
  <c r="M1135" i="1" s="1"/>
  <c r="M1141" i="1" s="1"/>
  <c r="L1177" i="1"/>
  <c r="L1188" i="1" s="1"/>
  <c r="L1135" i="1" s="1"/>
  <c r="K1177" i="1"/>
  <c r="K1188" i="1" s="1"/>
  <c r="K1135" i="1" s="1"/>
  <c r="K1141" i="1" s="1"/>
  <c r="J1177" i="1"/>
  <c r="I1177" i="1"/>
  <c r="I1188" i="1" s="1"/>
  <c r="I1135" i="1" s="1"/>
  <c r="H1177" i="1"/>
  <c r="H1188" i="1" s="1"/>
  <c r="H1135" i="1" s="1"/>
  <c r="G1177" i="1"/>
  <c r="G1188" i="1" s="1"/>
  <c r="G1135" i="1" s="1"/>
  <c r="G1141" i="1" s="1"/>
  <c r="F1135" i="1"/>
  <c r="F1141" i="1" s="1"/>
  <c r="D1135" i="1"/>
  <c r="D1141" i="1" s="1"/>
  <c r="A1177" i="1"/>
  <c r="A1176" i="1"/>
  <c r="A1175" i="1"/>
  <c r="H1173" i="1"/>
  <c r="H1127" i="1" s="1"/>
  <c r="O1162" i="1"/>
  <c r="O1173" i="1" s="1"/>
  <c r="O1127" i="1" s="1"/>
  <c r="N1162" i="1"/>
  <c r="N1173" i="1" s="1"/>
  <c r="N1127" i="1" s="1"/>
  <c r="M1162" i="1"/>
  <c r="M1173" i="1" s="1"/>
  <c r="M1127" i="1" s="1"/>
  <c r="L1162" i="1"/>
  <c r="L1173" i="1" s="1"/>
  <c r="L1127" i="1" s="1"/>
  <c r="L1151" i="1" s="1"/>
  <c r="K1162" i="1"/>
  <c r="K1173" i="1" s="1"/>
  <c r="K1127" i="1" s="1"/>
  <c r="J1162" i="1"/>
  <c r="J1173" i="1" s="1"/>
  <c r="J1127" i="1" s="1"/>
  <c r="I1162" i="1"/>
  <c r="I1173" i="1" s="1"/>
  <c r="I1127" i="1" s="1"/>
  <c r="H1162" i="1"/>
  <c r="G1162" i="1"/>
  <c r="G1173" i="1" s="1"/>
  <c r="G1127" i="1" s="1"/>
  <c r="F1127" i="1"/>
  <c r="D1127" i="1"/>
  <c r="O1156" i="1"/>
  <c r="N1156" i="1"/>
  <c r="M1156" i="1"/>
  <c r="L1156" i="1"/>
  <c r="K1156" i="1"/>
  <c r="J1156" i="1"/>
  <c r="I1156" i="1"/>
  <c r="H1156" i="1"/>
  <c r="G1156" i="1"/>
  <c r="A1156" i="1"/>
  <c r="O1155" i="1"/>
  <c r="N1155" i="1"/>
  <c r="M1155" i="1"/>
  <c r="L1155" i="1"/>
  <c r="K1155" i="1"/>
  <c r="J1155" i="1"/>
  <c r="I1155" i="1"/>
  <c r="H1155" i="1"/>
  <c r="G1155" i="1"/>
  <c r="A1155" i="1"/>
  <c r="O1154" i="1"/>
  <c r="N1154" i="1"/>
  <c r="M1154" i="1"/>
  <c r="L1154" i="1"/>
  <c r="K1154" i="1"/>
  <c r="J1154" i="1"/>
  <c r="I1154" i="1"/>
  <c r="H1154" i="1"/>
  <c r="G1154" i="1"/>
  <c r="A1154" i="1"/>
  <c r="O1153" i="1"/>
  <c r="N1153" i="1"/>
  <c r="M1153" i="1"/>
  <c r="L1153" i="1"/>
  <c r="K1153" i="1"/>
  <c r="J1153" i="1"/>
  <c r="I1153" i="1"/>
  <c r="H1153" i="1"/>
  <c r="G1153" i="1"/>
  <c r="A1153" i="1"/>
  <c r="A1152" i="1"/>
  <c r="A1151" i="1"/>
  <c r="A1148" i="1"/>
  <c r="A1147" i="1"/>
  <c r="A1146" i="1"/>
  <c r="A1145" i="1"/>
  <c r="O1144" i="1"/>
  <c r="M1144" i="1"/>
  <c r="L1144" i="1"/>
  <c r="K1144" i="1"/>
  <c r="I1144" i="1"/>
  <c r="H1144" i="1"/>
  <c r="G1144" i="1"/>
  <c r="G1149" i="1" s="1"/>
  <c r="A1144" i="1"/>
  <c r="O1143" i="1"/>
  <c r="O1149" i="1" s="1"/>
  <c r="L1143" i="1"/>
  <c r="K1143" i="1"/>
  <c r="K1149" i="1" s="1"/>
  <c r="G1143" i="1"/>
  <c r="A1143" i="1"/>
  <c r="A1140" i="1"/>
  <c r="A1139" i="1"/>
  <c r="A1138" i="1"/>
  <c r="A1137" i="1"/>
  <c r="O1136" i="1"/>
  <c r="N1136" i="1"/>
  <c r="L1136" i="1"/>
  <c r="K1136" i="1"/>
  <c r="J1136" i="1"/>
  <c r="H1136" i="1"/>
  <c r="G1136" i="1"/>
  <c r="A1136" i="1"/>
  <c r="N1135" i="1"/>
  <c r="J1135" i="1"/>
  <c r="A1135" i="1"/>
  <c r="O1128" i="1"/>
  <c r="N1128" i="1"/>
  <c r="M1128" i="1"/>
  <c r="L1128" i="1"/>
  <c r="K1128" i="1"/>
  <c r="J1128" i="1"/>
  <c r="I1128" i="1"/>
  <c r="H1128" i="1"/>
  <c r="G1128" i="1"/>
  <c r="O1122" i="1"/>
  <c r="N1122" i="1"/>
  <c r="M1122" i="1"/>
  <c r="L1122" i="1"/>
  <c r="K1122" i="1"/>
  <c r="J1122" i="1"/>
  <c r="I1122" i="1"/>
  <c r="H1122" i="1"/>
  <c r="G1122" i="1"/>
  <c r="B1117" i="1"/>
  <c r="O1114" i="1"/>
  <c r="N1114" i="1"/>
  <c r="M1114" i="1"/>
  <c r="L1114" i="1"/>
  <c r="K1114" i="1"/>
  <c r="J1114" i="1"/>
  <c r="I1114" i="1"/>
  <c r="H1114" i="1"/>
  <c r="G1114" i="1"/>
  <c r="A1113" i="1"/>
  <c r="A1112" i="1"/>
  <c r="A1111" i="1"/>
  <c r="A1110" i="1"/>
  <c r="A1109" i="1"/>
  <c r="A1108" i="1"/>
  <c r="B1107" i="1"/>
  <c r="O1106" i="1"/>
  <c r="N1106" i="1"/>
  <c r="M1106" i="1"/>
  <c r="L1106" i="1"/>
  <c r="K1106" i="1"/>
  <c r="J1106" i="1"/>
  <c r="I1106" i="1"/>
  <c r="H1106" i="1"/>
  <c r="G1106" i="1"/>
  <c r="B1099" i="1"/>
  <c r="O1095" i="1"/>
  <c r="N1095" i="1"/>
  <c r="M1095" i="1"/>
  <c r="L1095" i="1"/>
  <c r="K1095" i="1"/>
  <c r="J1095" i="1"/>
  <c r="I1095" i="1"/>
  <c r="H1095" i="1"/>
  <c r="G1095" i="1"/>
  <c r="A1094" i="1"/>
  <c r="A1093" i="1"/>
  <c r="A1092" i="1"/>
  <c r="A1091" i="1"/>
  <c r="A1090" i="1"/>
  <c r="A1089" i="1"/>
  <c r="B1088" i="1"/>
  <c r="O1087" i="1"/>
  <c r="N1087" i="1"/>
  <c r="M1087" i="1"/>
  <c r="L1087" i="1"/>
  <c r="K1087" i="1"/>
  <c r="J1087" i="1"/>
  <c r="I1087" i="1"/>
  <c r="H1087" i="1"/>
  <c r="G1087" i="1"/>
  <c r="B1080" i="1"/>
  <c r="O1076" i="1"/>
  <c r="N1076" i="1"/>
  <c r="M1076" i="1"/>
  <c r="L1076" i="1"/>
  <c r="K1076" i="1"/>
  <c r="J1076" i="1"/>
  <c r="I1076" i="1"/>
  <c r="H1076" i="1"/>
  <c r="G1076" i="1"/>
  <c r="B1073" i="1"/>
  <c r="O1072" i="1"/>
  <c r="N1072" i="1"/>
  <c r="M1072" i="1"/>
  <c r="L1072" i="1"/>
  <c r="K1072" i="1"/>
  <c r="J1072" i="1"/>
  <c r="I1072" i="1"/>
  <c r="H1072" i="1"/>
  <c r="G1072" i="1"/>
  <c r="B1069" i="1"/>
  <c r="O1064" i="1"/>
  <c r="N1064" i="1"/>
  <c r="M1064" i="1"/>
  <c r="L1064" i="1"/>
  <c r="K1064" i="1"/>
  <c r="J1064" i="1"/>
  <c r="I1064" i="1"/>
  <c r="H1064" i="1"/>
  <c r="G1064" i="1"/>
  <c r="B1058" i="1"/>
  <c r="O1057" i="1"/>
  <c r="N1057" i="1"/>
  <c r="M1057" i="1"/>
  <c r="L1057" i="1"/>
  <c r="K1057" i="1"/>
  <c r="J1057" i="1"/>
  <c r="I1057" i="1"/>
  <c r="H1057" i="1"/>
  <c r="G1057" i="1"/>
  <c r="B1051" i="1"/>
  <c r="O1047" i="1"/>
  <c r="N1047" i="1"/>
  <c r="M1047" i="1"/>
  <c r="L1047" i="1"/>
  <c r="K1047" i="1"/>
  <c r="J1047" i="1"/>
  <c r="I1047" i="1"/>
  <c r="H1047" i="1"/>
  <c r="G1047" i="1"/>
  <c r="B1042" i="1"/>
  <c r="O1041" i="1"/>
  <c r="N1041" i="1"/>
  <c r="M1041" i="1"/>
  <c r="L1041" i="1"/>
  <c r="K1041" i="1"/>
  <c r="J1041" i="1"/>
  <c r="I1041" i="1"/>
  <c r="H1041" i="1"/>
  <c r="G1041" i="1"/>
  <c r="B1036" i="1"/>
  <c r="O1019" i="1"/>
  <c r="N1019" i="1"/>
  <c r="M1019" i="1"/>
  <c r="L1019" i="1"/>
  <c r="K1019" i="1"/>
  <c r="J1019" i="1"/>
  <c r="I1019" i="1"/>
  <c r="H1019" i="1"/>
  <c r="G1019" i="1"/>
  <c r="A1019" i="1"/>
  <c r="O1018" i="1"/>
  <c r="N1018" i="1"/>
  <c r="M1018" i="1"/>
  <c r="L1018" i="1"/>
  <c r="K1018" i="1"/>
  <c r="J1018" i="1"/>
  <c r="I1018" i="1"/>
  <c r="H1018" i="1"/>
  <c r="G1018" i="1"/>
  <c r="A1018" i="1"/>
  <c r="O1017" i="1"/>
  <c r="N1017" i="1"/>
  <c r="M1017" i="1"/>
  <c r="L1017" i="1"/>
  <c r="K1017" i="1"/>
  <c r="J1017" i="1"/>
  <c r="I1017" i="1"/>
  <c r="H1017" i="1"/>
  <c r="G1017" i="1"/>
  <c r="A1017" i="1"/>
  <c r="O1016" i="1"/>
  <c r="N1016" i="1"/>
  <c r="M1016" i="1"/>
  <c r="L1016" i="1"/>
  <c r="K1016" i="1"/>
  <c r="J1016" i="1"/>
  <c r="I1016" i="1"/>
  <c r="H1016" i="1"/>
  <c r="G1016" i="1"/>
  <c r="A1016" i="1"/>
  <c r="O1015" i="1"/>
  <c r="O1020" i="1" s="1"/>
  <c r="N1015" i="1"/>
  <c r="M1015" i="1"/>
  <c r="M1020" i="1" s="1"/>
  <c r="L1015" i="1"/>
  <c r="K1015" i="1"/>
  <c r="K1020" i="1" s="1"/>
  <c r="J1015" i="1"/>
  <c r="I1015" i="1"/>
  <c r="I1020" i="1" s="1"/>
  <c r="H1015" i="1"/>
  <c r="G1015" i="1"/>
  <c r="G1020" i="1" s="1"/>
  <c r="A1015" i="1"/>
  <c r="O1013" i="1"/>
  <c r="N1013" i="1"/>
  <c r="M1013" i="1"/>
  <c r="L1013" i="1"/>
  <c r="K1013" i="1"/>
  <c r="J1013" i="1"/>
  <c r="I1013" i="1"/>
  <c r="H1013" i="1"/>
  <c r="G1013" i="1"/>
  <c r="A1012" i="1"/>
  <c r="A1011" i="1"/>
  <c r="A1010" i="1"/>
  <c r="A1009" i="1"/>
  <c r="A1008" i="1"/>
  <c r="O1006" i="1"/>
  <c r="N1006" i="1"/>
  <c r="M1006" i="1"/>
  <c r="L1006" i="1"/>
  <c r="K1006" i="1"/>
  <c r="J1006" i="1"/>
  <c r="I1006" i="1"/>
  <c r="H1006" i="1"/>
  <c r="G1006" i="1"/>
  <c r="A1005" i="1"/>
  <c r="A1004" i="1"/>
  <c r="A1003" i="1"/>
  <c r="A1002" i="1"/>
  <c r="A1001" i="1"/>
  <c r="O999" i="1"/>
  <c r="N999" i="1"/>
  <c r="M999" i="1"/>
  <c r="L999" i="1"/>
  <c r="K999" i="1"/>
  <c r="J999" i="1"/>
  <c r="I999" i="1"/>
  <c r="H999" i="1"/>
  <c r="G999" i="1"/>
  <c r="A998" i="1"/>
  <c r="A997" i="1"/>
  <c r="A996" i="1"/>
  <c r="A995" i="1"/>
  <c r="A994" i="1"/>
  <c r="O992" i="1"/>
  <c r="O1726" i="1" s="1"/>
  <c r="N992" i="1"/>
  <c r="N1726" i="1" s="1"/>
  <c r="M992" i="1"/>
  <c r="M1726" i="1" s="1"/>
  <c r="L992" i="1"/>
  <c r="L1726" i="1" s="1"/>
  <c r="K992" i="1"/>
  <c r="K1726" i="1" s="1"/>
  <c r="J992" i="1"/>
  <c r="J1726" i="1" s="1"/>
  <c r="I992" i="1"/>
  <c r="I1726" i="1" s="1"/>
  <c r="H992" i="1"/>
  <c r="H1726" i="1" s="1"/>
  <c r="G992" i="1"/>
  <c r="G1726" i="1" s="1"/>
  <c r="A991" i="1"/>
  <c r="A990" i="1"/>
  <c r="A989" i="1"/>
  <c r="A988" i="1"/>
  <c r="A987" i="1"/>
  <c r="O985" i="1"/>
  <c r="N985" i="1"/>
  <c r="M985" i="1"/>
  <c r="L985" i="1"/>
  <c r="K985" i="1"/>
  <c r="J985" i="1"/>
  <c r="I985" i="1"/>
  <c r="H985" i="1"/>
  <c r="G985" i="1"/>
  <c r="A984" i="1"/>
  <c r="A983" i="1"/>
  <c r="A982" i="1"/>
  <c r="A981" i="1"/>
  <c r="A980" i="1"/>
  <c r="J977" i="1"/>
  <c r="O976" i="1"/>
  <c r="N976" i="1"/>
  <c r="M976" i="1"/>
  <c r="L976" i="1"/>
  <c r="K976" i="1"/>
  <c r="J976" i="1"/>
  <c r="I976" i="1"/>
  <c r="H976" i="1"/>
  <c r="G976" i="1"/>
  <c r="A976" i="1"/>
  <c r="O975" i="1"/>
  <c r="N975" i="1"/>
  <c r="M975" i="1"/>
  <c r="L975" i="1"/>
  <c r="K975" i="1"/>
  <c r="J975" i="1"/>
  <c r="I975" i="1"/>
  <c r="H975" i="1"/>
  <c r="G975" i="1"/>
  <c r="A975" i="1"/>
  <c r="O974" i="1"/>
  <c r="N974" i="1"/>
  <c r="M974" i="1"/>
  <c r="L974" i="1"/>
  <c r="K974" i="1"/>
  <c r="J974" i="1"/>
  <c r="I974" i="1"/>
  <c r="H974" i="1"/>
  <c r="G974" i="1"/>
  <c r="A974" i="1"/>
  <c r="O973" i="1"/>
  <c r="N973" i="1"/>
  <c r="M973" i="1"/>
  <c r="L973" i="1"/>
  <c r="K973" i="1"/>
  <c r="J973" i="1"/>
  <c r="I973" i="1"/>
  <c r="H973" i="1"/>
  <c r="G973" i="1"/>
  <c r="A973" i="1"/>
  <c r="O972" i="1"/>
  <c r="N972" i="1"/>
  <c r="N977" i="1" s="1"/>
  <c r="M972" i="1"/>
  <c r="L972" i="1"/>
  <c r="K972" i="1"/>
  <c r="J972" i="1"/>
  <c r="I972" i="1"/>
  <c r="H972" i="1"/>
  <c r="G972" i="1"/>
  <c r="A972" i="1"/>
  <c r="O970" i="1"/>
  <c r="N970" i="1"/>
  <c r="M970" i="1"/>
  <c r="L970" i="1"/>
  <c r="K970" i="1"/>
  <c r="J970" i="1"/>
  <c r="I970" i="1"/>
  <c r="H970" i="1"/>
  <c r="G970" i="1"/>
  <c r="A969" i="1"/>
  <c r="A968" i="1"/>
  <c r="A967" i="1"/>
  <c r="A966" i="1"/>
  <c r="A965" i="1"/>
  <c r="O963" i="1"/>
  <c r="N963" i="1"/>
  <c r="M963" i="1"/>
  <c r="L963" i="1"/>
  <c r="K963" i="1"/>
  <c r="J963" i="1"/>
  <c r="I963" i="1"/>
  <c r="H963" i="1"/>
  <c r="G963" i="1"/>
  <c r="A962" i="1"/>
  <c r="A961" i="1"/>
  <c r="A960" i="1"/>
  <c r="A959" i="1"/>
  <c r="A958" i="1"/>
  <c r="O956" i="1"/>
  <c r="N956" i="1"/>
  <c r="M956" i="1"/>
  <c r="L956" i="1"/>
  <c r="K956" i="1"/>
  <c r="J956" i="1"/>
  <c r="I956" i="1"/>
  <c r="H956" i="1"/>
  <c r="G956" i="1"/>
  <c r="A955" i="1"/>
  <c r="A954" i="1"/>
  <c r="A953" i="1"/>
  <c r="A952" i="1"/>
  <c r="A951" i="1"/>
  <c r="O949" i="1"/>
  <c r="N949" i="1"/>
  <c r="M949" i="1"/>
  <c r="L949" i="1"/>
  <c r="K949" i="1"/>
  <c r="J949" i="1"/>
  <c r="I949" i="1"/>
  <c r="H949" i="1"/>
  <c r="G949" i="1"/>
  <c r="A948" i="1"/>
  <c r="A947" i="1"/>
  <c r="A946" i="1"/>
  <c r="A945" i="1"/>
  <c r="A944" i="1"/>
  <c r="O942" i="1"/>
  <c r="N942" i="1"/>
  <c r="M942" i="1"/>
  <c r="L942" i="1"/>
  <c r="K942" i="1"/>
  <c r="J942" i="1"/>
  <c r="I942" i="1"/>
  <c r="H942" i="1"/>
  <c r="G942" i="1"/>
  <c r="A941" i="1"/>
  <c r="A940" i="1"/>
  <c r="A939" i="1"/>
  <c r="A938" i="1"/>
  <c r="A937" i="1"/>
  <c r="O933" i="1"/>
  <c r="N933" i="1"/>
  <c r="M933" i="1"/>
  <c r="L933" i="1"/>
  <c r="K933" i="1"/>
  <c r="J933" i="1"/>
  <c r="I933" i="1"/>
  <c r="H933" i="1"/>
  <c r="G933" i="1"/>
  <c r="A933" i="1"/>
  <c r="O932" i="1"/>
  <c r="N932" i="1"/>
  <c r="M932" i="1"/>
  <c r="L932" i="1"/>
  <c r="K932" i="1"/>
  <c r="J932" i="1"/>
  <c r="I932" i="1"/>
  <c r="H932" i="1"/>
  <c r="G932" i="1"/>
  <c r="A932" i="1"/>
  <c r="O931" i="1"/>
  <c r="N931" i="1"/>
  <c r="M931" i="1"/>
  <c r="L931" i="1"/>
  <c r="K931" i="1"/>
  <c r="J931" i="1"/>
  <c r="I931" i="1"/>
  <c r="H931" i="1"/>
  <c r="G931" i="1"/>
  <c r="A931" i="1"/>
  <c r="O930" i="1"/>
  <c r="N930" i="1"/>
  <c r="M930" i="1"/>
  <c r="L930" i="1"/>
  <c r="K930" i="1"/>
  <c r="J930" i="1"/>
  <c r="I930" i="1"/>
  <c r="H930" i="1"/>
  <c r="G930" i="1"/>
  <c r="A930" i="1"/>
  <c r="O929" i="1"/>
  <c r="O934" i="1" s="1"/>
  <c r="N929" i="1"/>
  <c r="M929" i="1"/>
  <c r="M934" i="1" s="1"/>
  <c r="L929" i="1"/>
  <c r="K929" i="1"/>
  <c r="K934" i="1" s="1"/>
  <c r="J929" i="1"/>
  <c r="I929" i="1"/>
  <c r="H929" i="1"/>
  <c r="H934" i="1" s="1"/>
  <c r="G929" i="1"/>
  <c r="G934" i="1" s="1"/>
  <c r="A929" i="1"/>
  <c r="O927" i="1"/>
  <c r="N927" i="1"/>
  <c r="M927" i="1"/>
  <c r="L927" i="1"/>
  <c r="K927" i="1"/>
  <c r="J927" i="1"/>
  <c r="I927" i="1"/>
  <c r="H927" i="1"/>
  <c r="G927" i="1"/>
  <c r="A926" i="1"/>
  <c r="A925" i="1"/>
  <c r="A924" i="1"/>
  <c r="A923" i="1"/>
  <c r="A922" i="1"/>
  <c r="O920" i="1"/>
  <c r="N920" i="1"/>
  <c r="M920" i="1"/>
  <c r="L920" i="1"/>
  <c r="K920" i="1"/>
  <c r="J920" i="1"/>
  <c r="I920" i="1"/>
  <c r="H920" i="1"/>
  <c r="G920" i="1"/>
  <c r="A919" i="1"/>
  <c r="A918" i="1"/>
  <c r="A917" i="1"/>
  <c r="A916" i="1"/>
  <c r="A915" i="1"/>
  <c r="O913" i="1"/>
  <c r="N913" i="1"/>
  <c r="M913" i="1"/>
  <c r="L913" i="1"/>
  <c r="K913" i="1"/>
  <c r="J913" i="1"/>
  <c r="I913" i="1"/>
  <c r="H913" i="1"/>
  <c r="G913" i="1"/>
  <c r="A912" i="1"/>
  <c r="A911" i="1"/>
  <c r="A910" i="1"/>
  <c r="A909" i="1"/>
  <c r="A908" i="1"/>
  <c r="O906" i="1"/>
  <c r="N906" i="1"/>
  <c r="M906" i="1"/>
  <c r="L906" i="1"/>
  <c r="K906" i="1"/>
  <c r="J906" i="1"/>
  <c r="I906" i="1"/>
  <c r="H906" i="1"/>
  <c r="G906" i="1"/>
  <c r="A905" i="1"/>
  <c r="A904" i="1"/>
  <c r="A903" i="1"/>
  <c r="A902" i="1"/>
  <c r="A901" i="1"/>
  <c r="O899" i="1"/>
  <c r="N899" i="1"/>
  <c r="M899" i="1"/>
  <c r="L899" i="1"/>
  <c r="K899" i="1"/>
  <c r="J899" i="1"/>
  <c r="I899" i="1"/>
  <c r="H899" i="1"/>
  <c r="G899" i="1"/>
  <c r="A898" i="1"/>
  <c r="A897" i="1"/>
  <c r="A896" i="1"/>
  <c r="A895" i="1"/>
  <c r="A894" i="1"/>
  <c r="O892" i="1"/>
  <c r="N892" i="1"/>
  <c r="M892" i="1"/>
  <c r="L892" i="1"/>
  <c r="K892" i="1"/>
  <c r="J892" i="1"/>
  <c r="I892" i="1"/>
  <c r="H892" i="1"/>
  <c r="G892" i="1"/>
  <c r="A891" i="1"/>
  <c r="A890" i="1"/>
  <c r="A889" i="1"/>
  <c r="A888" i="1"/>
  <c r="A887" i="1"/>
  <c r="O885" i="1"/>
  <c r="N885" i="1"/>
  <c r="M885" i="1"/>
  <c r="M1023" i="1" s="1"/>
  <c r="L885" i="1"/>
  <c r="K885" i="1"/>
  <c r="J885" i="1"/>
  <c r="I885" i="1"/>
  <c r="I1023" i="1" s="1"/>
  <c r="H885" i="1"/>
  <c r="G885" i="1"/>
  <c r="O865" i="1"/>
  <c r="N865" i="1"/>
  <c r="M865" i="1"/>
  <c r="L865" i="1"/>
  <c r="K865" i="1"/>
  <c r="J865" i="1"/>
  <c r="I865" i="1"/>
  <c r="H865" i="1"/>
  <c r="G865" i="1"/>
  <c r="B856" i="1"/>
  <c r="O854" i="1"/>
  <c r="N854" i="1"/>
  <c r="M854" i="1"/>
  <c r="L854" i="1"/>
  <c r="K854" i="1"/>
  <c r="J854" i="1"/>
  <c r="I854" i="1"/>
  <c r="H854" i="1"/>
  <c r="G854" i="1"/>
  <c r="O853" i="1"/>
  <c r="N853" i="1"/>
  <c r="M853" i="1"/>
  <c r="L853" i="1"/>
  <c r="K853" i="1"/>
  <c r="J853" i="1"/>
  <c r="I853" i="1"/>
  <c r="H853" i="1"/>
  <c r="G853" i="1"/>
  <c r="O852" i="1"/>
  <c r="N852" i="1"/>
  <c r="M852" i="1"/>
  <c r="L852" i="1"/>
  <c r="K852" i="1"/>
  <c r="J852" i="1"/>
  <c r="I852" i="1"/>
  <c r="H852" i="1"/>
  <c r="G852" i="1"/>
  <c r="O851" i="1"/>
  <c r="N851" i="1"/>
  <c r="M851" i="1"/>
  <c r="L851" i="1"/>
  <c r="L855" i="1" s="1"/>
  <c r="K851" i="1"/>
  <c r="J851" i="1"/>
  <c r="I851" i="1"/>
  <c r="H851" i="1"/>
  <c r="H855" i="1" s="1"/>
  <c r="G851" i="1"/>
  <c r="O850" i="1"/>
  <c r="N850" i="1"/>
  <c r="M850" i="1"/>
  <c r="L850" i="1"/>
  <c r="K850" i="1"/>
  <c r="J850" i="1"/>
  <c r="I850" i="1"/>
  <c r="H850" i="1"/>
  <c r="G850" i="1"/>
  <c r="O849" i="1"/>
  <c r="N849" i="1"/>
  <c r="M849" i="1"/>
  <c r="L849" i="1"/>
  <c r="K849" i="1"/>
  <c r="J849" i="1"/>
  <c r="I849" i="1"/>
  <c r="H849" i="1"/>
  <c r="G849" i="1"/>
  <c r="O848" i="1"/>
  <c r="N848" i="1"/>
  <c r="M848" i="1"/>
  <c r="L848" i="1"/>
  <c r="K848" i="1"/>
  <c r="J848" i="1"/>
  <c r="I848" i="1"/>
  <c r="H848" i="1"/>
  <c r="G848" i="1"/>
  <c r="O846" i="1"/>
  <c r="N846" i="1"/>
  <c r="M846" i="1"/>
  <c r="L846" i="1"/>
  <c r="K846" i="1"/>
  <c r="J846" i="1"/>
  <c r="I846" i="1"/>
  <c r="H846" i="1"/>
  <c r="G846" i="1"/>
  <c r="O837" i="1"/>
  <c r="N837" i="1"/>
  <c r="M837" i="1"/>
  <c r="L837" i="1"/>
  <c r="K837" i="1"/>
  <c r="J837" i="1"/>
  <c r="I837" i="1"/>
  <c r="H837" i="1"/>
  <c r="G837" i="1"/>
  <c r="O828" i="1"/>
  <c r="N828" i="1"/>
  <c r="M828" i="1"/>
  <c r="L828" i="1"/>
  <c r="K828" i="1"/>
  <c r="J828" i="1"/>
  <c r="I828" i="1"/>
  <c r="H828" i="1"/>
  <c r="G828" i="1"/>
  <c r="B819" i="1"/>
  <c r="O817" i="1"/>
  <c r="N817" i="1"/>
  <c r="M817" i="1"/>
  <c r="L817" i="1"/>
  <c r="K817" i="1"/>
  <c r="J817" i="1"/>
  <c r="I817" i="1"/>
  <c r="H817" i="1"/>
  <c r="G817" i="1"/>
  <c r="O816" i="1"/>
  <c r="N816" i="1"/>
  <c r="M816" i="1"/>
  <c r="L816" i="1"/>
  <c r="K816" i="1"/>
  <c r="J816" i="1"/>
  <c r="I816" i="1"/>
  <c r="H816" i="1"/>
  <c r="G816" i="1"/>
  <c r="O815" i="1"/>
  <c r="N815" i="1"/>
  <c r="M815" i="1"/>
  <c r="L815" i="1"/>
  <c r="K815" i="1"/>
  <c r="J815" i="1"/>
  <c r="I815" i="1"/>
  <c r="H815" i="1"/>
  <c r="G815" i="1"/>
  <c r="O814" i="1"/>
  <c r="N814" i="1"/>
  <c r="M814" i="1"/>
  <c r="L814" i="1"/>
  <c r="K814" i="1"/>
  <c r="J814" i="1"/>
  <c r="I814" i="1"/>
  <c r="H814" i="1"/>
  <c r="G814" i="1"/>
  <c r="O813" i="1"/>
  <c r="N813" i="1"/>
  <c r="N818" i="1" s="1"/>
  <c r="M813" i="1"/>
  <c r="L813" i="1"/>
  <c r="K813" i="1"/>
  <c r="J813" i="1"/>
  <c r="I813" i="1"/>
  <c r="H813" i="1"/>
  <c r="G813" i="1"/>
  <c r="O812" i="1"/>
  <c r="N812" i="1"/>
  <c r="M812" i="1"/>
  <c r="L812" i="1"/>
  <c r="K812" i="1"/>
  <c r="J812" i="1"/>
  <c r="I812" i="1"/>
  <c r="H812" i="1"/>
  <c r="G812" i="1"/>
  <c r="O811" i="1"/>
  <c r="N811" i="1"/>
  <c r="M811" i="1"/>
  <c r="L811" i="1"/>
  <c r="K811" i="1"/>
  <c r="J811" i="1"/>
  <c r="J818" i="1" s="1"/>
  <c r="I811" i="1"/>
  <c r="H811" i="1"/>
  <c r="G811" i="1"/>
  <c r="O809" i="1"/>
  <c r="N809" i="1"/>
  <c r="M809" i="1"/>
  <c r="L809" i="1"/>
  <c r="K809" i="1"/>
  <c r="J809" i="1"/>
  <c r="I809" i="1"/>
  <c r="H809" i="1"/>
  <c r="G809" i="1"/>
  <c r="O800" i="1"/>
  <c r="N800" i="1"/>
  <c r="M800" i="1"/>
  <c r="L800" i="1"/>
  <c r="K800" i="1"/>
  <c r="J800" i="1"/>
  <c r="I800" i="1"/>
  <c r="H800" i="1"/>
  <c r="G800" i="1"/>
  <c r="O791" i="1"/>
  <c r="N791" i="1"/>
  <c r="M791" i="1"/>
  <c r="L791" i="1"/>
  <c r="K791" i="1"/>
  <c r="J791" i="1"/>
  <c r="I791" i="1"/>
  <c r="H791" i="1"/>
  <c r="G791" i="1"/>
  <c r="B782" i="1"/>
  <c r="H781" i="1"/>
  <c r="J778" i="1"/>
  <c r="O777" i="1"/>
  <c r="N777" i="1"/>
  <c r="M777" i="1"/>
  <c r="L777" i="1"/>
  <c r="K777" i="1"/>
  <c r="J777" i="1"/>
  <c r="I777" i="1"/>
  <c r="H777" i="1"/>
  <c r="G777" i="1"/>
  <c r="A777" i="1"/>
  <c r="O776" i="1"/>
  <c r="N776" i="1"/>
  <c r="M776" i="1"/>
  <c r="L776" i="1"/>
  <c r="K776" i="1"/>
  <c r="J776" i="1"/>
  <c r="I776" i="1"/>
  <c r="H776" i="1"/>
  <c r="G776" i="1"/>
  <c r="A776" i="1"/>
  <c r="O775" i="1"/>
  <c r="N775" i="1"/>
  <c r="M775" i="1"/>
  <c r="L775" i="1"/>
  <c r="K775" i="1"/>
  <c r="J775" i="1"/>
  <c r="I775" i="1"/>
  <c r="H775" i="1"/>
  <c r="G775" i="1"/>
  <c r="A775" i="1"/>
  <c r="O774" i="1"/>
  <c r="N774" i="1"/>
  <c r="M774" i="1"/>
  <c r="L774" i="1"/>
  <c r="K774" i="1"/>
  <c r="J774" i="1"/>
  <c r="I774" i="1"/>
  <c r="H774" i="1"/>
  <c r="G774" i="1"/>
  <c r="A774" i="1"/>
  <c r="O773" i="1"/>
  <c r="N773" i="1"/>
  <c r="M773" i="1"/>
  <c r="L773" i="1"/>
  <c r="K773" i="1"/>
  <c r="J773" i="1"/>
  <c r="I773" i="1"/>
  <c r="H773" i="1"/>
  <c r="G773" i="1"/>
  <c r="A773" i="1"/>
  <c r="O772" i="1"/>
  <c r="N772" i="1"/>
  <c r="N778" i="1" s="1"/>
  <c r="M772" i="1"/>
  <c r="L772" i="1"/>
  <c r="L778" i="1" s="1"/>
  <c r="K772" i="1"/>
  <c r="J772" i="1"/>
  <c r="I772" i="1"/>
  <c r="H772" i="1"/>
  <c r="H778" i="1" s="1"/>
  <c r="G772" i="1"/>
  <c r="A772" i="1"/>
  <c r="O770" i="1"/>
  <c r="N770" i="1"/>
  <c r="M770" i="1"/>
  <c r="L770" i="1"/>
  <c r="K770" i="1"/>
  <c r="J770" i="1"/>
  <c r="I770" i="1"/>
  <c r="H770" i="1"/>
  <c r="G770" i="1"/>
  <c r="A769" i="1"/>
  <c r="A768" i="1"/>
  <c r="A767" i="1"/>
  <c r="A766" i="1"/>
  <c r="A765" i="1"/>
  <c r="A764" i="1"/>
  <c r="O762" i="1"/>
  <c r="N762" i="1"/>
  <c r="M762" i="1"/>
  <c r="L762" i="1"/>
  <c r="K762" i="1"/>
  <c r="J762" i="1"/>
  <c r="I762" i="1"/>
  <c r="H762" i="1"/>
  <c r="G762" i="1"/>
  <c r="A761" i="1"/>
  <c r="A760" i="1"/>
  <c r="A759" i="1"/>
  <c r="A758" i="1"/>
  <c r="A757" i="1"/>
  <c r="A756" i="1"/>
  <c r="O754" i="1"/>
  <c r="N754" i="1"/>
  <c r="M754" i="1"/>
  <c r="L754" i="1"/>
  <c r="K754" i="1"/>
  <c r="J754" i="1"/>
  <c r="I754" i="1"/>
  <c r="H754" i="1"/>
  <c r="G754" i="1"/>
  <c r="A753" i="1"/>
  <c r="A752" i="1"/>
  <c r="A751" i="1"/>
  <c r="A750" i="1"/>
  <c r="A749" i="1"/>
  <c r="A748" i="1"/>
  <c r="O746" i="1"/>
  <c r="O1725" i="1" s="1"/>
  <c r="N746" i="1"/>
  <c r="N1725" i="1" s="1"/>
  <c r="M746" i="1"/>
  <c r="M1725" i="1" s="1"/>
  <c r="L746" i="1"/>
  <c r="L1725" i="1" s="1"/>
  <c r="K746" i="1"/>
  <c r="K1725" i="1" s="1"/>
  <c r="J746" i="1"/>
  <c r="J1725" i="1" s="1"/>
  <c r="I746" i="1"/>
  <c r="I1725" i="1" s="1"/>
  <c r="H746" i="1"/>
  <c r="H1725" i="1" s="1"/>
  <c r="G746" i="1"/>
  <c r="G1725" i="1" s="1"/>
  <c r="A745" i="1"/>
  <c r="A744" i="1"/>
  <c r="A743" i="1"/>
  <c r="A742" i="1"/>
  <c r="A741" i="1"/>
  <c r="A740" i="1"/>
  <c r="O738" i="1"/>
  <c r="N738" i="1"/>
  <c r="M738" i="1"/>
  <c r="L738" i="1"/>
  <c r="K738" i="1"/>
  <c r="J738" i="1"/>
  <c r="I738" i="1"/>
  <c r="H738" i="1"/>
  <c r="G738" i="1"/>
  <c r="A737" i="1"/>
  <c r="A736" i="1"/>
  <c r="A735" i="1"/>
  <c r="A734" i="1"/>
  <c r="A733" i="1"/>
  <c r="A732" i="1"/>
  <c r="O729" i="1"/>
  <c r="N729" i="1"/>
  <c r="M729" i="1"/>
  <c r="L729" i="1"/>
  <c r="K729" i="1"/>
  <c r="J729" i="1"/>
  <c r="I729" i="1"/>
  <c r="H729" i="1"/>
  <c r="G729" i="1"/>
  <c r="A728" i="1"/>
  <c r="A727" i="1"/>
  <c r="A726" i="1"/>
  <c r="A725" i="1"/>
  <c r="A724" i="1"/>
  <c r="A723" i="1"/>
  <c r="O721" i="1"/>
  <c r="N721" i="1"/>
  <c r="M721" i="1"/>
  <c r="L721" i="1"/>
  <c r="K721" i="1"/>
  <c r="J721" i="1"/>
  <c r="I721" i="1"/>
  <c r="H721" i="1"/>
  <c r="G721" i="1"/>
  <c r="A720" i="1"/>
  <c r="A719" i="1"/>
  <c r="A718" i="1"/>
  <c r="A717" i="1"/>
  <c r="A716" i="1"/>
  <c r="A715" i="1"/>
  <c r="O713" i="1"/>
  <c r="N713" i="1"/>
  <c r="M713" i="1"/>
  <c r="L713" i="1"/>
  <c r="K713" i="1"/>
  <c r="J713" i="1"/>
  <c r="I713" i="1"/>
  <c r="H713" i="1"/>
  <c r="G713" i="1"/>
  <c r="A712" i="1"/>
  <c r="A711" i="1"/>
  <c r="A710" i="1"/>
  <c r="A709" i="1"/>
  <c r="A708" i="1"/>
  <c r="A707" i="1"/>
  <c r="O705" i="1"/>
  <c r="N705" i="1"/>
  <c r="M705" i="1"/>
  <c r="L705" i="1"/>
  <c r="K705" i="1"/>
  <c r="J705" i="1"/>
  <c r="I705" i="1"/>
  <c r="H705" i="1"/>
  <c r="G705" i="1"/>
  <c r="A704" i="1"/>
  <c r="A703" i="1"/>
  <c r="A702" i="1"/>
  <c r="A701" i="1"/>
  <c r="A700" i="1"/>
  <c r="A699" i="1"/>
  <c r="O697" i="1"/>
  <c r="N697" i="1"/>
  <c r="M697" i="1"/>
  <c r="L697" i="1"/>
  <c r="K697" i="1"/>
  <c r="J697" i="1"/>
  <c r="I697" i="1"/>
  <c r="H697" i="1"/>
  <c r="G697" i="1"/>
  <c r="A696" i="1"/>
  <c r="A695" i="1"/>
  <c r="A694" i="1"/>
  <c r="A693" i="1"/>
  <c r="A692" i="1"/>
  <c r="A691" i="1"/>
  <c r="O689" i="1"/>
  <c r="N689" i="1"/>
  <c r="M689" i="1"/>
  <c r="L689" i="1"/>
  <c r="K689" i="1"/>
  <c r="J689" i="1"/>
  <c r="I689" i="1"/>
  <c r="H689" i="1"/>
  <c r="G689" i="1"/>
  <c r="A688" i="1"/>
  <c r="A687" i="1"/>
  <c r="A686" i="1"/>
  <c r="A685" i="1"/>
  <c r="A684" i="1"/>
  <c r="A683" i="1"/>
  <c r="N680" i="1"/>
  <c r="J680" i="1"/>
  <c r="O679" i="1"/>
  <c r="N679" i="1"/>
  <c r="M679" i="1"/>
  <c r="L679" i="1"/>
  <c r="K679" i="1"/>
  <c r="J679" i="1"/>
  <c r="I679" i="1"/>
  <c r="H679" i="1"/>
  <c r="G679" i="1"/>
  <c r="A679" i="1"/>
  <c r="O678" i="1"/>
  <c r="N678" i="1"/>
  <c r="M678" i="1"/>
  <c r="L678" i="1"/>
  <c r="K678" i="1"/>
  <c r="J678" i="1"/>
  <c r="I678" i="1"/>
  <c r="H678" i="1"/>
  <c r="G678" i="1"/>
  <c r="A678" i="1"/>
  <c r="O677" i="1"/>
  <c r="N677" i="1"/>
  <c r="M677" i="1"/>
  <c r="L677" i="1"/>
  <c r="K677" i="1"/>
  <c r="J677" i="1"/>
  <c r="I677" i="1"/>
  <c r="H677" i="1"/>
  <c r="G677" i="1"/>
  <c r="A677" i="1"/>
  <c r="O676" i="1"/>
  <c r="N676" i="1"/>
  <c r="M676" i="1"/>
  <c r="L676" i="1"/>
  <c r="K676" i="1"/>
  <c r="J676" i="1"/>
  <c r="I676" i="1"/>
  <c r="H676" i="1"/>
  <c r="G676" i="1"/>
  <c r="A676" i="1"/>
  <c r="O675" i="1"/>
  <c r="N675" i="1"/>
  <c r="M675" i="1"/>
  <c r="L675" i="1"/>
  <c r="K675" i="1"/>
  <c r="J675" i="1"/>
  <c r="I675" i="1"/>
  <c r="H675" i="1"/>
  <c r="G675" i="1"/>
  <c r="A675" i="1"/>
  <c r="O674" i="1"/>
  <c r="N674" i="1"/>
  <c r="M674" i="1"/>
  <c r="L674" i="1"/>
  <c r="L680" i="1" s="1"/>
  <c r="K674" i="1"/>
  <c r="J674" i="1"/>
  <c r="I674" i="1"/>
  <c r="H674" i="1"/>
  <c r="H680" i="1" s="1"/>
  <c r="G674" i="1"/>
  <c r="A674" i="1"/>
  <c r="O672" i="1"/>
  <c r="N672" i="1"/>
  <c r="M672" i="1"/>
  <c r="L672" i="1"/>
  <c r="K672" i="1"/>
  <c r="J672" i="1"/>
  <c r="I672" i="1"/>
  <c r="H672" i="1"/>
  <c r="G672" i="1"/>
  <c r="A671" i="1"/>
  <c r="A670" i="1"/>
  <c r="A669" i="1"/>
  <c r="A668" i="1"/>
  <c r="A667" i="1"/>
  <c r="A666" i="1"/>
  <c r="O664" i="1"/>
  <c r="N664" i="1"/>
  <c r="M664" i="1"/>
  <c r="L664" i="1"/>
  <c r="K664" i="1"/>
  <c r="J664" i="1"/>
  <c r="I664" i="1"/>
  <c r="H664" i="1"/>
  <c r="G664" i="1"/>
  <c r="A663" i="1"/>
  <c r="A662" i="1"/>
  <c r="A661" i="1"/>
  <c r="A660" i="1"/>
  <c r="A659" i="1"/>
  <c r="A658" i="1"/>
  <c r="O656" i="1"/>
  <c r="N656" i="1"/>
  <c r="M656" i="1"/>
  <c r="L656" i="1"/>
  <c r="K656" i="1"/>
  <c r="J656" i="1"/>
  <c r="I656" i="1"/>
  <c r="H656" i="1"/>
  <c r="G656" i="1"/>
  <c r="A655" i="1"/>
  <c r="A654" i="1"/>
  <c r="A653" i="1"/>
  <c r="A652" i="1"/>
  <c r="A651" i="1"/>
  <c r="A650" i="1"/>
  <c r="O648" i="1"/>
  <c r="N648" i="1"/>
  <c r="M648" i="1"/>
  <c r="L648" i="1"/>
  <c r="K648" i="1"/>
  <c r="J648" i="1"/>
  <c r="I648" i="1"/>
  <c r="H648" i="1"/>
  <c r="G648" i="1"/>
  <c r="A647" i="1"/>
  <c r="A646" i="1"/>
  <c r="A645" i="1"/>
  <c r="A644" i="1"/>
  <c r="A643" i="1"/>
  <c r="A642" i="1"/>
  <c r="O640" i="1"/>
  <c r="N640" i="1"/>
  <c r="M640" i="1"/>
  <c r="L640" i="1"/>
  <c r="K640" i="1"/>
  <c r="J640" i="1"/>
  <c r="I640" i="1"/>
  <c r="H640" i="1"/>
  <c r="G640" i="1"/>
  <c r="A639" i="1"/>
  <c r="A638" i="1"/>
  <c r="A637" i="1"/>
  <c r="A636" i="1"/>
  <c r="A635" i="1"/>
  <c r="A634" i="1"/>
  <c r="O632" i="1"/>
  <c r="N632" i="1"/>
  <c r="M632" i="1"/>
  <c r="L632" i="1"/>
  <c r="K632" i="1"/>
  <c r="J632" i="1"/>
  <c r="I632" i="1"/>
  <c r="H632" i="1"/>
  <c r="G632" i="1"/>
  <c r="A631" i="1"/>
  <c r="A630" i="1"/>
  <c r="A629" i="1"/>
  <c r="A628" i="1"/>
  <c r="A627" i="1"/>
  <c r="A626" i="1"/>
  <c r="O624" i="1"/>
  <c r="O781" i="1" s="1"/>
  <c r="N624" i="1"/>
  <c r="M624" i="1"/>
  <c r="L624" i="1"/>
  <c r="L781" i="1" s="1"/>
  <c r="K624" i="1"/>
  <c r="K781" i="1" s="1"/>
  <c r="J624" i="1"/>
  <c r="I624" i="1"/>
  <c r="H624" i="1"/>
  <c r="G624" i="1"/>
  <c r="G781" i="1" s="1"/>
  <c r="J612" i="1"/>
  <c r="O611" i="1"/>
  <c r="N611" i="1"/>
  <c r="N612" i="1" s="1"/>
  <c r="M611" i="1"/>
  <c r="L611" i="1"/>
  <c r="K611" i="1"/>
  <c r="J611" i="1"/>
  <c r="I611" i="1"/>
  <c r="H611" i="1"/>
  <c r="G611" i="1"/>
  <c r="O610" i="1"/>
  <c r="N610" i="1"/>
  <c r="M610" i="1"/>
  <c r="L610" i="1"/>
  <c r="K610" i="1"/>
  <c r="J610" i="1"/>
  <c r="I610" i="1"/>
  <c r="H610" i="1"/>
  <c r="G610" i="1"/>
  <c r="O609" i="1"/>
  <c r="N609" i="1"/>
  <c r="M609" i="1"/>
  <c r="L609" i="1"/>
  <c r="K609" i="1"/>
  <c r="J609" i="1"/>
  <c r="I609" i="1"/>
  <c r="H609" i="1"/>
  <c r="G609" i="1"/>
  <c r="O607" i="1"/>
  <c r="N607" i="1"/>
  <c r="M607" i="1"/>
  <c r="L607" i="1"/>
  <c r="K607" i="1"/>
  <c r="J607" i="1"/>
  <c r="I607" i="1"/>
  <c r="H607" i="1"/>
  <c r="G607" i="1"/>
  <c r="O602" i="1"/>
  <c r="N602" i="1"/>
  <c r="M602" i="1"/>
  <c r="L602" i="1"/>
  <c r="K602" i="1"/>
  <c r="J602" i="1"/>
  <c r="I602" i="1"/>
  <c r="H602" i="1"/>
  <c r="G602" i="1"/>
  <c r="O597" i="1"/>
  <c r="N597" i="1"/>
  <c r="M597" i="1"/>
  <c r="L597" i="1"/>
  <c r="K597" i="1"/>
  <c r="J597" i="1"/>
  <c r="I597" i="1"/>
  <c r="H597" i="1"/>
  <c r="G597" i="1"/>
  <c r="O592" i="1"/>
  <c r="N592" i="1"/>
  <c r="M592" i="1"/>
  <c r="L592" i="1"/>
  <c r="K592" i="1"/>
  <c r="J592" i="1"/>
  <c r="I592" i="1"/>
  <c r="H592" i="1"/>
  <c r="G592" i="1"/>
  <c r="O587" i="1"/>
  <c r="N587" i="1"/>
  <c r="M587" i="1"/>
  <c r="L587" i="1"/>
  <c r="K587" i="1"/>
  <c r="J587" i="1"/>
  <c r="I587" i="1"/>
  <c r="H587" i="1"/>
  <c r="G587" i="1"/>
  <c r="O582" i="1"/>
  <c r="N582" i="1"/>
  <c r="M582" i="1"/>
  <c r="L582" i="1"/>
  <c r="K582" i="1"/>
  <c r="J582" i="1"/>
  <c r="I582" i="1"/>
  <c r="H582" i="1"/>
  <c r="G582" i="1"/>
  <c r="O577" i="1"/>
  <c r="N577" i="1"/>
  <c r="M577" i="1"/>
  <c r="L577" i="1"/>
  <c r="K577" i="1"/>
  <c r="J577" i="1"/>
  <c r="I577" i="1"/>
  <c r="H577" i="1"/>
  <c r="G577" i="1"/>
  <c r="B571" i="1"/>
  <c r="B570" i="1"/>
  <c r="O567" i="1"/>
  <c r="N567" i="1"/>
  <c r="M567" i="1"/>
  <c r="L567" i="1"/>
  <c r="K567" i="1"/>
  <c r="J567" i="1"/>
  <c r="I567" i="1"/>
  <c r="H567" i="1"/>
  <c r="G567" i="1"/>
  <c r="O566" i="1"/>
  <c r="N566" i="1"/>
  <c r="M566" i="1"/>
  <c r="L566" i="1"/>
  <c r="K566" i="1"/>
  <c r="J566" i="1"/>
  <c r="I566" i="1"/>
  <c r="H566" i="1"/>
  <c r="G566" i="1"/>
  <c r="G568" i="1" s="1"/>
  <c r="O565" i="1"/>
  <c r="O568" i="1" s="1"/>
  <c r="N565" i="1"/>
  <c r="M565" i="1"/>
  <c r="M568" i="1" s="1"/>
  <c r="L565" i="1"/>
  <c r="K565" i="1"/>
  <c r="K568" i="1" s="1"/>
  <c r="J565" i="1"/>
  <c r="I565" i="1"/>
  <c r="I568" i="1" s="1"/>
  <c r="H565" i="1"/>
  <c r="G565" i="1"/>
  <c r="O563" i="1"/>
  <c r="N563" i="1"/>
  <c r="M563" i="1"/>
  <c r="L563" i="1"/>
  <c r="K563" i="1"/>
  <c r="J563" i="1"/>
  <c r="I563" i="1"/>
  <c r="H563" i="1"/>
  <c r="G563" i="1"/>
  <c r="O558" i="1"/>
  <c r="N558" i="1"/>
  <c r="M558" i="1"/>
  <c r="L558" i="1"/>
  <c r="K558" i="1"/>
  <c r="J558" i="1"/>
  <c r="I558" i="1"/>
  <c r="H558" i="1"/>
  <c r="G558" i="1"/>
  <c r="O553" i="1"/>
  <c r="N553" i="1"/>
  <c r="M553" i="1"/>
  <c r="L553" i="1"/>
  <c r="K553" i="1"/>
  <c r="J553" i="1"/>
  <c r="I553" i="1"/>
  <c r="H553" i="1"/>
  <c r="G553" i="1"/>
  <c r="O548" i="1"/>
  <c r="O1724" i="1" s="1"/>
  <c r="N548" i="1"/>
  <c r="N1724" i="1" s="1"/>
  <c r="M548" i="1"/>
  <c r="M1724" i="1" s="1"/>
  <c r="L548" i="1"/>
  <c r="L1724" i="1" s="1"/>
  <c r="K548" i="1"/>
  <c r="K1724" i="1" s="1"/>
  <c r="J548" i="1"/>
  <c r="J1724" i="1" s="1"/>
  <c r="I548" i="1"/>
  <c r="I1724" i="1" s="1"/>
  <c r="H548" i="1"/>
  <c r="H1724" i="1" s="1"/>
  <c r="G548" i="1"/>
  <c r="G1724" i="1" s="1"/>
  <c r="O543" i="1"/>
  <c r="N543" i="1"/>
  <c r="M543" i="1"/>
  <c r="L543" i="1"/>
  <c r="K543" i="1"/>
  <c r="J543" i="1"/>
  <c r="I543" i="1"/>
  <c r="H543" i="1"/>
  <c r="G543" i="1"/>
  <c r="O536" i="1"/>
  <c r="O537" i="1" s="1"/>
  <c r="N536" i="1"/>
  <c r="M536" i="1"/>
  <c r="L536" i="1"/>
  <c r="K536" i="1"/>
  <c r="K537" i="1" s="1"/>
  <c r="J536" i="1"/>
  <c r="I536" i="1"/>
  <c r="H536" i="1"/>
  <c r="G536" i="1"/>
  <c r="G537" i="1" s="1"/>
  <c r="O535" i="1"/>
  <c r="N535" i="1"/>
  <c r="M535" i="1"/>
  <c r="L535" i="1"/>
  <c r="K535" i="1"/>
  <c r="J535" i="1"/>
  <c r="I535" i="1"/>
  <c r="H535" i="1"/>
  <c r="G535" i="1"/>
  <c r="O534" i="1"/>
  <c r="N534" i="1"/>
  <c r="N537" i="1" s="1"/>
  <c r="M534" i="1"/>
  <c r="M537" i="1" s="1"/>
  <c r="L534" i="1"/>
  <c r="K534" i="1"/>
  <c r="J534" i="1"/>
  <c r="J537" i="1" s="1"/>
  <c r="I534" i="1"/>
  <c r="I537" i="1" s="1"/>
  <c r="H534" i="1"/>
  <c r="G534" i="1"/>
  <c r="O532" i="1"/>
  <c r="N532" i="1"/>
  <c r="M532" i="1"/>
  <c r="L532" i="1"/>
  <c r="K532" i="1"/>
  <c r="J532" i="1"/>
  <c r="I532" i="1"/>
  <c r="H532" i="1"/>
  <c r="G532" i="1"/>
  <c r="O527" i="1"/>
  <c r="N527" i="1"/>
  <c r="M527" i="1"/>
  <c r="L527" i="1"/>
  <c r="K527" i="1"/>
  <c r="J527" i="1"/>
  <c r="I527" i="1"/>
  <c r="H527" i="1"/>
  <c r="G527" i="1"/>
  <c r="O522" i="1"/>
  <c r="N522" i="1"/>
  <c r="M522" i="1"/>
  <c r="L522" i="1"/>
  <c r="K522" i="1"/>
  <c r="J522" i="1"/>
  <c r="I522" i="1"/>
  <c r="H522" i="1"/>
  <c r="G522" i="1"/>
  <c r="O517" i="1"/>
  <c r="N517" i="1"/>
  <c r="M517" i="1"/>
  <c r="L517" i="1"/>
  <c r="K517" i="1"/>
  <c r="J517" i="1"/>
  <c r="I517" i="1"/>
  <c r="H517" i="1"/>
  <c r="G517" i="1"/>
  <c r="O512" i="1"/>
  <c r="N512" i="1"/>
  <c r="M512" i="1"/>
  <c r="L512" i="1"/>
  <c r="K512" i="1"/>
  <c r="J512" i="1"/>
  <c r="I512" i="1"/>
  <c r="H512" i="1"/>
  <c r="G512" i="1"/>
  <c r="M506" i="1"/>
  <c r="O505" i="1"/>
  <c r="N505" i="1"/>
  <c r="N506" i="1" s="1"/>
  <c r="M505" i="1"/>
  <c r="L505" i="1"/>
  <c r="K505" i="1"/>
  <c r="J505" i="1"/>
  <c r="J506" i="1" s="1"/>
  <c r="I505" i="1"/>
  <c r="H505" i="1"/>
  <c r="G505" i="1"/>
  <c r="O504" i="1"/>
  <c r="N504" i="1"/>
  <c r="M504" i="1"/>
  <c r="L504" i="1"/>
  <c r="K504" i="1"/>
  <c r="J504" i="1"/>
  <c r="I504" i="1"/>
  <c r="H504" i="1"/>
  <c r="G504" i="1"/>
  <c r="O503" i="1"/>
  <c r="O506" i="1" s="1"/>
  <c r="N503" i="1"/>
  <c r="M503" i="1"/>
  <c r="L503" i="1"/>
  <c r="K503" i="1"/>
  <c r="K506" i="1" s="1"/>
  <c r="J503" i="1"/>
  <c r="I503" i="1"/>
  <c r="I506" i="1" s="1"/>
  <c r="H503" i="1"/>
  <c r="G503" i="1"/>
  <c r="G506" i="1" s="1"/>
  <c r="G571" i="1" s="1"/>
  <c r="O501" i="1"/>
  <c r="N501" i="1"/>
  <c r="M501" i="1"/>
  <c r="L501" i="1"/>
  <c r="K501" i="1"/>
  <c r="J501" i="1"/>
  <c r="I501" i="1"/>
  <c r="H501" i="1"/>
  <c r="G501" i="1"/>
  <c r="O496" i="1"/>
  <c r="N496" i="1"/>
  <c r="M496" i="1"/>
  <c r="L496" i="1"/>
  <c r="K496" i="1"/>
  <c r="J496" i="1"/>
  <c r="I496" i="1"/>
  <c r="H496" i="1"/>
  <c r="G496" i="1"/>
  <c r="O491" i="1"/>
  <c r="N491" i="1"/>
  <c r="M491" i="1"/>
  <c r="L491" i="1"/>
  <c r="K491" i="1"/>
  <c r="J491" i="1"/>
  <c r="I491" i="1"/>
  <c r="H491" i="1"/>
  <c r="G491" i="1"/>
  <c r="O486" i="1"/>
  <c r="N486" i="1"/>
  <c r="M486" i="1"/>
  <c r="L486" i="1"/>
  <c r="K486" i="1"/>
  <c r="J486" i="1"/>
  <c r="I486" i="1"/>
  <c r="H486" i="1"/>
  <c r="G486" i="1"/>
  <c r="O481" i="1"/>
  <c r="N481" i="1"/>
  <c r="M481" i="1"/>
  <c r="L481" i="1"/>
  <c r="K481" i="1"/>
  <c r="J481" i="1"/>
  <c r="I481" i="1"/>
  <c r="H481" i="1"/>
  <c r="G481" i="1"/>
  <c r="O476" i="1"/>
  <c r="N476" i="1"/>
  <c r="M476" i="1"/>
  <c r="L476" i="1"/>
  <c r="K476" i="1"/>
  <c r="J476" i="1"/>
  <c r="I476" i="1"/>
  <c r="H476" i="1"/>
  <c r="G476" i="1"/>
  <c r="O471" i="1"/>
  <c r="N471" i="1"/>
  <c r="M471" i="1"/>
  <c r="L471" i="1"/>
  <c r="K471" i="1"/>
  <c r="J471" i="1"/>
  <c r="I471" i="1"/>
  <c r="H471" i="1"/>
  <c r="G471" i="1"/>
  <c r="O457" i="1"/>
  <c r="N457" i="1"/>
  <c r="M457" i="1"/>
  <c r="L457" i="1"/>
  <c r="K457" i="1"/>
  <c r="J457" i="1"/>
  <c r="I457" i="1"/>
  <c r="H457" i="1"/>
  <c r="G457" i="1"/>
  <c r="A457" i="1"/>
  <c r="O456" i="1"/>
  <c r="N456" i="1"/>
  <c r="M456" i="1"/>
  <c r="L456" i="1"/>
  <c r="K456" i="1"/>
  <c r="J456" i="1"/>
  <c r="I456" i="1"/>
  <c r="H456" i="1"/>
  <c r="G456" i="1"/>
  <c r="A456" i="1"/>
  <c r="O455" i="1"/>
  <c r="N455" i="1"/>
  <c r="M455" i="1"/>
  <c r="L455" i="1"/>
  <c r="K455" i="1"/>
  <c r="J455" i="1"/>
  <c r="I455" i="1"/>
  <c r="H455" i="1"/>
  <c r="G455" i="1"/>
  <c r="A455" i="1"/>
  <c r="O454" i="1"/>
  <c r="N454" i="1"/>
  <c r="M454" i="1"/>
  <c r="L454" i="1"/>
  <c r="K454" i="1"/>
  <c r="J454" i="1"/>
  <c r="I454" i="1"/>
  <c r="H454" i="1"/>
  <c r="G454" i="1"/>
  <c r="A454" i="1"/>
  <c r="O453" i="1"/>
  <c r="N453" i="1"/>
  <c r="M453" i="1"/>
  <c r="L453" i="1"/>
  <c r="K453" i="1"/>
  <c r="J453" i="1"/>
  <c r="I453" i="1"/>
  <c r="H453" i="1"/>
  <c r="G453" i="1"/>
  <c r="A453" i="1"/>
  <c r="O452" i="1"/>
  <c r="N452" i="1"/>
  <c r="M452" i="1"/>
  <c r="L452" i="1"/>
  <c r="K452" i="1"/>
  <c r="J452" i="1"/>
  <c r="I452" i="1"/>
  <c r="H452" i="1"/>
  <c r="G452" i="1"/>
  <c r="A452" i="1"/>
  <c r="O451" i="1"/>
  <c r="N451" i="1"/>
  <c r="N458" i="1" s="1"/>
  <c r="M451" i="1"/>
  <c r="L451" i="1"/>
  <c r="K451" i="1"/>
  <c r="J451" i="1"/>
  <c r="J458" i="1" s="1"/>
  <c r="I451" i="1"/>
  <c r="H451" i="1"/>
  <c r="G451" i="1"/>
  <c r="A451" i="1"/>
  <c r="O449" i="1"/>
  <c r="N449" i="1"/>
  <c r="M449" i="1"/>
  <c r="L449" i="1"/>
  <c r="K449" i="1"/>
  <c r="J449" i="1"/>
  <c r="I449" i="1"/>
  <c r="H449" i="1"/>
  <c r="G449" i="1"/>
  <c r="A449" i="1"/>
  <c r="A448" i="1"/>
  <c r="A447" i="1"/>
  <c r="A446" i="1"/>
  <c r="A445" i="1"/>
  <c r="A444" i="1"/>
  <c r="A443" i="1"/>
  <c r="A442" i="1"/>
  <c r="O440" i="1"/>
  <c r="N440" i="1"/>
  <c r="M440" i="1"/>
  <c r="L440" i="1"/>
  <c r="K440" i="1"/>
  <c r="J440" i="1"/>
  <c r="I440" i="1"/>
  <c r="H440" i="1"/>
  <c r="G440" i="1"/>
  <c r="A440" i="1"/>
  <c r="A439" i="1"/>
  <c r="A438" i="1"/>
  <c r="A437" i="1"/>
  <c r="A436" i="1"/>
  <c r="A435" i="1"/>
  <c r="A434" i="1"/>
  <c r="A433" i="1"/>
  <c r="B431" i="1"/>
  <c r="A430" i="1"/>
  <c r="A429" i="1"/>
  <c r="A428" i="1"/>
  <c r="A427" i="1"/>
  <c r="A426" i="1"/>
  <c r="A425" i="1"/>
  <c r="A424" i="1"/>
  <c r="A423" i="1"/>
  <c r="O420" i="1"/>
  <c r="N420" i="1"/>
  <c r="M420" i="1"/>
  <c r="L420" i="1"/>
  <c r="K420" i="1"/>
  <c r="J420" i="1"/>
  <c r="I420" i="1"/>
  <c r="H420" i="1"/>
  <c r="G420" i="1"/>
  <c r="A420" i="1"/>
  <c r="O419" i="1"/>
  <c r="N419" i="1"/>
  <c r="M419" i="1"/>
  <c r="L419" i="1"/>
  <c r="K419" i="1"/>
  <c r="J419" i="1"/>
  <c r="I419" i="1"/>
  <c r="H419" i="1"/>
  <c r="G419" i="1"/>
  <c r="A419" i="1"/>
  <c r="O418" i="1"/>
  <c r="N418" i="1"/>
  <c r="M418" i="1"/>
  <c r="L418" i="1"/>
  <c r="K418" i="1"/>
  <c r="J418" i="1"/>
  <c r="I418" i="1"/>
  <c r="H418" i="1"/>
  <c r="G418" i="1"/>
  <c r="A418" i="1"/>
  <c r="O417" i="1"/>
  <c r="N417" i="1"/>
  <c r="M417" i="1"/>
  <c r="L417" i="1"/>
  <c r="K417" i="1"/>
  <c r="J417" i="1"/>
  <c r="I417" i="1"/>
  <c r="H417" i="1"/>
  <c r="G417" i="1"/>
  <c r="A417" i="1"/>
  <c r="O416" i="1"/>
  <c r="N416" i="1"/>
  <c r="M416" i="1"/>
  <c r="L416" i="1"/>
  <c r="K416" i="1"/>
  <c r="J416" i="1"/>
  <c r="I416" i="1"/>
  <c r="H416" i="1"/>
  <c r="G416" i="1"/>
  <c r="A416" i="1"/>
  <c r="O415" i="1"/>
  <c r="N415" i="1"/>
  <c r="M415" i="1"/>
  <c r="L415" i="1"/>
  <c r="K415" i="1"/>
  <c r="J415" i="1"/>
  <c r="I415" i="1"/>
  <c r="H415" i="1"/>
  <c r="G415" i="1"/>
  <c r="A415" i="1"/>
  <c r="O414" i="1"/>
  <c r="N414" i="1"/>
  <c r="M414" i="1"/>
  <c r="L414" i="1"/>
  <c r="L421" i="1" s="1"/>
  <c r="K414" i="1"/>
  <c r="J414" i="1"/>
  <c r="I414" i="1"/>
  <c r="H414" i="1"/>
  <c r="H421" i="1" s="1"/>
  <c r="G414" i="1"/>
  <c r="A414" i="1"/>
  <c r="O412" i="1"/>
  <c r="N412" i="1"/>
  <c r="M412" i="1"/>
  <c r="L412" i="1"/>
  <c r="K412" i="1"/>
  <c r="J412" i="1"/>
  <c r="I412" i="1"/>
  <c r="H412" i="1"/>
  <c r="G412" i="1"/>
  <c r="A412" i="1"/>
  <c r="A421" i="1" s="1"/>
  <c r="A411" i="1"/>
  <c r="A410" i="1"/>
  <c r="A409" i="1"/>
  <c r="A408" i="1"/>
  <c r="A407" i="1"/>
  <c r="A406" i="1"/>
  <c r="A405" i="1"/>
  <c r="O403" i="1"/>
  <c r="N403" i="1"/>
  <c r="M403" i="1"/>
  <c r="L403" i="1"/>
  <c r="K403" i="1"/>
  <c r="J403" i="1"/>
  <c r="I403" i="1"/>
  <c r="H403" i="1"/>
  <c r="G403" i="1"/>
  <c r="B394" i="1"/>
  <c r="O384" i="1"/>
  <c r="N384" i="1"/>
  <c r="M384" i="1"/>
  <c r="L384" i="1"/>
  <c r="K384" i="1"/>
  <c r="J384" i="1"/>
  <c r="I384" i="1"/>
  <c r="H384" i="1"/>
  <c r="G384" i="1"/>
  <c r="O383" i="1"/>
  <c r="N383" i="1"/>
  <c r="M383" i="1"/>
  <c r="L383" i="1"/>
  <c r="K383" i="1"/>
  <c r="J383" i="1"/>
  <c r="I383" i="1"/>
  <c r="H383" i="1"/>
  <c r="G383" i="1"/>
  <c r="O382" i="1"/>
  <c r="N382" i="1"/>
  <c r="M382" i="1"/>
  <c r="L382" i="1"/>
  <c r="K382" i="1"/>
  <c r="J382" i="1"/>
  <c r="I382" i="1"/>
  <c r="H382" i="1"/>
  <c r="G382" i="1"/>
  <c r="O381" i="1"/>
  <c r="N381" i="1"/>
  <c r="N385" i="1" s="1"/>
  <c r="M381" i="1"/>
  <c r="M385" i="1" s="1"/>
  <c r="L381" i="1"/>
  <c r="K381" i="1"/>
  <c r="J381" i="1"/>
  <c r="J385" i="1" s="1"/>
  <c r="I381" i="1"/>
  <c r="I385" i="1" s="1"/>
  <c r="H381" i="1"/>
  <c r="G381" i="1"/>
  <c r="O379" i="1"/>
  <c r="N379" i="1"/>
  <c r="M379" i="1"/>
  <c r="L379" i="1"/>
  <c r="K379" i="1"/>
  <c r="J379" i="1"/>
  <c r="I379" i="1"/>
  <c r="H379" i="1"/>
  <c r="G379" i="1"/>
  <c r="O373" i="1"/>
  <c r="N373" i="1"/>
  <c r="M373" i="1"/>
  <c r="L373" i="1"/>
  <c r="K373" i="1"/>
  <c r="J373" i="1"/>
  <c r="I373" i="1"/>
  <c r="H373" i="1"/>
  <c r="G373" i="1"/>
  <c r="B367" i="1"/>
  <c r="O366" i="1"/>
  <c r="N366" i="1"/>
  <c r="M366" i="1"/>
  <c r="L366" i="1"/>
  <c r="K366" i="1"/>
  <c r="J366" i="1"/>
  <c r="I366" i="1"/>
  <c r="H366" i="1"/>
  <c r="G366" i="1"/>
  <c r="O360" i="1"/>
  <c r="O1723" i="1" s="1"/>
  <c r="N360" i="1"/>
  <c r="M360" i="1"/>
  <c r="M1723" i="1" s="1"/>
  <c r="L360" i="1"/>
  <c r="L1723" i="1" s="1"/>
  <c r="K360" i="1"/>
  <c r="K1723" i="1" s="1"/>
  <c r="J360" i="1"/>
  <c r="I360" i="1"/>
  <c r="I1723" i="1" s="1"/>
  <c r="H360" i="1"/>
  <c r="H1723" i="1" s="1"/>
  <c r="G360" i="1"/>
  <c r="G1723" i="1" s="1"/>
  <c r="O354" i="1"/>
  <c r="N354" i="1"/>
  <c r="M354" i="1"/>
  <c r="L354" i="1"/>
  <c r="K354" i="1"/>
  <c r="J354" i="1"/>
  <c r="I354" i="1"/>
  <c r="H354" i="1"/>
  <c r="G354" i="1"/>
  <c r="B348" i="1"/>
  <c r="O338" i="1"/>
  <c r="N338" i="1"/>
  <c r="M338" i="1"/>
  <c r="L338" i="1"/>
  <c r="K338" i="1"/>
  <c r="J338" i="1"/>
  <c r="I338" i="1"/>
  <c r="H338" i="1"/>
  <c r="G338" i="1"/>
  <c r="B333" i="1"/>
  <c r="O328" i="1"/>
  <c r="N328" i="1"/>
  <c r="M328" i="1"/>
  <c r="L328" i="1"/>
  <c r="K328" i="1"/>
  <c r="J328" i="1"/>
  <c r="I328" i="1"/>
  <c r="H328" i="1"/>
  <c r="G328" i="1"/>
  <c r="O327" i="1"/>
  <c r="N327" i="1"/>
  <c r="M327" i="1"/>
  <c r="L327" i="1"/>
  <c r="K327" i="1"/>
  <c r="J327" i="1"/>
  <c r="I327" i="1"/>
  <c r="H327" i="1"/>
  <c r="G327" i="1"/>
  <c r="O326" i="1"/>
  <c r="N326" i="1"/>
  <c r="M326" i="1"/>
  <c r="L326" i="1"/>
  <c r="K326" i="1"/>
  <c r="J326" i="1"/>
  <c r="I326" i="1"/>
  <c r="H326" i="1"/>
  <c r="G326" i="1"/>
  <c r="O325" i="1"/>
  <c r="N325" i="1"/>
  <c r="M325" i="1"/>
  <c r="L325" i="1"/>
  <c r="K325" i="1"/>
  <c r="J325" i="1"/>
  <c r="I325" i="1"/>
  <c r="H325" i="1"/>
  <c r="G325" i="1"/>
  <c r="O324" i="1"/>
  <c r="N324" i="1"/>
  <c r="M324" i="1"/>
  <c r="L324" i="1"/>
  <c r="K324" i="1"/>
  <c r="J324" i="1"/>
  <c r="I324" i="1"/>
  <c r="H324" i="1"/>
  <c r="G324" i="1"/>
  <c r="O323" i="1"/>
  <c r="N323" i="1"/>
  <c r="M323" i="1"/>
  <c r="L323" i="1"/>
  <c r="K323" i="1"/>
  <c r="J323" i="1"/>
  <c r="I323" i="1"/>
  <c r="H323" i="1"/>
  <c r="G323" i="1"/>
  <c r="O322" i="1"/>
  <c r="N322" i="1"/>
  <c r="M322" i="1"/>
  <c r="M329" i="1" s="1"/>
  <c r="M331" i="1" s="1"/>
  <c r="L322" i="1"/>
  <c r="K322" i="1"/>
  <c r="J322" i="1"/>
  <c r="I322" i="1"/>
  <c r="I329" i="1" s="1"/>
  <c r="I331" i="1" s="1"/>
  <c r="H322" i="1"/>
  <c r="G322" i="1"/>
  <c r="A322" i="1"/>
  <c r="B321" i="1"/>
  <c r="O320" i="1"/>
  <c r="N320" i="1"/>
  <c r="M320" i="1"/>
  <c r="L320" i="1"/>
  <c r="K320" i="1"/>
  <c r="J320" i="1"/>
  <c r="I320" i="1"/>
  <c r="H320" i="1"/>
  <c r="G320" i="1"/>
  <c r="A318" i="1"/>
  <c r="A313" i="1"/>
  <c r="O311" i="1"/>
  <c r="N311" i="1"/>
  <c r="M311" i="1"/>
  <c r="L311" i="1"/>
  <c r="K311" i="1"/>
  <c r="J311" i="1"/>
  <c r="I311" i="1"/>
  <c r="H311" i="1"/>
  <c r="G311" i="1"/>
  <c r="A304" i="1"/>
  <c r="O302" i="1"/>
  <c r="N302" i="1"/>
  <c r="M302" i="1"/>
  <c r="M1722" i="1" s="1"/>
  <c r="L302" i="1"/>
  <c r="L1722" i="1" s="1"/>
  <c r="K302" i="1"/>
  <c r="J302" i="1"/>
  <c r="I302" i="1"/>
  <c r="I1722" i="1" s="1"/>
  <c r="H302" i="1"/>
  <c r="H1722" i="1" s="1"/>
  <c r="G302" i="1"/>
  <c r="O293" i="1"/>
  <c r="O330" i="1" s="1"/>
  <c r="N293" i="1"/>
  <c r="M293" i="1"/>
  <c r="L293" i="1"/>
  <c r="K293" i="1"/>
  <c r="K330" i="1" s="1"/>
  <c r="J293" i="1"/>
  <c r="I293" i="1"/>
  <c r="H293" i="1"/>
  <c r="G293" i="1"/>
  <c r="G330" i="1" s="1"/>
  <c r="A292" i="1"/>
  <c r="A291" i="1"/>
  <c r="A290" i="1"/>
  <c r="A289" i="1"/>
  <c r="A288" i="1"/>
  <c r="A287" i="1"/>
  <c r="A286" i="1"/>
  <c r="B285" i="1"/>
  <c r="O283" i="1"/>
  <c r="N283" i="1"/>
  <c r="M283" i="1"/>
  <c r="L283" i="1"/>
  <c r="K283" i="1"/>
  <c r="J283" i="1"/>
  <c r="I283" i="1"/>
  <c r="H283" i="1"/>
  <c r="G283" i="1"/>
  <c r="A282" i="1"/>
  <c r="A281" i="1"/>
  <c r="A280" i="1"/>
  <c r="A279" i="1"/>
  <c r="A278" i="1"/>
  <c r="A277" i="1"/>
  <c r="A276" i="1"/>
  <c r="O274" i="1"/>
  <c r="N274" i="1"/>
  <c r="M274" i="1"/>
  <c r="M330" i="1" s="1"/>
  <c r="L274" i="1"/>
  <c r="L330" i="1" s="1"/>
  <c r="K274" i="1"/>
  <c r="J274" i="1"/>
  <c r="I274" i="1"/>
  <c r="I330" i="1" s="1"/>
  <c r="H274" i="1"/>
  <c r="G274" i="1"/>
  <c r="A274" i="1"/>
  <c r="A273" i="1"/>
  <c r="A272" i="1"/>
  <c r="A328" i="1" s="1"/>
  <c r="A271" i="1"/>
  <c r="A327" i="1" s="1"/>
  <c r="A270" i="1"/>
  <c r="A326" i="1" s="1"/>
  <c r="A269" i="1"/>
  <c r="A325" i="1" s="1"/>
  <c r="A268" i="1"/>
  <c r="A324" i="1" s="1"/>
  <c r="A267" i="1"/>
  <c r="A323" i="1" s="1"/>
  <c r="O265" i="1"/>
  <c r="N265" i="1"/>
  <c r="M265" i="1"/>
  <c r="L265" i="1"/>
  <c r="K265" i="1"/>
  <c r="J265" i="1"/>
  <c r="I265" i="1"/>
  <c r="H265" i="1"/>
  <c r="G265" i="1"/>
  <c r="A264" i="1"/>
  <c r="A263" i="1"/>
  <c r="A319" i="1" s="1"/>
  <c r="A262" i="1"/>
  <c r="A261" i="1"/>
  <c r="A317" i="1" s="1"/>
  <c r="A260" i="1"/>
  <c r="A316" i="1" s="1"/>
  <c r="A259" i="1"/>
  <c r="A315" i="1" s="1"/>
  <c r="A258" i="1"/>
  <c r="A314" i="1" s="1"/>
  <c r="B256" i="1"/>
  <c r="O255" i="1"/>
  <c r="N255" i="1"/>
  <c r="M255" i="1"/>
  <c r="L255" i="1"/>
  <c r="K255" i="1"/>
  <c r="J255" i="1"/>
  <c r="I255" i="1"/>
  <c r="H255" i="1"/>
  <c r="G255" i="1"/>
  <c r="A254" i="1"/>
  <c r="A310" i="1" s="1"/>
  <c r="A253" i="1"/>
  <c r="A309" i="1" s="1"/>
  <c r="A252" i="1"/>
  <c r="A308" i="1" s="1"/>
  <c r="A251" i="1"/>
  <c r="A307" i="1" s="1"/>
  <c r="A250" i="1"/>
  <c r="A306" i="1" s="1"/>
  <c r="A249" i="1"/>
  <c r="A305" i="1" s="1"/>
  <c r="A248" i="1"/>
  <c r="O246" i="1"/>
  <c r="N246" i="1"/>
  <c r="M246" i="1"/>
  <c r="L246" i="1"/>
  <c r="K246" i="1"/>
  <c r="J246" i="1"/>
  <c r="I246" i="1"/>
  <c r="H246" i="1"/>
  <c r="G246" i="1"/>
  <c r="A245" i="1"/>
  <c r="A301" i="1" s="1"/>
  <c r="A244" i="1"/>
  <c r="A300" i="1" s="1"/>
  <c r="A243" i="1"/>
  <c r="A299" i="1" s="1"/>
  <c r="A242" i="1"/>
  <c r="A298" i="1" s="1"/>
  <c r="A241" i="1"/>
  <c r="A297" i="1" s="1"/>
  <c r="A240" i="1"/>
  <c r="A296" i="1" s="1"/>
  <c r="A239" i="1"/>
  <c r="A295" i="1" s="1"/>
  <c r="O237" i="1"/>
  <c r="N237" i="1"/>
  <c r="M237" i="1"/>
  <c r="L237" i="1"/>
  <c r="K237" i="1"/>
  <c r="J237" i="1"/>
  <c r="I237" i="1"/>
  <c r="H237" i="1"/>
  <c r="G237" i="1"/>
  <c r="B228" i="1"/>
  <c r="O215" i="1"/>
  <c r="N215" i="1"/>
  <c r="M215" i="1"/>
  <c r="L215" i="1"/>
  <c r="K215" i="1"/>
  <c r="J215" i="1"/>
  <c r="I215" i="1"/>
  <c r="H215" i="1"/>
  <c r="G215" i="1"/>
  <c r="B214" i="1"/>
  <c r="A214" i="1"/>
  <c r="B213" i="1"/>
  <c r="A213" i="1"/>
  <c r="A212" i="1"/>
  <c r="B211" i="1"/>
  <c r="A211" i="1"/>
  <c r="A210" i="1"/>
  <c r="A209" i="1"/>
  <c r="O207" i="1"/>
  <c r="N207" i="1"/>
  <c r="M207" i="1"/>
  <c r="L207" i="1"/>
  <c r="K207" i="1"/>
  <c r="J207" i="1"/>
  <c r="I207" i="1"/>
  <c r="H207" i="1"/>
  <c r="G207" i="1"/>
  <c r="A206" i="1"/>
  <c r="A205" i="1"/>
  <c r="A204" i="1"/>
  <c r="A203" i="1"/>
  <c r="A202" i="1"/>
  <c r="A201" i="1"/>
  <c r="O198" i="1"/>
  <c r="N198" i="1"/>
  <c r="M198" i="1"/>
  <c r="L198" i="1"/>
  <c r="K198" i="1"/>
  <c r="J198" i="1"/>
  <c r="I198" i="1"/>
  <c r="H198" i="1"/>
  <c r="G198" i="1"/>
  <c r="B197" i="1"/>
  <c r="O193" i="1"/>
  <c r="N193" i="1"/>
  <c r="M193" i="1"/>
  <c r="L193" i="1"/>
  <c r="K193" i="1"/>
  <c r="J193" i="1"/>
  <c r="I193" i="1"/>
  <c r="H193" i="1"/>
  <c r="G193" i="1"/>
  <c r="B188" i="1"/>
  <c r="O187" i="1"/>
  <c r="N187" i="1"/>
  <c r="M187" i="1"/>
  <c r="L187" i="1"/>
  <c r="K187" i="1"/>
  <c r="J187" i="1"/>
  <c r="I187" i="1"/>
  <c r="H187" i="1"/>
  <c r="G187" i="1"/>
  <c r="A186" i="1"/>
  <c r="A185" i="1"/>
  <c r="A184" i="1"/>
  <c r="A183" i="1"/>
  <c r="A182" i="1"/>
  <c r="A181" i="1"/>
  <c r="O179" i="1"/>
  <c r="N179" i="1"/>
  <c r="M179" i="1"/>
  <c r="L179" i="1"/>
  <c r="K179" i="1"/>
  <c r="J179" i="1"/>
  <c r="I179" i="1"/>
  <c r="H179" i="1"/>
  <c r="G179" i="1"/>
  <c r="B171" i="1"/>
  <c r="O170" i="1"/>
  <c r="N170" i="1"/>
  <c r="M170" i="1"/>
  <c r="L170" i="1"/>
  <c r="K170" i="1"/>
  <c r="J170" i="1"/>
  <c r="I170" i="1"/>
  <c r="H170" i="1"/>
  <c r="G170" i="1"/>
  <c r="B169" i="1"/>
  <c r="O165" i="1"/>
  <c r="N165" i="1"/>
  <c r="M165" i="1"/>
  <c r="L165" i="1"/>
  <c r="K165" i="1"/>
  <c r="J165" i="1"/>
  <c r="I165" i="1"/>
  <c r="H165" i="1"/>
  <c r="G165" i="1"/>
  <c r="B160" i="1"/>
  <c r="O154" i="1"/>
  <c r="N154" i="1"/>
  <c r="M154" i="1"/>
  <c r="L154" i="1"/>
  <c r="K154" i="1"/>
  <c r="J154" i="1"/>
  <c r="I154" i="1"/>
  <c r="H154" i="1"/>
  <c r="G154" i="1"/>
  <c r="A153" i="1"/>
  <c r="A152" i="1"/>
  <c r="A151" i="1"/>
  <c r="A150" i="1"/>
  <c r="A149" i="1"/>
  <c r="B148" i="1"/>
  <c r="O147" i="1"/>
  <c r="N147" i="1"/>
  <c r="M147" i="1"/>
  <c r="L147" i="1"/>
  <c r="K147" i="1"/>
  <c r="J147" i="1"/>
  <c r="I147" i="1"/>
  <c r="H147" i="1"/>
  <c r="G147" i="1"/>
  <c r="B141" i="1"/>
  <c r="O136" i="1"/>
  <c r="N136" i="1"/>
  <c r="M136" i="1"/>
  <c r="L136" i="1"/>
  <c r="K136" i="1"/>
  <c r="J136" i="1"/>
  <c r="I136" i="1"/>
  <c r="H136" i="1"/>
  <c r="G136" i="1"/>
  <c r="A135" i="1"/>
  <c r="A134" i="1"/>
  <c r="A133" i="1"/>
  <c r="A132" i="1"/>
  <c r="B131" i="1"/>
  <c r="O130" i="1"/>
  <c r="N130" i="1"/>
  <c r="M130" i="1"/>
  <c r="L130" i="1"/>
  <c r="K130" i="1"/>
  <c r="J130" i="1"/>
  <c r="I130" i="1"/>
  <c r="H130" i="1"/>
  <c r="G130" i="1"/>
  <c r="B125" i="1"/>
  <c r="O114" i="1"/>
  <c r="N114" i="1"/>
  <c r="M114" i="1"/>
  <c r="L114" i="1"/>
  <c r="K114" i="1"/>
  <c r="J114" i="1"/>
  <c r="I114" i="1"/>
  <c r="H114" i="1"/>
  <c r="G114" i="1"/>
  <c r="B113" i="1"/>
  <c r="A113" i="1"/>
  <c r="A112" i="1"/>
  <c r="A111" i="1"/>
  <c r="A110" i="1"/>
  <c r="A109" i="1"/>
  <c r="A108" i="1"/>
  <c r="O106" i="1"/>
  <c r="N106" i="1"/>
  <c r="M106" i="1"/>
  <c r="L106" i="1"/>
  <c r="K106" i="1"/>
  <c r="J106" i="1"/>
  <c r="I106" i="1"/>
  <c r="H106" i="1"/>
  <c r="G106" i="1"/>
  <c r="A105" i="1"/>
  <c r="A104" i="1"/>
  <c r="A103" i="1"/>
  <c r="A102" i="1"/>
  <c r="A101" i="1"/>
  <c r="A100" i="1"/>
  <c r="B98" i="1"/>
  <c r="O97" i="1"/>
  <c r="N97" i="1"/>
  <c r="M97" i="1"/>
  <c r="L97" i="1"/>
  <c r="K97" i="1"/>
  <c r="J97" i="1"/>
  <c r="I97" i="1"/>
  <c r="H97" i="1"/>
  <c r="G97" i="1"/>
  <c r="B94" i="1"/>
  <c r="O92" i="1"/>
  <c r="N92" i="1"/>
  <c r="M92" i="1"/>
  <c r="L92" i="1"/>
  <c r="K92" i="1"/>
  <c r="J92" i="1"/>
  <c r="I92" i="1"/>
  <c r="H92" i="1"/>
  <c r="G92" i="1"/>
  <c r="B96" i="1"/>
  <c r="B87" i="1"/>
  <c r="O86" i="1"/>
  <c r="N86" i="1"/>
  <c r="M86" i="1"/>
  <c r="L86" i="1"/>
  <c r="K86" i="1"/>
  <c r="J86" i="1"/>
  <c r="I86" i="1"/>
  <c r="H86" i="1"/>
  <c r="G86" i="1"/>
  <c r="A85" i="1"/>
  <c r="B84" i="1"/>
  <c r="A84" i="1"/>
  <c r="A83" i="1"/>
  <c r="A82" i="1"/>
  <c r="B81" i="1"/>
  <c r="A81" i="1"/>
  <c r="A80" i="1"/>
  <c r="O78" i="1"/>
  <c r="N78" i="1"/>
  <c r="M78" i="1" s="1"/>
  <c r="B70" i="1"/>
  <c r="O69" i="1"/>
  <c r="N69" i="1"/>
  <c r="M69" i="1"/>
  <c r="L69" i="1"/>
  <c r="L1721" i="1" s="1"/>
  <c r="K69" i="1"/>
  <c r="J69" i="1"/>
  <c r="I69" i="1"/>
  <c r="H69" i="1"/>
  <c r="H1721" i="1" s="1"/>
  <c r="G69" i="1"/>
  <c r="G1721" i="1" s="1"/>
  <c r="O64" i="1"/>
  <c r="N64" i="1"/>
  <c r="M64" i="1"/>
  <c r="L64" i="1"/>
  <c r="K64" i="1"/>
  <c r="J64" i="1"/>
  <c r="I64" i="1"/>
  <c r="H64" i="1"/>
  <c r="G64" i="1"/>
  <c r="B59" i="1"/>
  <c r="O55" i="1"/>
  <c r="N55" i="1"/>
  <c r="M55" i="1"/>
  <c r="L55" i="1"/>
  <c r="K55" i="1"/>
  <c r="J55" i="1"/>
  <c r="I55" i="1"/>
  <c r="H55" i="1"/>
  <c r="G55" i="1"/>
  <c r="B52" i="1"/>
  <c r="O51" i="1"/>
  <c r="N51" i="1"/>
  <c r="M51" i="1"/>
  <c r="L51" i="1"/>
  <c r="K51" i="1"/>
  <c r="J51" i="1"/>
  <c r="I51" i="1"/>
  <c r="H51" i="1"/>
  <c r="G51" i="1"/>
  <c r="B48" i="1"/>
  <c r="O39" i="1"/>
  <c r="N39" i="1"/>
  <c r="M39" i="1"/>
  <c r="L39" i="1"/>
  <c r="K39" i="1"/>
  <c r="J39" i="1"/>
  <c r="I39" i="1"/>
  <c r="H39" i="1"/>
  <c r="G39" i="1"/>
  <c r="O34" i="1"/>
  <c r="N34" i="1"/>
  <c r="M34" i="1"/>
  <c r="M43" i="1" s="1"/>
  <c r="L34" i="1"/>
  <c r="L43" i="1" s="1"/>
  <c r="K34" i="1"/>
  <c r="J34" i="1"/>
  <c r="I34" i="1"/>
  <c r="I43" i="1" s="1"/>
  <c r="H34" i="1"/>
  <c r="H43" i="1" s="1"/>
  <c r="G34" i="1"/>
  <c r="G43" i="1" s="1"/>
  <c r="B33" i="1"/>
  <c r="O32" i="1"/>
  <c r="G32" i="1"/>
  <c r="O28" i="1"/>
  <c r="N28" i="1"/>
  <c r="N32" i="1" s="1"/>
  <c r="M28" i="1"/>
  <c r="M32" i="1" s="1"/>
  <c r="L28" i="1"/>
  <c r="L32" i="1" s="1"/>
  <c r="K28" i="1"/>
  <c r="K32" i="1" s="1"/>
  <c r="J28" i="1"/>
  <c r="J32" i="1" s="1"/>
  <c r="I28" i="1"/>
  <c r="I32" i="1" s="1"/>
  <c r="H28" i="1"/>
  <c r="H32" i="1" s="1"/>
  <c r="G28" i="1"/>
  <c r="B22" i="1"/>
  <c r="O17" i="1"/>
  <c r="N17" i="1"/>
  <c r="M17" i="1"/>
  <c r="L17" i="1"/>
  <c r="K17" i="1"/>
  <c r="J17" i="1"/>
  <c r="I17" i="1"/>
  <c r="H17" i="1"/>
  <c r="G17" i="1"/>
  <c r="B13" i="1"/>
  <c r="O11" i="1"/>
  <c r="N11" i="1"/>
  <c r="M11" i="1"/>
  <c r="L11" i="1"/>
  <c r="K11" i="1"/>
  <c r="J11" i="1"/>
  <c r="I11" i="1"/>
  <c r="H11" i="1"/>
  <c r="G11" i="1"/>
  <c r="B7" i="1"/>
  <c r="D332" i="2" l="1"/>
  <c r="C333" i="2"/>
  <c r="D333" i="2" s="1"/>
  <c r="F1151" i="1"/>
  <c r="F1157" i="1" s="1"/>
  <c r="F1133" i="1"/>
  <c r="D1133" i="1"/>
  <c r="D1151" i="1"/>
  <c r="D1157" i="1" s="1"/>
  <c r="B68" i="1"/>
  <c r="B66" i="1"/>
  <c r="B85" i="1"/>
  <c r="O43" i="1"/>
  <c r="B183" i="1"/>
  <c r="B185" i="1"/>
  <c r="G385" i="1"/>
  <c r="K385" i="1"/>
  <c r="O385" i="1"/>
  <c r="G421" i="1"/>
  <c r="H570" i="1"/>
  <c r="L570" i="1"/>
  <c r="K43" i="1"/>
  <c r="B210" i="1"/>
  <c r="H330" i="1"/>
  <c r="J329" i="1"/>
  <c r="J331" i="1" s="1"/>
  <c r="N329" i="1"/>
  <c r="N331" i="1" s="1"/>
  <c r="I570" i="1"/>
  <c r="M570" i="1"/>
  <c r="H506" i="1"/>
  <c r="L506" i="1"/>
  <c r="K1721" i="1"/>
  <c r="O1721" i="1"/>
  <c r="B82" i="1"/>
  <c r="B110" i="1"/>
  <c r="B182" i="1"/>
  <c r="B184" i="1"/>
  <c r="B186" i="1"/>
  <c r="B212" i="1"/>
  <c r="M421" i="1"/>
  <c r="J1152" i="1"/>
  <c r="N1152" i="1"/>
  <c r="I1141" i="1"/>
  <c r="J568" i="1"/>
  <c r="J571" i="1" s="1"/>
  <c r="N568" i="1"/>
  <c r="H780" i="1"/>
  <c r="L780" i="1"/>
  <c r="J855" i="1"/>
  <c r="N855" i="1"/>
  <c r="L934" i="1"/>
  <c r="J1020" i="1"/>
  <c r="N1020" i="1"/>
  <c r="G1152" i="1"/>
  <c r="K1152" i="1"/>
  <c r="O1152" i="1"/>
  <c r="H1152" i="1"/>
  <c r="L1152" i="1"/>
  <c r="L1157" i="1" s="1"/>
  <c r="M1417" i="1"/>
  <c r="H458" i="1"/>
  <c r="L458" i="1"/>
  <c r="I612" i="1"/>
  <c r="M612" i="1"/>
  <c r="I781" i="1"/>
  <c r="M781" i="1"/>
  <c r="G855" i="1"/>
  <c r="K855" i="1"/>
  <c r="O855" i="1"/>
  <c r="I977" i="1"/>
  <c r="M977" i="1"/>
  <c r="M1022" i="1" s="1"/>
  <c r="J1141" i="1"/>
  <c r="N1141" i="1"/>
  <c r="E1127" i="1"/>
  <c r="E1135" i="1"/>
  <c r="L1207" i="1"/>
  <c r="H1207" i="1"/>
  <c r="H1417" i="1"/>
  <c r="G1429" i="1"/>
  <c r="O1429" i="1"/>
  <c r="H1632" i="1"/>
  <c r="L1632" i="1"/>
  <c r="B63" i="1"/>
  <c r="J1721" i="1"/>
  <c r="N1721" i="1"/>
  <c r="H385" i="1"/>
  <c r="L385" i="1"/>
  <c r="K421" i="1"/>
  <c r="O421" i="1"/>
  <c r="H568" i="1"/>
  <c r="L568" i="1"/>
  <c r="J781" i="1"/>
  <c r="N781" i="1"/>
  <c r="G1023" i="1"/>
  <c r="K1023" i="1"/>
  <c r="O1023" i="1"/>
  <c r="J934" i="1"/>
  <c r="J1022" i="1" s="1"/>
  <c r="N934" i="1"/>
  <c r="H1020" i="1"/>
  <c r="L1020" i="1"/>
  <c r="I1152" i="1"/>
  <c r="M1152" i="1"/>
  <c r="H1141" i="1"/>
  <c r="L1141" i="1"/>
  <c r="I1149" i="1"/>
  <c r="M1149" i="1"/>
  <c r="I1417" i="1"/>
  <c r="O1548" i="1"/>
  <c r="N1580" i="1"/>
  <c r="N1404" i="1"/>
  <c r="G1548" i="1"/>
  <c r="G1615" i="1"/>
  <c r="K1615" i="1"/>
  <c r="O1615" i="1"/>
  <c r="I1901" i="1"/>
  <c r="M1901" i="1"/>
  <c r="E1143" i="1"/>
  <c r="M1207" i="1"/>
  <c r="M1218" i="1" s="1"/>
  <c r="J1417" i="1"/>
  <c r="N1417" i="1"/>
  <c r="H1514" i="1"/>
  <c r="L1514" i="1"/>
  <c r="H1580" i="1"/>
  <c r="L1580" i="1"/>
  <c r="L1615" i="1"/>
  <c r="N1207" i="1"/>
  <c r="H1429" i="1"/>
  <c r="L1429" i="1"/>
  <c r="J1478" i="1"/>
  <c r="N1478" i="1"/>
  <c r="H1548" i="1"/>
  <c r="L1548" i="1"/>
  <c r="I1615" i="1"/>
  <c r="M1615" i="1"/>
  <c r="B196" i="1"/>
  <c r="B95" i="1"/>
  <c r="B80" i="1"/>
  <c r="B168" i="1"/>
  <c r="B163" i="1"/>
  <c r="B162" i="1"/>
  <c r="B167" i="1"/>
  <c r="B83" i="1"/>
  <c r="B181" i="1"/>
  <c r="B191" i="1"/>
  <c r="B190" i="1"/>
  <c r="B195" i="1"/>
  <c r="B62" i="1"/>
  <c r="B108" i="1"/>
  <c r="N330" i="1"/>
  <c r="G818" i="1"/>
  <c r="O818" i="1"/>
  <c r="B67" i="1"/>
  <c r="B111" i="1"/>
  <c r="G329" i="1"/>
  <c r="G331" i="1" s="1"/>
  <c r="K329" i="1"/>
  <c r="K331" i="1" s="1"/>
  <c r="O329" i="1"/>
  <c r="O331" i="1" s="1"/>
  <c r="I421" i="1"/>
  <c r="G458" i="1"/>
  <c r="K458" i="1"/>
  <c r="O458" i="1"/>
  <c r="G570" i="1"/>
  <c r="K570" i="1"/>
  <c r="O570" i="1"/>
  <c r="K571" i="1"/>
  <c r="O571" i="1"/>
  <c r="I680" i="1"/>
  <c r="M680" i="1"/>
  <c r="G778" i="1"/>
  <c r="K778" i="1"/>
  <c r="O778" i="1"/>
  <c r="B109" i="1"/>
  <c r="B164" i="1"/>
  <c r="B192" i="1"/>
  <c r="B91" i="1"/>
  <c r="B112" i="1"/>
  <c r="B209" i="1"/>
  <c r="J330" i="1"/>
  <c r="G612" i="1"/>
  <c r="K612" i="1"/>
  <c r="O612" i="1"/>
  <c r="K818" i="1"/>
  <c r="N1022" i="1"/>
  <c r="J43" i="1"/>
  <c r="N43" i="1"/>
  <c r="L78" i="1"/>
  <c r="B61" i="1"/>
  <c r="J1722" i="1"/>
  <c r="N1722" i="1"/>
  <c r="H329" i="1"/>
  <c r="H331" i="1" s="1"/>
  <c r="L329" i="1"/>
  <c r="L331" i="1" s="1"/>
  <c r="J1723" i="1"/>
  <c r="N1723" i="1"/>
  <c r="I1721" i="1"/>
  <c r="M1721" i="1"/>
  <c r="G1722" i="1"/>
  <c r="K1722" i="1"/>
  <c r="O1722" i="1"/>
  <c r="J421" i="1"/>
  <c r="N421" i="1"/>
  <c r="N571" i="1"/>
  <c r="I571" i="1"/>
  <c r="H537" i="1"/>
  <c r="H571" i="1" s="1"/>
  <c r="L537" i="1"/>
  <c r="L571" i="1" s="1"/>
  <c r="H612" i="1"/>
  <c r="L612" i="1"/>
  <c r="J780" i="1"/>
  <c r="I778" i="1"/>
  <c r="M778" i="1"/>
  <c r="H818" i="1"/>
  <c r="L818" i="1"/>
  <c r="I458" i="1"/>
  <c r="M458" i="1"/>
  <c r="J570" i="1"/>
  <c r="N570" i="1"/>
  <c r="M571" i="1"/>
  <c r="G680" i="1"/>
  <c r="K680" i="1"/>
  <c r="K780" i="1" s="1"/>
  <c r="O680" i="1"/>
  <c r="O780" i="1" s="1"/>
  <c r="N780" i="1"/>
  <c r="I818" i="1"/>
  <c r="M818" i="1"/>
  <c r="I855" i="1"/>
  <c r="M855" i="1"/>
  <c r="I934" i="1"/>
  <c r="I1022" i="1" s="1"/>
  <c r="G977" i="1"/>
  <c r="G1022" i="1" s="1"/>
  <c r="K977" i="1"/>
  <c r="K1022" i="1" s="1"/>
  <c r="O977" i="1"/>
  <c r="O1022" i="1" s="1"/>
  <c r="J1023" i="1"/>
  <c r="N1023" i="1"/>
  <c r="H977" i="1"/>
  <c r="H1022" i="1" s="1"/>
  <c r="L977" i="1"/>
  <c r="L1022" i="1" s="1"/>
  <c r="I1151" i="1"/>
  <c r="I1157" i="1" s="1"/>
  <c r="I1133" i="1"/>
  <c r="M1151" i="1"/>
  <c r="M1157" i="1" s="1"/>
  <c r="M1133" i="1"/>
  <c r="C1135" i="1"/>
  <c r="C1143" i="1"/>
  <c r="J1151" i="1"/>
  <c r="J1157" i="1" s="1"/>
  <c r="J1133" i="1"/>
  <c r="N1151" i="1"/>
  <c r="N1157" i="1" s="1"/>
  <c r="N1133" i="1"/>
  <c r="H1218" i="1"/>
  <c r="L1218" i="1"/>
  <c r="H1023" i="1"/>
  <c r="L1023" i="1"/>
  <c r="H1151" i="1"/>
  <c r="H1157" i="1" s="1"/>
  <c r="G1151" i="1"/>
  <c r="G1157" i="1" s="1"/>
  <c r="G1133" i="1"/>
  <c r="K1151" i="1"/>
  <c r="K1157" i="1" s="1"/>
  <c r="K1133" i="1"/>
  <c r="O1151" i="1"/>
  <c r="O1157" i="1" s="1"/>
  <c r="O1133" i="1"/>
  <c r="H1133" i="1"/>
  <c r="L1133" i="1"/>
  <c r="G1218" i="1"/>
  <c r="K1218" i="1"/>
  <c r="O1218" i="1"/>
  <c r="C1136" i="1"/>
  <c r="I1251" i="1"/>
  <c r="M1251" i="1"/>
  <c r="H1478" i="1"/>
  <c r="L1478" i="1"/>
  <c r="J1548" i="1"/>
  <c r="N1548" i="1"/>
  <c r="I1404" i="1"/>
  <c r="M1404" i="1"/>
  <c r="G1417" i="1"/>
  <c r="K1417" i="1"/>
  <c r="O1417" i="1"/>
  <c r="I1429" i="1"/>
  <c r="M1429" i="1"/>
  <c r="J1615" i="1"/>
  <c r="N1615" i="1"/>
  <c r="H1149" i="1"/>
  <c r="L1149" i="1"/>
  <c r="J1218" i="1"/>
  <c r="N1218" i="1"/>
  <c r="C1128" i="1"/>
  <c r="E1136" i="1"/>
  <c r="C1144" i="1"/>
  <c r="E1144" i="1"/>
  <c r="G1478" i="1"/>
  <c r="K1478" i="1"/>
  <c r="O1478" i="1"/>
  <c r="I1548" i="1"/>
  <c r="M1548" i="1"/>
  <c r="I1580" i="1"/>
  <c r="M1580" i="1"/>
  <c r="E1128" i="1"/>
  <c r="E1152" i="1" s="1"/>
  <c r="O1580" i="1"/>
  <c r="G1901" i="1"/>
  <c r="K1901" i="1"/>
  <c r="O1901" i="1"/>
  <c r="E1149" i="1" l="1"/>
  <c r="C1149" i="1"/>
  <c r="E1141" i="1"/>
  <c r="C1152" i="1"/>
  <c r="C1141" i="1"/>
  <c r="E1151" i="1"/>
  <c r="E1157" i="1" s="1"/>
  <c r="E1133" i="1"/>
  <c r="G780" i="1"/>
  <c r="B90" i="1"/>
  <c r="B89" i="1"/>
  <c r="M780" i="1"/>
  <c r="I780" i="1"/>
  <c r="C1127" i="1"/>
  <c r="K78" i="1"/>
  <c r="J78" i="1" s="1"/>
  <c r="C1133" i="1" l="1"/>
  <c r="C1151" i="1"/>
  <c r="C1157" i="1" s="1"/>
  <c r="I78" i="1"/>
  <c r="H78" i="1" l="1"/>
  <c r="G78" i="1" l="1"/>
</calcChain>
</file>

<file path=xl/sharedStrings.xml><?xml version="1.0" encoding="utf-8"?>
<sst xmlns="http://schemas.openxmlformats.org/spreadsheetml/2006/main" count="2458" uniqueCount="943">
  <si>
    <t>——合并财务报表附注（一）</t>
  </si>
  <si>
    <t>期初</t>
    <phoneticPr fontId="3" type="noConversion"/>
  </si>
  <si>
    <t>期末</t>
    <phoneticPr fontId="3" type="noConversion"/>
  </si>
  <si>
    <t>项   目</t>
    <phoneticPr fontId="3" type="noConversion"/>
  </si>
  <si>
    <t>期间</t>
    <phoneticPr fontId="3" type="noConversion"/>
  </si>
  <si>
    <r>
      <rPr>
        <b/>
        <sz val="10"/>
        <color indexed="8"/>
        <rFont val="宋体"/>
        <family val="3"/>
        <charset val="134"/>
      </rPr>
      <t>合并数</t>
    </r>
  </si>
  <si>
    <r>
      <rPr>
        <b/>
        <sz val="10"/>
        <color indexed="8"/>
        <rFont val="宋体"/>
        <family val="3"/>
        <charset val="134"/>
      </rPr>
      <t>抵消</t>
    </r>
  </si>
  <si>
    <r>
      <rPr>
        <b/>
        <sz val="10"/>
        <color indexed="8"/>
        <rFont val="宋体"/>
        <family val="3"/>
        <charset val="134"/>
      </rPr>
      <t>合计数</t>
    </r>
  </si>
  <si>
    <r>
      <rPr>
        <b/>
        <sz val="10"/>
        <color indexed="8"/>
        <rFont val="宋体"/>
        <family val="3"/>
        <charset val="134"/>
      </rPr>
      <t>母公司</t>
    </r>
  </si>
  <si>
    <r>
      <rPr>
        <b/>
        <sz val="10"/>
        <color indexed="8"/>
        <rFont val="宋体"/>
        <family val="3"/>
        <charset val="134"/>
      </rPr>
      <t>子公司</t>
    </r>
    <r>
      <rPr>
        <b/>
        <sz val="10"/>
        <color indexed="8"/>
        <rFont val="Arial Narrow"/>
        <family val="2"/>
      </rPr>
      <t>1</t>
    </r>
  </si>
  <si>
    <r>
      <rPr>
        <b/>
        <sz val="10"/>
        <color indexed="8"/>
        <rFont val="宋体"/>
        <family val="3"/>
        <charset val="134"/>
      </rPr>
      <t>子公司</t>
    </r>
    <r>
      <rPr>
        <b/>
        <sz val="10"/>
        <color indexed="8"/>
        <rFont val="Arial Narrow"/>
        <family val="2"/>
      </rPr>
      <t>2</t>
    </r>
  </si>
  <si>
    <r>
      <rPr>
        <b/>
        <sz val="10"/>
        <color indexed="8"/>
        <rFont val="宋体"/>
        <family val="3"/>
        <charset val="134"/>
      </rPr>
      <t>子公司</t>
    </r>
    <r>
      <rPr>
        <b/>
        <sz val="10"/>
        <color indexed="8"/>
        <rFont val="Arial Narrow"/>
        <family val="2"/>
      </rPr>
      <t>3</t>
    </r>
  </si>
  <si>
    <r>
      <rPr>
        <b/>
        <sz val="10"/>
        <color indexed="8"/>
        <rFont val="宋体"/>
        <family val="3"/>
        <charset val="134"/>
      </rPr>
      <t>子公司</t>
    </r>
    <r>
      <rPr>
        <b/>
        <sz val="10"/>
        <color indexed="8"/>
        <rFont val="Arial Narrow"/>
        <family val="2"/>
      </rPr>
      <t>4</t>
    </r>
  </si>
  <si>
    <r>
      <rPr>
        <b/>
        <sz val="10"/>
        <color indexed="8"/>
        <rFont val="宋体"/>
        <family val="3"/>
        <charset val="134"/>
      </rPr>
      <t>子公司</t>
    </r>
    <r>
      <rPr>
        <b/>
        <sz val="10"/>
        <color indexed="8"/>
        <rFont val="Arial Narrow"/>
        <family val="2"/>
      </rPr>
      <t>5</t>
    </r>
  </si>
  <si>
    <r>
      <rPr>
        <b/>
        <sz val="10"/>
        <color indexed="8"/>
        <rFont val="宋体"/>
        <family val="3"/>
        <charset val="134"/>
      </rPr>
      <t>子公司</t>
    </r>
    <r>
      <rPr>
        <b/>
        <sz val="10"/>
        <color indexed="8"/>
        <rFont val="Arial Narrow"/>
        <family val="2"/>
      </rPr>
      <t>6</t>
    </r>
  </si>
  <si>
    <r>
      <rPr>
        <b/>
        <sz val="10"/>
        <color indexed="8"/>
        <rFont val="宋体"/>
        <family val="3"/>
        <charset val="134"/>
      </rPr>
      <t>子公司</t>
    </r>
    <r>
      <rPr>
        <b/>
        <sz val="10"/>
        <color indexed="8"/>
        <rFont val="Arial Narrow"/>
        <family val="2"/>
      </rPr>
      <t>7</t>
    </r>
  </si>
  <si>
    <r>
      <rPr>
        <b/>
        <sz val="10"/>
        <color indexed="8"/>
        <rFont val="宋体"/>
        <family val="3"/>
        <charset val="134"/>
      </rPr>
      <t>子公司</t>
    </r>
    <r>
      <rPr>
        <b/>
        <sz val="10"/>
        <color indexed="8"/>
        <rFont val="Arial Narrow"/>
        <family val="2"/>
      </rPr>
      <t>8</t>
    </r>
  </si>
  <si>
    <t>……</t>
  </si>
  <si>
    <t>1、货币资金</t>
    <phoneticPr fontId="3" type="noConversion"/>
  </si>
  <si>
    <t>类   别</t>
    <phoneticPr fontId="3" type="noConversion"/>
  </si>
  <si>
    <t>现金</t>
  </si>
  <si>
    <t>银行存款</t>
  </si>
  <si>
    <t>其他货币资金</t>
  </si>
  <si>
    <t>合   计</t>
  </si>
  <si>
    <t>其中：存放在境外的款项总额</t>
  </si>
  <si>
    <t>如有因抵押、质押或冻结等对使用有限制、以及存放在境外且资金汇回受到限制的款项应单独说明</t>
    <phoneticPr fontId="3" type="noConversion"/>
  </si>
  <si>
    <t>见附注二</t>
    <phoneticPr fontId="3" type="noConversion"/>
  </si>
  <si>
    <t>2、以公允价值计量且其变动计入当期损益的金融资产</t>
    <phoneticPr fontId="3" type="noConversion"/>
  </si>
  <si>
    <t>1.交易性金融资产</t>
  </si>
  <si>
    <t>其中：债务工具投资</t>
  </si>
  <si>
    <t xml:space="preserve">      权益工具投资</t>
  </si>
  <si>
    <t xml:space="preserve">      衍生金融资产</t>
  </si>
  <si>
    <t xml:space="preserve">      其他</t>
  </si>
  <si>
    <t>2.指定以公允价值计量且其变动计入当期损益的金融资产</t>
  </si>
  <si>
    <t>3、衍生金融资产</t>
    <phoneticPr fontId="3" type="noConversion"/>
  </si>
  <si>
    <t>4、应收票据</t>
    <phoneticPr fontId="3" type="noConversion"/>
  </si>
  <si>
    <t>银行承兑汇票</t>
  </si>
  <si>
    <t>商业承兑汇票</t>
  </si>
  <si>
    <t>期末已质押的应收票据金额、区分终止确认和未终止确认列示已背书或贴现但在资产负债表日尚未到期的应收票据金额、出票人未履约而将票据转应收账款的金额。</t>
    <phoneticPr fontId="3" type="noConversion"/>
  </si>
  <si>
    <t>5、应收账款</t>
    <phoneticPr fontId="3" type="noConversion"/>
  </si>
  <si>
    <t>（1）应收账款按种类披露</t>
    <phoneticPr fontId="3" type="noConversion"/>
  </si>
  <si>
    <t>账面余额</t>
    <phoneticPr fontId="3" type="noConversion"/>
  </si>
  <si>
    <t>单项金额重大并单项计提坏账准备的应收账款</t>
  </si>
  <si>
    <t>按组合计提坏账准备的应收账款</t>
  </si>
  <si>
    <t>单项金额虽不重大但单项计提坏账准备的应收账款</t>
  </si>
  <si>
    <t>坏账准备</t>
    <phoneticPr fontId="3" type="noConversion"/>
  </si>
  <si>
    <t>（2）采用账龄分析法计提坏账准备的应收账款</t>
    <phoneticPr fontId="3" type="noConversion"/>
  </si>
  <si>
    <t>账    龄</t>
    <phoneticPr fontId="3" type="noConversion"/>
  </si>
  <si>
    <t>账面余额</t>
  </si>
  <si>
    <t>1年以内</t>
  </si>
  <si>
    <t>1至2年</t>
  </si>
  <si>
    <t>2至3年</t>
  </si>
  <si>
    <t>3年以上</t>
  </si>
  <si>
    <t>坏账准备</t>
  </si>
  <si>
    <t>合    计</t>
    <phoneticPr fontId="3" type="noConversion"/>
  </si>
  <si>
    <t>账    龄</t>
  </si>
  <si>
    <t>期末单项金额重大并单项计提坏账准备的应收账款</t>
    <phoneticPr fontId="3" type="noConversion"/>
  </si>
  <si>
    <t>采用余额百分比法计提坏账准备的应收账款</t>
    <phoneticPr fontId="3" type="noConversion"/>
  </si>
  <si>
    <t>采用其他组合方法计提坏账准备的应收账款情况</t>
    <phoneticPr fontId="3" type="noConversion"/>
  </si>
  <si>
    <t>本期计提、收回或转回的坏账准备情况</t>
    <phoneticPr fontId="3" type="noConversion"/>
  </si>
  <si>
    <t>本报告期实际核销的重要应收账款情况</t>
    <phoneticPr fontId="3" type="noConversion"/>
  </si>
  <si>
    <t>按欠款方归集的期末余额前五名的应收帐款情况</t>
    <phoneticPr fontId="3" type="noConversion"/>
  </si>
  <si>
    <t>因金融资产转移而终止确认的应收款项</t>
    <phoneticPr fontId="3" type="noConversion"/>
  </si>
  <si>
    <t>应收账款转移，如证券化、保理等，继续涉入形成的资产、负债的金额</t>
    <phoneticPr fontId="3" type="noConversion"/>
  </si>
  <si>
    <t>6、预付款项</t>
    <phoneticPr fontId="3" type="noConversion"/>
  </si>
  <si>
    <t>合    计</t>
  </si>
  <si>
    <t>账龄超过1年的大额预付款项情况</t>
  </si>
  <si>
    <t>预付款项金额前五名单位情况</t>
    <phoneticPr fontId="3" type="noConversion"/>
  </si>
  <si>
    <t>7、应收利息</t>
    <phoneticPr fontId="3" type="noConversion"/>
  </si>
  <si>
    <t>项   目</t>
  </si>
  <si>
    <t>定期存款</t>
  </si>
  <si>
    <t>委托贷款</t>
  </si>
  <si>
    <t>重要的逾期利息</t>
    <phoneticPr fontId="3" type="noConversion"/>
  </si>
  <si>
    <t>8、应收股利</t>
    <phoneticPr fontId="3" type="noConversion"/>
  </si>
  <si>
    <t>见附注二</t>
  </si>
  <si>
    <t>9、其他应收款</t>
    <phoneticPr fontId="3" type="noConversion"/>
  </si>
  <si>
    <t>（1）其他应收款按种类披露</t>
  </si>
  <si>
    <t>单项金额重大并单项计提坏账准备的其他应收款</t>
  </si>
  <si>
    <t>按组合计提坏账准备的其他应收款</t>
  </si>
  <si>
    <t>单项金额虽不重大但单项计提坏账准备的其他应收款</t>
  </si>
  <si>
    <t>（2）采用账龄分析法计提坏账准备的其他应收款</t>
    <phoneticPr fontId="3" type="noConversion"/>
  </si>
  <si>
    <t>合   计</t>
    <phoneticPr fontId="3" type="noConversion"/>
  </si>
  <si>
    <t>期末单项金额重大并单项计提坏账准备的其他应收款</t>
    <phoneticPr fontId="3" type="noConversion"/>
  </si>
  <si>
    <t>采用余额百分比法计提坏账准备的其他应收款情况</t>
    <phoneticPr fontId="3" type="noConversion"/>
  </si>
  <si>
    <t>采用其他组合方法计提坏账准备的其他应收款</t>
    <phoneticPr fontId="3" type="noConversion"/>
  </si>
  <si>
    <t>本报告期实际核销的重要其他应收款情况</t>
    <phoneticPr fontId="3" type="noConversion"/>
  </si>
  <si>
    <t>其他应收款按款项性质分类情况</t>
    <phoneticPr fontId="3" type="noConversion"/>
  </si>
  <si>
    <t>按欠款方归集的期末余额前五名的其他应收款情况</t>
    <phoneticPr fontId="3" type="noConversion"/>
  </si>
  <si>
    <t>涉及政府补助的应收款项</t>
    <phoneticPr fontId="3" type="noConversion"/>
  </si>
  <si>
    <t>由金融资产转移而终止确认的其他应收款</t>
    <phoneticPr fontId="3" type="noConversion"/>
  </si>
  <si>
    <t>其他应收款转移，如证券化、保理等，继续涉入形成的资产、负债的金额</t>
    <phoneticPr fontId="3" type="noConversion"/>
  </si>
  <si>
    <t>10、存货</t>
    <phoneticPr fontId="3" type="noConversion"/>
  </si>
  <si>
    <t>（1）存货的分类</t>
    <phoneticPr fontId="3" type="noConversion"/>
  </si>
  <si>
    <t>存货类别</t>
    <phoneticPr fontId="3" type="noConversion"/>
  </si>
  <si>
    <t>原材料</t>
  </si>
  <si>
    <t>低值易耗品</t>
  </si>
  <si>
    <t>在产品</t>
  </si>
  <si>
    <t>库存商品</t>
  </si>
  <si>
    <t>其他</t>
  </si>
  <si>
    <t>跌价准备</t>
  </si>
  <si>
    <t>账面价值</t>
  </si>
  <si>
    <t>（2）存货跌价准备的增减变动情况</t>
    <phoneticPr fontId="3" type="noConversion"/>
  </si>
  <si>
    <r>
      <rPr>
        <sz val="10"/>
        <color indexed="8"/>
        <rFont val="宋体"/>
        <family val="3"/>
        <charset val="134"/>
      </rPr>
      <t>期初余额</t>
    </r>
    <phoneticPr fontId="3" type="noConversion"/>
  </si>
  <si>
    <t>本期计提</t>
    <phoneticPr fontId="3" type="noConversion"/>
  </si>
  <si>
    <t>本期转回</t>
    <phoneticPr fontId="3" type="noConversion"/>
  </si>
  <si>
    <t>本期转销</t>
    <phoneticPr fontId="3" type="noConversion"/>
  </si>
  <si>
    <r>
      <rPr>
        <sz val="10"/>
        <color indexed="8"/>
        <rFont val="宋体"/>
        <family val="3"/>
        <charset val="134"/>
      </rPr>
      <t>期末余额</t>
    </r>
    <phoneticPr fontId="3" type="noConversion"/>
  </si>
  <si>
    <t>存货跌价准备期初余额核对</t>
    <phoneticPr fontId="3" type="noConversion"/>
  </si>
  <si>
    <t>存货跌价准备期初末额核对</t>
    <phoneticPr fontId="3" type="noConversion"/>
  </si>
  <si>
    <t>（3）期末建造合同形成的已完工未结算资产</t>
    <phoneticPr fontId="3" type="noConversion"/>
  </si>
  <si>
    <t>项    目</t>
    <phoneticPr fontId="3" type="noConversion"/>
  </si>
  <si>
    <t>累计已发生成本</t>
  </si>
  <si>
    <t>累计已确认毛利</t>
  </si>
  <si>
    <t>减：预计损失</t>
  </si>
  <si>
    <t xml:space="preserve">    已办理结算的金额</t>
  </si>
  <si>
    <t>建造合同形成的已完工未结算资产</t>
  </si>
  <si>
    <t>存货期末余额含有借款费用资本化金额的说明</t>
    <phoneticPr fontId="3" type="noConversion"/>
  </si>
  <si>
    <t>见附件二</t>
    <phoneticPr fontId="3" type="noConversion"/>
  </si>
  <si>
    <t>11、持有待售资产</t>
    <phoneticPr fontId="3" type="noConversion"/>
  </si>
  <si>
    <t>见附件二</t>
  </si>
  <si>
    <t>12、一年内到期的非流动资产</t>
    <phoneticPr fontId="3" type="noConversion"/>
  </si>
  <si>
    <t>13、其他流动资产</t>
    <phoneticPr fontId="3" type="noConversion"/>
  </si>
  <si>
    <t>14、可供出售金融资产</t>
    <phoneticPr fontId="3" type="noConversion"/>
  </si>
  <si>
    <t>可供出售金融资产情况</t>
    <phoneticPr fontId="3" type="noConversion"/>
  </si>
  <si>
    <t>可供出售债券工具</t>
  </si>
  <si>
    <t>可供出售权益工具</t>
  </si>
  <si>
    <t>其中：按公允价值计量的</t>
  </si>
  <si>
    <t xml:space="preserve">      按成本计量的</t>
  </si>
  <si>
    <t>减值准备</t>
  </si>
  <si>
    <t>期末按公允价值计量的可供出售金融资产</t>
    <phoneticPr fontId="3" type="noConversion"/>
  </si>
  <si>
    <t>期末以成本计量的重要权益工具投资明细</t>
    <phoneticPr fontId="3" type="noConversion"/>
  </si>
  <si>
    <t>报告期内可供出售金融资产减值的变动情况</t>
    <phoneticPr fontId="3" type="noConversion"/>
  </si>
  <si>
    <t>可供出售权益工具期末公允价值严重下跌或非暂时性下跌但未计提减值准备的相关说明</t>
    <phoneticPr fontId="3" type="noConversion"/>
  </si>
  <si>
    <t>15、持有至到期投资</t>
    <phoneticPr fontId="3" type="noConversion"/>
  </si>
  <si>
    <t>16、长期应收款</t>
    <phoneticPr fontId="3" type="noConversion"/>
  </si>
  <si>
    <t>长期应收款情况</t>
    <phoneticPr fontId="3" type="noConversion"/>
  </si>
  <si>
    <t>融资租赁款</t>
  </si>
  <si>
    <t xml:space="preserve">    其中：未实现融资收益</t>
  </si>
  <si>
    <t>分期收款销售商品</t>
  </si>
  <si>
    <t>分期收款提供劳务</t>
  </si>
  <si>
    <t>折现率区间</t>
    <phoneticPr fontId="3" type="noConversion"/>
  </si>
  <si>
    <t>因金融资产转移而终止确认的长期应收款</t>
    <phoneticPr fontId="3" type="noConversion"/>
  </si>
  <si>
    <t>长期应收款转移，如证券化、保理等，继续涉入形成的资产、负债的金额</t>
    <phoneticPr fontId="3" type="noConversion"/>
  </si>
  <si>
    <t>17、长期股权投资</t>
    <phoneticPr fontId="3" type="noConversion"/>
  </si>
  <si>
    <t>18、投资性房地产</t>
    <phoneticPr fontId="3" type="noConversion"/>
  </si>
  <si>
    <t>（1）按成本计量的投资性房地产</t>
    <phoneticPr fontId="3" type="noConversion"/>
  </si>
  <si>
    <t>①账面原值</t>
    <phoneticPr fontId="3" type="noConversion"/>
  </si>
  <si>
    <t>期初余额</t>
  </si>
  <si>
    <t>房屋及建筑物</t>
  </si>
  <si>
    <t>土地使用权</t>
  </si>
  <si>
    <t>在建工程</t>
  </si>
  <si>
    <t>本期外购增加</t>
    <phoneticPr fontId="3" type="noConversion"/>
  </si>
  <si>
    <t>存货/固定资产/在建工程转入增加</t>
    <phoneticPr fontId="3" type="noConversion"/>
  </si>
  <si>
    <t>企业合并增加</t>
    <phoneticPr fontId="3" type="noConversion"/>
  </si>
  <si>
    <t>其他增加</t>
    <phoneticPr fontId="3" type="noConversion"/>
  </si>
  <si>
    <t>本期处置减少</t>
    <phoneticPr fontId="3" type="noConversion"/>
  </si>
  <si>
    <t>其他转出减少</t>
    <phoneticPr fontId="3" type="noConversion"/>
  </si>
  <si>
    <t>期末余额</t>
    <phoneticPr fontId="3" type="noConversion"/>
  </si>
  <si>
    <t>②累计折旧和累计摊销</t>
    <phoneticPr fontId="3" type="noConversion"/>
  </si>
  <si>
    <t>期初余额</t>
    <phoneticPr fontId="3" type="noConversion"/>
  </si>
  <si>
    <t>本期计提或摊销</t>
    <phoneticPr fontId="3" type="noConversion"/>
  </si>
  <si>
    <t>其他减少</t>
    <phoneticPr fontId="3" type="noConversion"/>
  </si>
  <si>
    <r>
      <rPr>
        <sz val="10"/>
        <color indexed="8"/>
        <rFont val="宋体"/>
        <family val="3"/>
        <charset val="134"/>
      </rPr>
      <t>③</t>
    </r>
    <r>
      <rPr>
        <sz val="10"/>
        <color indexed="8"/>
        <rFont val="宋体"/>
        <family val="3"/>
        <charset val="134"/>
      </rPr>
      <t>减值准备</t>
    </r>
    <phoneticPr fontId="3" type="noConversion"/>
  </si>
  <si>
    <t>其他转出</t>
    <phoneticPr fontId="3" type="noConversion"/>
  </si>
  <si>
    <t>④账面价值</t>
    <phoneticPr fontId="3" type="noConversion"/>
  </si>
  <si>
    <t>期末账面价值</t>
    <phoneticPr fontId="3" type="noConversion"/>
  </si>
  <si>
    <t>期初账面价值</t>
    <phoneticPr fontId="3" type="noConversion"/>
  </si>
  <si>
    <t>（2）按公允价值计量的投资性房地产</t>
    <phoneticPr fontId="3" type="noConversion"/>
  </si>
  <si>
    <t>公允价值变动</t>
    <phoneticPr fontId="3" type="noConversion"/>
  </si>
  <si>
    <t>19、固定资产</t>
    <phoneticPr fontId="3" type="noConversion"/>
  </si>
  <si>
    <t>（1）固定资产情况</t>
    <phoneticPr fontId="3" type="noConversion"/>
  </si>
  <si>
    <t>机器设备</t>
  </si>
  <si>
    <t>运输工具</t>
  </si>
  <si>
    <t>电子设备</t>
  </si>
  <si>
    <t>本期购置增加</t>
    <phoneticPr fontId="3" type="noConversion"/>
  </si>
  <si>
    <t>在建工程转入</t>
    <phoneticPr fontId="3" type="noConversion"/>
  </si>
  <si>
    <t>本期处置或报废减少</t>
    <phoneticPr fontId="3" type="noConversion"/>
  </si>
  <si>
    <t>②累计折旧</t>
    <phoneticPr fontId="3" type="noConversion"/>
  </si>
  <si>
    <t>③减值准备</t>
    <phoneticPr fontId="3" type="noConversion"/>
  </si>
  <si>
    <t>（2）期末暂时闲置的固定资产情况</t>
    <phoneticPr fontId="3" type="noConversion"/>
  </si>
  <si>
    <t>类   别</t>
  </si>
  <si>
    <t>账面原值</t>
  </si>
  <si>
    <t>土地资产</t>
  </si>
  <si>
    <t>累计折旧</t>
  </si>
  <si>
    <t>（3）通过融资租赁租入的固定资产情况</t>
    <phoneticPr fontId="3" type="noConversion"/>
  </si>
  <si>
    <t>（4）通过经营租赁租出的固定资产情况</t>
    <phoneticPr fontId="3" type="noConversion"/>
  </si>
  <si>
    <t>20、在建工程</t>
    <phoneticPr fontId="3" type="noConversion"/>
  </si>
  <si>
    <t>21、工程物资</t>
    <phoneticPr fontId="3" type="noConversion"/>
  </si>
  <si>
    <t>22、固定资产清理（略）</t>
    <phoneticPr fontId="3" type="noConversion"/>
  </si>
  <si>
    <t>23、生产性生物资产</t>
    <phoneticPr fontId="3" type="noConversion"/>
  </si>
  <si>
    <r>
      <t>2</t>
    </r>
    <r>
      <rPr>
        <b/>
        <sz val="10"/>
        <color indexed="12"/>
        <rFont val="宋体"/>
        <family val="3"/>
        <charset val="134"/>
      </rPr>
      <t>4</t>
    </r>
    <r>
      <rPr>
        <b/>
        <sz val="10"/>
        <color indexed="12"/>
        <rFont val="宋体"/>
        <family val="3"/>
        <charset val="134"/>
      </rPr>
      <t>、油气资产</t>
    </r>
    <phoneticPr fontId="3" type="noConversion"/>
  </si>
  <si>
    <r>
      <t>2</t>
    </r>
    <r>
      <rPr>
        <b/>
        <sz val="10"/>
        <color indexed="8"/>
        <rFont val="宋体"/>
        <family val="3"/>
        <charset val="134"/>
      </rPr>
      <t>5</t>
    </r>
    <r>
      <rPr>
        <b/>
        <sz val="10"/>
        <color indexed="8"/>
        <rFont val="宋体"/>
        <family val="3"/>
        <charset val="134"/>
      </rPr>
      <t>、无形资产</t>
    </r>
    <phoneticPr fontId="3" type="noConversion"/>
  </si>
  <si>
    <t>专利权</t>
  </si>
  <si>
    <t>非专利技术</t>
  </si>
  <si>
    <t>软件</t>
    <phoneticPr fontId="3" type="noConversion"/>
  </si>
  <si>
    <r>
      <t xml:space="preserve">合 </t>
    </r>
    <r>
      <rPr>
        <sz val="10"/>
        <color indexed="8"/>
        <rFont val="宋体"/>
        <family val="3"/>
        <charset val="134"/>
      </rPr>
      <t xml:space="preserve">  </t>
    </r>
    <r>
      <rPr>
        <sz val="10"/>
        <color indexed="8"/>
        <rFont val="宋体"/>
        <family val="3"/>
        <charset val="134"/>
      </rPr>
      <t>计</t>
    </r>
    <phoneticPr fontId="3" type="noConversion"/>
  </si>
  <si>
    <t>内部研发增加</t>
    <phoneticPr fontId="3" type="noConversion"/>
  </si>
  <si>
    <t>②累计摊销</t>
    <phoneticPr fontId="3" type="noConversion"/>
  </si>
  <si>
    <t>26、开发支出</t>
    <phoneticPr fontId="3" type="noConversion"/>
  </si>
  <si>
    <t>27、商誉</t>
    <phoneticPr fontId="3" type="noConversion"/>
  </si>
  <si>
    <t>28、长期待摊费用</t>
    <phoneticPr fontId="3" type="noConversion"/>
  </si>
  <si>
    <t>29、递延所得税资产</t>
    <phoneticPr fontId="3" type="noConversion"/>
  </si>
  <si>
    <t>30、其他非流动资产</t>
    <phoneticPr fontId="3" type="noConversion"/>
  </si>
  <si>
    <r>
      <t>3</t>
    </r>
    <r>
      <rPr>
        <b/>
        <sz val="10"/>
        <color indexed="8"/>
        <rFont val="宋体"/>
        <family val="3"/>
        <charset val="134"/>
      </rPr>
      <t>1</t>
    </r>
    <r>
      <rPr>
        <b/>
        <sz val="10"/>
        <color indexed="8"/>
        <rFont val="宋体"/>
        <family val="3"/>
        <charset val="134"/>
      </rPr>
      <t>、短期借款</t>
    </r>
    <phoneticPr fontId="3" type="noConversion"/>
  </si>
  <si>
    <t>借款条件</t>
  </si>
  <si>
    <t>质押借款</t>
  </si>
  <si>
    <t>抵押借款</t>
  </si>
  <si>
    <t>保证借款</t>
  </si>
  <si>
    <t>信用借款</t>
  </si>
  <si>
    <t>已逾期未偿还的短期借款情况</t>
    <phoneticPr fontId="3" type="noConversion"/>
  </si>
  <si>
    <r>
      <t>32</t>
    </r>
    <r>
      <rPr>
        <b/>
        <sz val="10"/>
        <color indexed="8"/>
        <rFont val="宋体"/>
        <family val="3"/>
        <charset val="134"/>
      </rPr>
      <t>、以公允价值计量且其变动计入当期损益的金融负债</t>
    </r>
    <phoneticPr fontId="3" type="noConversion"/>
  </si>
  <si>
    <t>交易性金融负债</t>
  </si>
  <si>
    <t>其中：发行的交易性债券</t>
  </si>
  <si>
    <t xml:space="preserve">      衍生金融负债</t>
  </si>
  <si>
    <t>指定为以公允价值计量且其变动计入当期损益的金融负债</t>
  </si>
  <si>
    <t>33、衍生金融负债</t>
    <phoneticPr fontId="3" type="noConversion"/>
  </si>
  <si>
    <t>34、应付票据</t>
    <phoneticPr fontId="3" type="noConversion"/>
  </si>
  <si>
    <t>到期未付的应付票据期末余额的汇总金额</t>
    <phoneticPr fontId="3" type="noConversion"/>
  </si>
  <si>
    <t>35、应付账款</t>
    <phoneticPr fontId="3" type="noConversion"/>
  </si>
  <si>
    <t>账龄超过1年的大额应付账款</t>
  </si>
  <si>
    <t>36、预收款项</t>
    <phoneticPr fontId="3" type="noConversion"/>
  </si>
  <si>
    <t>账龄超过 1 年的大额预收账款</t>
  </si>
  <si>
    <t>期末建造合同形成的已结算未完工项目情况</t>
    <phoneticPr fontId="3" type="noConversion"/>
  </si>
  <si>
    <r>
      <t xml:space="preserve">项 </t>
    </r>
    <r>
      <rPr>
        <sz val="10"/>
        <color indexed="8"/>
        <rFont val="宋体"/>
        <family val="3"/>
        <charset val="134"/>
      </rPr>
      <t xml:space="preserve">  </t>
    </r>
    <r>
      <rPr>
        <sz val="10"/>
        <color indexed="8"/>
        <rFont val="宋体"/>
        <family val="3"/>
        <charset val="134"/>
      </rPr>
      <t>目</t>
    </r>
    <phoneticPr fontId="3" type="noConversion"/>
  </si>
  <si>
    <t>建造合同形成的已完工未结算项目</t>
  </si>
  <si>
    <t>37、应付职工薪酬</t>
    <phoneticPr fontId="3" type="noConversion"/>
  </si>
  <si>
    <t>（1）应付职工薪酬分类列示</t>
    <phoneticPr fontId="3" type="noConversion"/>
  </si>
  <si>
    <t>一、短期薪酬</t>
  </si>
  <si>
    <t>二、离职后福利-设定提存计划</t>
  </si>
  <si>
    <t>三、辞退福利</t>
  </si>
  <si>
    <t>四、一年内到期的其他福利</t>
  </si>
  <si>
    <t>本期增加</t>
    <phoneticPr fontId="3" type="noConversion"/>
  </si>
  <si>
    <t>本期减少</t>
    <phoneticPr fontId="3" type="noConversion"/>
  </si>
  <si>
    <t>（2）短期职工薪酬情况</t>
    <phoneticPr fontId="3" type="noConversion"/>
  </si>
  <si>
    <t>1、工资、奖金、津贴和补贴</t>
  </si>
  <si>
    <t>2、职工福利费</t>
  </si>
  <si>
    <t>3、社会保险费</t>
  </si>
  <si>
    <t xml:space="preserve">   其中： 医疗保险费</t>
  </si>
  <si>
    <t xml:space="preserve">          工伤保险费</t>
  </si>
  <si>
    <t xml:space="preserve">          生育保险费</t>
  </si>
  <si>
    <t xml:space="preserve">          ……</t>
  </si>
  <si>
    <t>4、住房公积金</t>
  </si>
  <si>
    <t>5、工会经费和职工教育经费</t>
  </si>
  <si>
    <t>6、短期带薪缺勤</t>
  </si>
  <si>
    <t>7、短期利润分享计划</t>
  </si>
  <si>
    <t xml:space="preserve">   ……</t>
  </si>
  <si>
    <t xml:space="preserve">（3）设定提存计划情况 </t>
    <phoneticPr fontId="3" type="noConversion"/>
  </si>
  <si>
    <t>1、基本养老保险</t>
  </si>
  <si>
    <t>2、失业保险费</t>
  </si>
  <si>
    <t>3、企业年金缴费</t>
  </si>
  <si>
    <t>38、应交税费</t>
    <phoneticPr fontId="3" type="noConversion"/>
  </si>
  <si>
    <t>增值税</t>
  </si>
  <si>
    <t>消费税</t>
  </si>
  <si>
    <t>营业税</t>
  </si>
  <si>
    <t>资源税</t>
  </si>
  <si>
    <t>企业所得税</t>
  </si>
  <si>
    <t>城市维护建设税</t>
  </si>
  <si>
    <t>房产税</t>
  </si>
  <si>
    <t>土地使用税</t>
  </si>
  <si>
    <t>个人所得税</t>
  </si>
  <si>
    <t>教育费附加</t>
  </si>
  <si>
    <t>其他税费</t>
  </si>
  <si>
    <t>39、应付利息</t>
    <phoneticPr fontId="3" type="noConversion"/>
  </si>
  <si>
    <t>类  别</t>
  </si>
  <si>
    <t>分期付息到期还本的长期借款利息</t>
  </si>
  <si>
    <t>企业债券利息</t>
  </si>
  <si>
    <t>短期借款应付利息</t>
  </si>
  <si>
    <t>划分为金融负债的优先股/永续债利息</t>
  </si>
  <si>
    <t>其中：工具1</t>
  </si>
  <si>
    <t xml:space="preserve">      工具2</t>
  </si>
  <si>
    <t>40、应付股利</t>
    <phoneticPr fontId="3" type="noConversion"/>
  </si>
  <si>
    <t>单位名称</t>
  </si>
  <si>
    <t>普通股股利</t>
  </si>
  <si>
    <t>划分为权益工具的优先股/永续债股利</t>
  </si>
  <si>
    <t xml:space="preserve">  其中：工具1</t>
  </si>
  <si>
    <t xml:space="preserve">        工具2</t>
  </si>
  <si>
    <t>41、其他应付款</t>
    <phoneticPr fontId="3" type="noConversion"/>
  </si>
  <si>
    <t>42、持有待售负债（略）</t>
    <phoneticPr fontId="3" type="noConversion"/>
  </si>
  <si>
    <t>43、一年内到期的非流动负债</t>
    <phoneticPr fontId="3" type="noConversion"/>
  </si>
  <si>
    <t>一年内到期的长期借款</t>
  </si>
  <si>
    <t>一年内到期的应付债券</t>
  </si>
  <si>
    <t>一年内到期的长期应付款</t>
  </si>
  <si>
    <t>44、其他流动负债</t>
    <phoneticPr fontId="3" type="noConversion"/>
  </si>
  <si>
    <t>45、长期借款</t>
    <phoneticPr fontId="3" type="noConversion"/>
  </si>
  <si>
    <t>利率区间</t>
  </si>
  <si>
    <t>46、应付债券</t>
    <phoneticPr fontId="3" type="noConversion"/>
  </si>
  <si>
    <t>47、长期应付款</t>
    <phoneticPr fontId="3" type="noConversion"/>
  </si>
  <si>
    <t>48、长期应付职工薪酬</t>
    <phoneticPr fontId="3" type="noConversion"/>
  </si>
  <si>
    <t>（1）长期应付职工薪酬表</t>
    <phoneticPr fontId="3" type="noConversion"/>
  </si>
  <si>
    <t>类    别</t>
  </si>
  <si>
    <t>离职后福利-设定受益计划净负债</t>
  </si>
  <si>
    <t>辞退福利</t>
  </si>
  <si>
    <t>其他长期应付职工薪酬</t>
  </si>
  <si>
    <t>（2）设定受益计划变动情况</t>
    <phoneticPr fontId="3" type="noConversion"/>
  </si>
  <si>
    <t>① 设定受益计划义务现值</t>
  </si>
  <si>
    <t>本期发生额</t>
  </si>
  <si>
    <t>一、期初余额</t>
  </si>
  <si>
    <t>二、计入当期损益的设定受益成本</t>
  </si>
  <si>
    <t>1.当期服务成本</t>
  </si>
  <si>
    <t>2.过去服务成本</t>
  </si>
  <si>
    <t>3.结算利得（损失以"-"表示）</t>
  </si>
  <si>
    <t>4.利息净额</t>
  </si>
  <si>
    <t>三、计入其他综合收益的设定受益成本</t>
  </si>
  <si>
    <t>1.精算利得（损失以"-"表示）</t>
  </si>
  <si>
    <t>四、其他变动</t>
  </si>
  <si>
    <t>1.结算时支付的对价</t>
  </si>
  <si>
    <t>2.已支付的福利</t>
  </si>
  <si>
    <t>五、期末余额</t>
  </si>
  <si>
    <t>上期发生额</t>
  </si>
  <si>
    <t>②计划资产情况</t>
  </si>
  <si>
    <t>1.利息净额</t>
  </si>
  <si>
    <t>1.计划资产回报（计入利息净额的除外）</t>
  </si>
  <si>
    <t>2.资产上限影响的变动（计入利息净额的除外）</t>
  </si>
  <si>
    <t>③设定受益计划净负债（净资产）</t>
  </si>
  <si>
    <t>三、计入其他综合收益的的设定受益成本</t>
  </si>
  <si>
    <t>49、专项应付款</t>
    <phoneticPr fontId="3" type="noConversion"/>
  </si>
  <si>
    <t>50、预计负债</t>
    <phoneticPr fontId="3" type="noConversion"/>
  </si>
  <si>
    <t>对外提供担保</t>
  </si>
  <si>
    <t>未决诉讼</t>
  </si>
  <si>
    <t>产品质量保证</t>
  </si>
  <si>
    <t>重组义务</t>
  </si>
  <si>
    <t>待执行的亏损合同</t>
  </si>
  <si>
    <t>51、递延收益</t>
    <phoneticPr fontId="3" type="noConversion"/>
  </si>
  <si>
    <t>52、其他非流动负债</t>
    <phoneticPr fontId="3" type="noConversion"/>
  </si>
  <si>
    <t>53、股本</t>
    <phoneticPr fontId="3" type="noConversion"/>
  </si>
  <si>
    <t>54、其他权益工具</t>
    <phoneticPr fontId="3" type="noConversion"/>
  </si>
  <si>
    <t>55、资本公积</t>
    <phoneticPr fontId="3" type="noConversion"/>
  </si>
  <si>
    <t>56、库存股</t>
    <phoneticPr fontId="3" type="noConversion"/>
  </si>
  <si>
    <r>
      <t>5</t>
    </r>
    <r>
      <rPr>
        <b/>
        <sz val="10"/>
        <color indexed="12"/>
        <rFont val="宋体"/>
        <family val="3"/>
        <charset val="134"/>
      </rPr>
      <t>7</t>
    </r>
    <r>
      <rPr>
        <b/>
        <sz val="10"/>
        <color indexed="12"/>
        <rFont val="宋体"/>
        <family val="3"/>
        <charset val="134"/>
      </rPr>
      <t>、其他综合收益</t>
    </r>
    <phoneticPr fontId="3" type="noConversion"/>
  </si>
  <si>
    <r>
      <t>5</t>
    </r>
    <r>
      <rPr>
        <b/>
        <sz val="10"/>
        <color indexed="8"/>
        <rFont val="宋体"/>
        <family val="3"/>
        <charset val="134"/>
      </rPr>
      <t>8</t>
    </r>
    <r>
      <rPr>
        <b/>
        <sz val="10"/>
        <color indexed="8"/>
        <rFont val="宋体"/>
        <family val="3"/>
        <charset val="134"/>
      </rPr>
      <t>、专项储备</t>
    </r>
    <phoneticPr fontId="3" type="noConversion"/>
  </si>
  <si>
    <t>安全生产费</t>
  </si>
  <si>
    <t>维检费</t>
  </si>
  <si>
    <r>
      <t>5</t>
    </r>
    <r>
      <rPr>
        <b/>
        <sz val="10"/>
        <color indexed="8"/>
        <rFont val="宋体"/>
        <family val="3"/>
        <charset val="134"/>
      </rPr>
      <t>9</t>
    </r>
    <r>
      <rPr>
        <b/>
        <sz val="10"/>
        <color indexed="8"/>
        <rFont val="宋体"/>
        <family val="3"/>
        <charset val="134"/>
      </rPr>
      <t>、盈余公积</t>
    </r>
    <phoneticPr fontId="3" type="noConversion"/>
  </si>
  <si>
    <r>
      <t xml:space="preserve">类 </t>
    </r>
    <r>
      <rPr>
        <sz val="10"/>
        <color indexed="8"/>
        <rFont val="宋体"/>
        <family val="3"/>
        <charset val="134"/>
      </rPr>
      <t xml:space="preserve">  </t>
    </r>
    <r>
      <rPr>
        <sz val="10"/>
        <color indexed="8"/>
        <rFont val="宋体"/>
        <family val="3"/>
        <charset val="134"/>
      </rPr>
      <t>别</t>
    </r>
    <phoneticPr fontId="3" type="noConversion"/>
  </si>
  <si>
    <t>法定盈余公积</t>
  </si>
  <si>
    <t>任意盈余公积</t>
  </si>
  <si>
    <t>储备基金</t>
  </si>
  <si>
    <t>企业发展基金</t>
  </si>
  <si>
    <t>利润归还投资</t>
  </si>
  <si>
    <r>
      <t>6</t>
    </r>
    <r>
      <rPr>
        <b/>
        <sz val="10"/>
        <color indexed="8"/>
        <rFont val="宋体"/>
        <family val="3"/>
        <charset val="134"/>
      </rPr>
      <t>0</t>
    </r>
    <r>
      <rPr>
        <b/>
        <sz val="10"/>
        <color indexed="8"/>
        <rFont val="宋体"/>
        <family val="3"/>
        <charset val="134"/>
      </rPr>
      <t>、未分配利润</t>
    </r>
    <phoneticPr fontId="3" type="noConversion"/>
  </si>
  <si>
    <t>调整前上期末未分配利润</t>
  </si>
  <si>
    <t>调整期初未分配利润合计数（调增+，调减-）</t>
  </si>
  <si>
    <t>调整后期初未分配利润</t>
  </si>
  <si>
    <t>加：本期归属于母公司所有者的净利润</t>
  </si>
  <si>
    <t>减：提取法定盈余公积</t>
  </si>
  <si>
    <t xml:space="preserve">    提取任意盈余公积</t>
  </si>
  <si>
    <t xml:space="preserve">    应付普通股股利</t>
  </si>
  <si>
    <t xml:space="preserve">    转作股本的普通股股利</t>
  </si>
  <si>
    <t>期末未分配利润</t>
  </si>
  <si>
    <r>
      <t>6</t>
    </r>
    <r>
      <rPr>
        <b/>
        <sz val="10"/>
        <color indexed="8"/>
        <rFont val="宋体"/>
        <family val="3"/>
        <charset val="134"/>
      </rPr>
      <t>1</t>
    </r>
    <r>
      <rPr>
        <b/>
        <sz val="10"/>
        <color indexed="8"/>
        <rFont val="宋体"/>
        <family val="3"/>
        <charset val="134"/>
      </rPr>
      <t>、营业收入和营业成本</t>
    </r>
    <phoneticPr fontId="3" type="noConversion"/>
  </si>
  <si>
    <t>（1）营业收入</t>
    <phoneticPr fontId="3" type="noConversion"/>
  </si>
  <si>
    <t>主营业务小计</t>
    <phoneticPr fontId="3" type="noConversion"/>
  </si>
  <si>
    <t>主营业务</t>
    <phoneticPr fontId="3" type="noConversion"/>
  </si>
  <si>
    <t>其他业务小计</t>
    <phoneticPr fontId="3" type="noConversion"/>
  </si>
  <si>
    <t>其他业务</t>
    <phoneticPr fontId="3" type="noConversion"/>
  </si>
  <si>
    <t>（2）营业成本</t>
    <phoneticPr fontId="3" type="noConversion"/>
  </si>
  <si>
    <r>
      <t>62</t>
    </r>
    <r>
      <rPr>
        <b/>
        <sz val="10"/>
        <color indexed="8"/>
        <rFont val="宋体"/>
        <family val="3"/>
        <charset val="134"/>
      </rPr>
      <t>、税金及附加</t>
    </r>
    <phoneticPr fontId="3" type="noConversion"/>
  </si>
  <si>
    <t>车船使用税</t>
  </si>
  <si>
    <t>印花税</t>
  </si>
  <si>
    <t>63、销售费用</t>
    <phoneticPr fontId="3" type="noConversion"/>
  </si>
  <si>
    <t>64、管理费用</t>
    <phoneticPr fontId="3" type="noConversion"/>
  </si>
  <si>
    <r>
      <t>65</t>
    </r>
    <r>
      <rPr>
        <b/>
        <sz val="10"/>
        <color indexed="8"/>
        <rFont val="宋体"/>
        <family val="3"/>
        <charset val="134"/>
      </rPr>
      <t>、财务费用</t>
    </r>
    <phoneticPr fontId="3" type="noConversion"/>
  </si>
  <si>
    <t>利息支出</t>
  </si>
  <si>
    <t xml:space="preserve">  减：利息收入</t>
  </si>
  <si>
    <t>汇兑损失</t>
  </si>
  <si>
    <t xml:space="preserve">  减：汇兑收益</t>
  </si>
  <si>
    <t>手续费支出</t>
  </si>
  <si>
    <t>其他支出</t>
  </si>
  <si>
    <r>
      <t>66</t>
    </r>
    <r>
      <rPr>
        <b/>
        <sz val="10"/>
        <color indexed="8"/>
        <rFont val="宋体"/>
        <family val="3"/>
        <charset val="134"/>
      </rPr>
      <t>、资产减值损失</t>
    </r>
    <phoneticPr fontId="3" type="noConversion"/>
  </si>
  <si>
    <t>坏账损失</t>
  </si>
  <si>
    <t>存货跌价损失</t>
  </si>
  <si>
    <t>持有待售资产减值损失</t>
    <phoneticPr fontId="3" type="noConversion"/>
  </si>
  <si>
    <t>可供出售金融资产减值损失</t>
    <phoneticPr fontId="3" type="noConversion"/>
  </si>
  <si>
    <t>持有至到期投资减值损失</t>
    <phoneticPr fontId="3" type="noConversion"/>
  </si>
  <si>
    <t>长期股权投资减值损失</t>
    <phoneticPr fontId="3" type="noConversion"/>
  </si>
  <si>
    <t>投资性房地产减值损失</t>
    <phoneticPr fontId="3" type="noConversion"/>
  </si>
  <si>
    <t>固定资产减值损失</t>
    <phoneticPr fontId="3" type="noConversion"/>
  </si>
  <si>
    <t>工程物资减值损失</t>
    <phoneticPr fontId="3" type="noConversion"/>
  </si>
  <si>
    <t>在建工程减值损失</t>
    <phoneticPr fontId="3" type="noConversion"/>
  </si>
  <si>
    <t>生产性生物资产减值损失</t>
    <phoneticPr fontId="3" type="noConversion"/>
  </si>
  <si>
    <t>油气资产减值损失</t>
    <phoneticPr fontId="3" type="noConversion"/>
  </si>
  <si>
    <t>无形资产减值损失</t>
    <phoneticPr fontId="3" type="noConversion"/>
  </si>
  <si>
    <t>商誉减值损失</t>
    <phoneticPr fontId="3" type="noConversion"/>
  </si>
  <si>
    <t>其他减值损失</t>
    <phoneticPr fontId="3" type="noConversion"/>
  </si>
  <si>
    <t>持有待售资产减值损失</t>
  </si>
  <si>
    <t>可供出售金融资产减值损失</t>
  </si>
  <si>
    <t>持有至到期投资减值损失</t>
  </si>
  <si>
    <t>长期股权投资减值损失</t>
  </si>
  <si>
    <t>投资性房地产减值损失</t>
  </si>
  <si>
    <t>固定资产减值损失</t>
  </si>
  <si>
    <t>工程物资减值损失</t>
  </si>
  <si>
    <t>在建工程减值损失</t>
  </si>
  <si>
    <t>生产性生物资产减值损失</t>
  </si>
  <si>
    <t>油气资产减值损失</t>
  </si>
  <si>
    <t>无形资产减值损失</t>
  </si>
  <si>
    <t>商誉减值损失</t>
  </si>
  <si>
    <t>其他减值损失</t>
  </si>
  <si>
    <t>坏账损失核对</t>
  </si>
  <si>
    <t>存货跌价损失核对</t>
  </si>
  <si>
    <t>可供出售金融资产减值损失核对</t>
  </si>
  <si>
    <t>投资性房地产减值损失核对</t>
  </si>
  <si>
    <t>固定资产减值损失核对</t>
  </si>
  <si>
    <t>无形资产减值损失核对</t>
  </si>
  <si>
    <r>
      <t>67</t>
    </r>
    <r>
      <rPr>
        <b/>
        <sz val="10"/>
        <color indexed="8"/>
        <rFont val="宋体"/>
        <family val="3"/>
        <charset val="134"/>
      </rPr>
      <t>、公允价值变动收益</t>
    </r>
    <phoneticPr fontId="3" type="noConversion"/>
  </si>
  <si>
    <t>产生公允价值变动收益的来源</t>
  </si>
  <si>
    <t>以公允价值计量且其变动计入当期损益的金融资产</t>
  </si>
  <si>
    <r>
      <t xml:space="preserve"> </t>
    </r>
    <r>
      <rPr>
        <sz val="10"/>
        <color indexed="8"/>
        <rFont val="宋体"/>
        <family val="3"/>
        <charset val="134"/>
      </rPr>
      <t xml:space="preserve">   </t>
    </r>
    <r>
      <rPr>
        <sz val="10"/>
        <color indexed="8"/>
        <rFont val="宋体"/>
        <family val="3"/>
        <charset val="134"/>
      </rPr>
      <t>其中：衍生金融工具产生的公允价值变动收益</t>
    </r>
    <phoneticPr fontId="3" type="noConversion"/>
  </si>
  <si>
    <t>以公允价值计量且其变动计入当期损益的金融负债</t>
  </si>
  <si>
    <t>按公允价值计量的投资性房地产</t>
  </si>
  <si>
    <r>
      <t>68</t>
    </r>
    <r>
      <rPr>
        <b/>
        <sz val="10"/>
        <color indexed="8"/>
        <rFont val="宋体"/>
        <family val="3"/>
        <charset val="134"/>
      </rPr>
      <t>、投资收益</t>
    </r>
    <phoneticPr fontId="3" type="noConversion"/>
  </si>
  <si>
    <t>权益法核算的长期股权投资收益</t>
  </si>
  <si>
    <t>处置长期股权投资产生的投资收益</t>
  </si>
  <si>
    <t>以公允价值计量且其变动计入当期损益的金融资产在持有期间的投资收益</t>
  </si>
  <si>
    <t>处置以公允价值计量且其变动计入当期损益的金融资产取得的投资收益</t>
  </si>
  <si>
    <t>持有至到期投资在持有期间的投资收益</t>
  </si>
  <si>
    <t>处置持有至到期投资取得的投资收益</t>
  </si>
  <si>
    <t>可供出售金融资产在持有期间的投资收益</t>
  </si>
  <si>
    <t>处置可供出售金融资产取得的投资收益</t>
  </si>
  <si>
    <t>丧失控制权后，剩余股权按公允价值重新计量产生的利得</t>
  </si>
  <si>
    <t xml:space="preserve">其他 </t>
  </si>
  <si>
    <r>
      <t>69</t>
    </r>
    <r>
      <rPr>
        <b/>
        <sz val="10"/>
        <color indexed="8"/>
        <rFont val="宋体"/>
        <family val="3"/>
        <charset val="134"/>
      </rPr>
      <t>、资产处置收益</t>
    </r>
    <phoneticPr fontId="3" type="noConversion"/>
  </si>
  <si>
    <t>资产处置收益</t>
    <phoneticPr fontId="3" type="noConversion"/>
  </si>
  <si>
    <r>
      <t>70</t>
    </r>
    <r>
      <rPr>
        <b/>
        <sz val="10"/>
        <color indexed="8"/>
        <rFont val="宋体"/>
        <family val="3"/>
        <charset val="134"/>
      </rPr>
      <t>、其他收益</t>
    </r>
    <phoneticPr fontId="3" type="noConversion"/>
  </si>
  <si>
    <t>其他收益</t>
    <phoneticPr fontId="3" type="noConversion"/>
  </si>
  <si>
    <r>
      <t>71</t>
    </r>
    <r>
      <rPr>
        <b/>
        <sz val="10"/>
        <color indexed="8"/>
        <rFont val="宋体"/>
        <family val="3"/>
        <charset val="134"/>
      </rPr>
      <t>、营业外收入</t>
    </r>
    <phoneticPr fontId="3" type="noConversion"/>
  </si>
  <si>
    <t>与日常活动无关的政府补助</t>
  </si>
  <si>
    <t>债务重组利得</t>
  </si>
  <si>
    <t>接受捐赠</t>
  </si>
  <si>
    <t>盘盈利得</t>
  </si>
  <si>
    <r>
      <rPr>
        <sz val="10"/>
        <color indexed="8"/>
        <rFont val="宋体"/>
        <family val="3"/>
        <charset val="134"/>
      </rPr>
      <t>计入非经常性损益</t>
    </r>
  </si>
  <si>
    <t>计入营业外收入的政府补助</t>
    <phoneticPr fontId="3" type="noConversion"/>
  </si>
  <si>
    <r>
      <t>72</t>
    </r>
    <r>
      <rPr>
        <b/>
        <sz val="10"/>
        <color indexed="8"/>
        <rFont val="宋体"/>
        <family val="3"/>
        <charset val="134"/>
      </rPr>
      <t>、营业外支出</t>
    </r>
    <phoneticPr fontId="3" type="noConversion"/>
  </si>
  <si>
    <r>
      <t xml:space="preserve">项  </t>
    </r>
    <r>
      <rPr>
        <sz val="10"/>
        <color indexed="8"/>
        <rFont val="宋体"/>
        <family val="3"/>
        <charset val="134"/>
      </rPr>
      <t xml:space="preserve"> </t>
    </r>
    <r>
      <rPr>
        <sz val="10"/>
        <color indexed="8"/>
        <rFont val="宋体"/>
        <family val="3"/>
        <charset val="134"/>
      </rPr>
      <t xml:space="preserve"> 目</t>
    </r>
    <phoneticPr fontId="3" type="noConversion"/>
  </si>
  <si>
    <t>债务重组损失</t>
  </si>
  <si>
    <t>对外捐赠</t>
  </si>
  <si>
    <t>非流动资产损坏报废损失</t>
  </si>
  <si>
    <t>盘亏损失</t>
  </si>
  <si>
    <r>
      <t>73</t>
    </r>
    <r>
      <rPr>
        <b/>
        <sz val="10"/>
        <color indexed="8"/>
        <rFont val="宋体"/>
        <family val="3"/>
        <charset val="134"/>
      </rPr>
      <t>、所得税费用</t>
    </r>
    <phoneticPr fontId="3" type="noConversion"/>
  </si>
  <si>
    <t>（1）所得税费用明细</t>
    <phoneticPr fontId="3" type="noConversion"/>
  </si>
  <si>
    <t>按税法及相关规定计算的当期所得税费用</t>
  </si>
  <si>
    <t>递延所得税费用</t>
  </si>
  <si>
    <t>（2）会计利润与所得税费用调整过程</t>
    <phoneticPr fontId="3" type="noConversion"/>
  </si>
  <si>
    <t>利润总额</t>
  </si>
  <si>
    <t>按法定/适用税率计算的所得税费用</t>
  </si>
  <si>
    <t>适用不同税率的影响</t>
  </si>
  <si>
    <t>调整以前期间所得税的影响</t>
  </si>
  <si>
    <t>非应税收入的影响</t>
  </si>
  <si>
    <t>不可抵扣的成本、费用和损失的影响</t>
  </si>
  <si>
    <t>使用前期未确认递延所得税资产的可抵扣亏损的影响</t>
  </si>
  <si>
    <t>本期未确认递延所得税资产的可抵扣暂时性差异或可抵扣亏损的影响</t>
  </si>
  <si>
    <t>所得税费用</t>
  </si>
  <si>
    <t>所得税费用核对</t>
  </si>
  <si>
    <t>74、现金流量表</t>
    <phoneticPr fontId="3" type="noConversion"/>
  </si>
  <si>
    <t>收到或支付的其他与经营活动有关的现金</t>
    <phoneticPr fontId="3" type="noConversion"/>
  </si>
  <si>
    <t>收到或支付的其他与投资活动有关的现金</t>
    <phoneticPr fontId="3" type="noConversion"/>
  </si>
  <si>
    <t>收到或支付的其他与筹资活动有关的现金</t>
    <phoneticPr fontId="3" type="noConversion"/>
  </si>
  <si>
    <t>75、现金流量表补充资料</t>
    <phoneticPr fontId="3" type="noConversion"/>
  </si>
  <si>
    <t>76、所有权或使用权受到限制的资产</t>
    <phoneticPr fontId="3" type="noConversion"/>
  </si>
  <si>
    <t>77、外币货币性项目</t>
    <phoneticPr fontId="3" type="noConversion"/>
  </si>
  <si>
    <t>78、政府补助</t>
    <phoneticPr fontId="3" type="noConversion"/>
  </si>
  <si>
    <t>——合并财务报表附注（二）</t>
  </si>
  <si>
    <t>【如有因抵押、质押或冻结等对使用有限制、以及存放在境外且资金汇回受到限制的款项应单独说明。】</t>
    <phoneticPr fontId="3" type="noConversion"/>
  </si>
  <si>
    <t>期末余额</t>
  </si>
  <si>
    <t>【披露衍生金融资产产生的原因以及相关会计处理。】</t>
  </si>
  <si>
    <t>【列示期末已质押的应收票据金额。区分终止确认和未终止确认列示已背书或贴现但在资产负债表日尚未到期的应收票据金额。列示出票人未履约而将票据转应收账款的金额。】</t>
    <phoneticPr fontId="3" type="noConversion"/>
  </si>
  <si>
    <t>1.期末单项金额重大并单项计提坏账准备的应收账款</t>
    <phoneticPr fontId="3" type="noConversion"/>
  </si>
  <si>
    <t>债务人名称</t>
  </si>
  <si>
    <t>账龄</t>
  </si>
  <si>
    <t>计提比例</t>
  </si>
  <si>
    <t>计提理由</t>
  </si>
  <si>
    <t>2.采用余额百分比法计提坏账准备的应收账款</t>
    <phoneticPr fontId="3" type="noConversion"/>
  </si>
  <si>
    <t>组合名称</t>
  </si>
  <si>
    <t>期末数</t>
  </si>
  <si>
    <t>期初数</t>
  </si>
  <si>
    <t>计提比例%</t>
  </si>
  <si>
    <t>组合1</t>
  </si>
  <si>
    <t>组合2</t>
  </si>
  <si>
    <t>【填写具体组合名称。】</t>
  </si>
  <si>
    <t>【确定该组合依据的说明】</t>
  </si>
  <si>
    <r>
      <t>3</t>
    </r>
    <r>
      <rPr>
        <sz val="9"/>
        <rFont val="宋体"/>
        <family val="3"/>
        <charset val="134"/>
      </rPr>
      <t>.</t>
    </r>
    <r>
      <rPr>
        <sz val="9"/>
        <rFont val="宋体"/>
        <family val="3"/>
        <charset val="134"/>
      </rPr>
      <t>采用其他组合方法计提坏账准备的应收账款情况</t>
    </r>
    <phoneticPr fontId="3" type="noConversion"/>
  </si>
  <si>
    <t>【说明确定该组合的依据】</t>
  </si>
  <si>
    <r>
      <t>4</t>
    </r>
    <r>
      <rPr>
        <sz val="9"/>
        <rFont val="宋体"/>
        <family val="3"/>
        <charset val="134"/>
      </rPr>
      <t>.</t>
    </r>
    <r>
      <rPr>
        <sz val="9"/>
        <rFont val="宋体"/>
        <family val="3"/>
        <charset val="134"/>
      </rPr>
      <t>本期计提、收回或转回的坏账准备情况</t>
    </r>
    <phoneticPr fontId="3" type="noConversion"/>
  </si>
  <si>
    <t xml:space="preserve">收回或转回金额 </t>
  </si>
  <si>
    <t>收回方式</t>
  </si>
  <si>
    <t>——</t>
  </si>
  <si>
    <t>【说明转回或收回原因，确定原坏账准备计提比例的依据及其合理性。】</t>
  </si>
  <si>
    <r>
      <t>5</t>
    </r>
    <r>
      <rPr>
        <sz val="9"/>
        <rFont val="宋体"/>
        <family val="3"/>
        <charset val="134"/>
      </rPr>
      <t>.</t>
    </r>
    <r>
      <rPr>
        <sz val="9"/>
        <rFont val="宋体"/>
        <family val="3"/>
        <charset val="134"/>
      </rPr>
      <t>本报告期实际核销的重要应收账款情况</t>
    </r>
    <phoneticPr fontId="3" type="noConversion"/>
  </si>
  <si>
    <t>账款性质</t>
  </si>
  <si>
    <t>核销金额</t>
  </si>
  <si>
    <t xml:space="preserve"> 核销原因</t>
  </si>
  <si>
    <t>履行的核销程序</t>
  </si>
  <si>
    <t>是否因关联交易产生</t>
  </si>
  <si>
    <t xml:space="preserve"> 合   计 </t>
  </si>
  <si>
    <t>【应收账款核销说明：】</t>
  </si>
  <si>
    <r>
      <t>6</t>
    </r>
    <r>
      <rPr>
        <sz val="9"/>
        <rFont val="宋体"/>
        <family val="3"/>
        <charset val="134"/>
      </rPr>
      <t>.</t>
    </r>
    <r>
      <rPr>
        <sz val="9"/>
        <rFont val="宋体"/>
        <family val="3"/>
        <charset val="134"/>
      </rPr>
      <t>按欠款方归集的期末余额前五名的应收帐款情况</t>
    </r>
    <phoneticPr fontId="3" type="noConversion"/>
  </si>
  <si>
    <t>占应收账款总额的比例(%)</t>
  </si>
  <si>
    <t>坏账准备余额</t>
  </si>
  <si>
    <t>【按欠款方集中度，汇总或分别披露期末余额前五名的应收账款情况】</t>
  </si>
  <si>
    <r>
      <t>7</t>
    </r>
    <r>
      <rPr>
        <sz val="9"/>
        <rFont val="宋体"/>
        <family val="3"/>
        <charset val="134"/>
      </rPr>
      <t>.</t>
    </r>
    <r>
      <rPr>
        <sz val="9"/>
        <rFont val="宋体"/>
        <family val="3"/>
        <charset val="134"/>
      </rPr>
      <t>因金融资产转移而终止确认的应收款项</t>
    </r>
    <phoneticPr fontId="3" type="noConversion"/>
  </si>
  <si>
    <t>金融资产转移的方式</t>
  </si>
  <si>
    <t>终止确认金额</t>
  </si>
  <si>
    <t>与终止确认相关的利得或损失</t>
  </si>
  <si>
    <r>
      <t>8</t>
    </r>
    <r>
      <rPr>
        <sz val="9"/>
        <rFont val="宋体"/>
        <family val="3"/>
        <charset val="134"/>
      </rPr>
      <t>.</t>
    </r>
    <r>
      <rPr>
        <sz val="9"/>
        <rFont val="宋体"/>
        <family val="3"/>
        <charset val="134"/>
      </rPr>
      <t>应收账款转移，如证券化、保理等，继续涉入形成的资产、负债的金额</t>
    </r>
    <phoneticPr fontId="3" type="noConversion"/>
  </si>
  <si>
    <t>【分项说明继续涉入形成的资产、负债的金额。】</t>
  </si>
  <si>
    <r>
      <t>1</t>
    </r>
    <r>
      <rPr>
        <sz val="9"/>
        <rFont val="宋体"/>
        <family val="3"/>
        <charset val="134"/>
      </rPr>
      <t>.</t>
    </r>
    <r>
      <rPr>
        <sz val="9"/>
        <rFont val="宋体"/>
        <family val="3"/>
        <charset val="134"/>
      </rPr>
      <t>账龄超过1年的大额预付款项情况</t>
    </r>
    <phoneticPr fontId="3" type="noConversion"/>
  </si>
  <si>
    <t>债权单位</t>
  </si>
  <si>
    <t>债务单位</t>
  </si>
  <si>
    <t>未结算原因</t>
  </si>
  <si>
    <r>
      <t>2</t>
    </r>
    <r>
      <rPr>
        <sz val="9"/>
        <rFont val="宋体"/>
        <family val="3"/>
        <charset val="134"/>
      </rPr>
      <t>.</t>
    </r>
    <r>
      <rPr>
        <sz val="9"/>
        <rFont val="宋体"/>
        <family val="3"/>
        <charset val="134"/>
      </rPr>
      <t>预付款项金额前五名单位情况</t>
    </r>
    <phoneticPr fontId="3" type="noConversion"/>
  </si>
  <si>
    <t>占预付款项总额的比例(%)</t>
  </si>
  <si>
    <t>【按欠款方集中度，汇总或分别披露期末余额前五名的预付款项的期末余额及占预付款项期末余额合计数的比例。】</t>
  </si>
  <si>
    <t>借款单位</t>
  </si>
  <si>
    <r>
      <t>2017</t>
    </r>
    <r>
      <rPr>
        <sz val="9"/>
        <rFont val="宋体"/>
        <family val="3"/>
        <charset val="134"/>
      </rPr>
      <t>年12月31日余额</t>
    </r>
    <phoneticPr fontId="3" type="noConversion"/>
  </si>
  <si>
    <t>逾期时间</t>
  </si>
  <si>
    <t>逾期原因</t>
  </si>
  <si>
    <t>是否发生减值及其判断依据</t>
  </si>
  <si>
    <t>【对于重要的逾期应收利息，应按借款单位披露应收利息的期末余额、逾期时间和逾期原因、是否发生减值的判断。】</t>
  </si>
  <si>
    <t>账龄超过1年的重要应收股利</t>
    <phoneticPr fontId="3" type="noConversion"/>
  </si>
  <si>
    <t>未收回的原因</t>
  </si>
  <si>
    <r>
      <t>1</t>
    </r>
    <r>
      <rPr>
        <sz val="9"/>
        <rFont val="宋体"/>
        <family val="3"/>
        <charset val="134"/>
      </rPr>
      <t>.</t>
    </r>
    <r>
      <rPr>
        <sz val="9"/>
        <rFont val="宋体"/>
        <family val="3"/>
        <charset val="134"/>
      </rPr>
      <t>期末单项金额重大并单项计提坏账准备的其他应收款</t>
    </r>
    <phoneticPr fontId="3" type="noConversion"/>
  </si>
  <si>
    <t>坏账金额</t>
  </si>
  <si>
    <t>计提比例(%)</t>
  </si>
  <si>
    <r>
      <t>2</t>
    </r>
    <r>
      <rPr>
        <sz val="9"/>
        <rFont val="宋体"/>
        <family val="3"/>
        <charset val="134"/>
      </rPr>
      <t>.</t>
    </r>
    <r>
      <rPr>
        <sz val="9"/>
        <rFont val="宋体"/>
        <family val="3"/>
        <charset val="134"/>
      </rPr>
      <t>采用余额百分比法计提坏账准备的其他应收款情况</t>
    </r>
    <phoneticPr fontId="3" type="noConversion"/>
  </si>
  <si>
    <r>
      <t>3</t>
    </r>
    <r>
      <rPr>
        <sz val="9"/>
        <rFont val="宋体"/>
        <family val="3"/>
        <charset val="134"/>
      </rPr>
      <t>.</t>
    </r>
    <r>
      <rPr>
        <sz val="9"/>
        <rFont val="宋体"/>
        <family val="3"/>
        <charset val="134"/>
      </rPr>
      <t>采用其他组合方法计提坏账准备的其他应收款</t>
    </r>
    <phoneticPr fontId="3" type="noConversion"/>
  </si>
  <si>
    <t xml:space="preserve">转回或收回金额 </t>
  </si>
  <si>
    <r>
      <t>5</t>
    </r>
    <r>
      <rPr>
        <sz val="9"/>
        <rFont val="宋体"/>
        <family val="3"/>
        <charset val="134"/>
      </rPr>
      <t>.</t>
    </r>
    <r>
      <rPr>
        <sz val="9"/>
        <rFont val="宋体"/>
        <family val="3"/>
        <charset val="134"/>
      </rPr>
      <t>本报告期实际核销的重要其他应收款情况</t>
    </r>
    <phoneticPr fontId="3" type="noConversion"/>
  </si>
  <si>
    <t>【核销说明：】</t>
  </si>
  <si>
    <r>
      <t>6</t>
    </r>
    <r>
      <rPr>
        <sz val="9"/>
        <rFont val="宋体"/>
        <family val="3"/>
        <charset val="134"/>
      </rPr>
      <t>.</t>
    </r>
    <r>
      <rPr>
        <sz val="9"/>
        <rFont val="宋体"/>
        <family val="3"/>
        <charset val="134"/>
      </rPr>
      <t>其他应收款按款项性质分类情况</t>
    </r>
    <phoneticPr fontId="3" type="noConversion"/>
  </si>
  <si>
    <t>款项性质</t>
  </si>
  <si>
    <t>合计</t>
  </si>
  <si>
    <r>
      <t>7</t>
    </r>
    <r>
      <rPr>
        <sz val="9"/>
        <rFont val="宋体"/>
        <family val="3"/>
        <charset val="134"/>
      </rPr>
      <t>.</t>
    </r>
    <r>
      <rPr>
        <sz val="9"/>
        <rFont val="宋体"/>
        <family val="3"/>
        <charset val="134"/>
      </rPr>
      <t>按欠款方归集的期末余额前五名的其他应收款情况</t>
    </r>
    <phoneticPr fontId="3" type="noConversion"/>
  </si>
  <si>
    <t>占其他应收款期末余额合计数的比例（%）</t>
  </si>
  <si>
    <t>【按欠款方名称分别披露期末余额前五名情况。】</t>
  </si>
  <si>
    <r>
      <t>8</t>
    </r>
    <r>
      <rPr>
        <sz val="9"/>
        <rFont val="宋体"/>
        <family val="3"/>
        <charset val="134"/>
      </rPr>
      <t>.</t>
    </r>
    <r>
      <rPr>
        <sz val="9"/>
        <rFont val="宋体"/>
        <family val="3"/>
        <charset val="134"/>
      </rPr>
      <t>涉及政府补助的应收款项</t>
    </r>
    <phoneticPr fontId="3" type="noConversion"/>
  </si>
  <si>
    <t>政府补助项目名称</t>
  </si>
  <si>
    <t>期末账龄</t>
  </si>
  <si>
    <t>预计收取的时间、金额及依据</t>
  </si>
  <si>
    <t>【公司未能在预计时点收到预计金额的政府补助，应说明原因。】</t>
  </si>
  <si>
    <r>
      <t>9</t>
    </r>
    <r>
      <rPr>
        <sz val="9"/>
        <rFont val="宋体"/>
        <family val="3"/>
        <charset val="134"/>
      </rPr>
      <t>.</t>
    </r>
    <r>
      <rPr>
        <sz val="9"/>
        <rFont val="宋体"/>
        <family val="3"/>
        <charset val="134"/>
      </rPr>
      <t>由金融资产转移而终止确认的其他应收款</t>
    </r>
    <phoneticPr fontId="3" type="noConversion"/>
  </si>
  <si>
    <t>项    目</t>
  </si>
  <si>
    <r>
      <t>1</t>
    </r>
    <r>
      <rPr>
        <sz val="9"/>
        <rFont val="宋体"/>
        <family val="3"/>
        <charset val="134"/>
      </rPr>
      <t>0.</t>
    </r>
    <r>
      <rPr>
        <sz val="9"/>
        <rFont val="宋体"/>
        <family val="3"/>
        <charset val="134"/>
      </rPr>
      <t>其他应收款转移，如证券化、保理等，继续涉入形成的资产、负债的金额</t>
    </r>
    <phoneticPr fontId="3" type="noConversion"/>
  </si>
  <si>
    <t>资产类别</t>
  </si>
  <si>
    <t>期末账面价值</t>
  </si>
  <si>
    <t>公允价值</t>
  </si>
  <si>
    <t>1、应披露划分为持有待售的非流动资产或处置组的出售原因和方式；</t>
    <phoneticPr fontId="3" type="noConversion"/>
  </si>
  <si>
    <t>2、应披露持有待售的非流动资产或处置组的分部信息；</t>
    <phoneticPr fontId="3" type="noConversion"/>
  </si>
  <si>
    <t>3、应披露持有待售的非流动资产或持有待售的处置组中的资产确认的减值损失及其转回金额；</t>
    <phoneticPr fontId="3" type="noConversion"/>
  </si>
  <si>
    <t>4、应披露与持有待售的非流动资产或处置组有关的其他综合收益累计金额。</t>
    <phoneticPr fontId="3" type="noConversion"/>
  </si>
  <si>
    <t>1.期末按公允价值计量的可供出售金融资产</t>
    <phoneticPr fontId="3" type="noConversion"/>
  </si>
  <si>
    <t>可供出售金融资产分类</t>
  </si>
  <si>
    <t>可供出售债务工具</t>
  </si>
  <si>
    <t>权益工具的成本/债务工具的摊余成本</t>
  </si>
  <si>
    <t>累计计入其他综合收益的公允价值变动金额</t>
  </si>
  <si>
    <t>已计提减值金额</t>
  </si>
  <si>
    <r>
      <t>2</t>
    </r>
    <r>
      <rPr>
        <sz val="9"/>
        <rFont val="宋体"/>
        <family val="3"/>
        <charset val="134"/>
      </rPr>
      <t>.</t>
    </r>
    <r>
      <rPr>
        <sz val="9"/>
        <rFont val="宋体"/>
        <family val="3"/>
        <charset val="134"/>
      </rPr>
      <t xml:space="preserve"> 期末以成本计量的重要权益工具投资明细</t>
    </r>
    <phoneticPr fontId="3" type="noConversion"/>
  </si>
  <si>
    <t>被被投资单位</t>
  </si>
  <si>
    <t>在被投资单位持股比例(%)</t>
  </si>
  <si>
    <t>本期现金红利</t>
  </si>
  <si>
    <t>期初</t>
  </si>
  <si>
    <t>本期增加</t>
  </si>
  <si>
    <t>本期减少</t>
  </si>
  <si>
    <t>期末</t>
  </si>
  <si>
    <r>
      <t>3</t>
    </r>
    <r>
      <rPr>
        <sz val="9"/>
        <rFont val="宋体"/>
        <family val="3"/>
        <charset val="134"/>
      </rPr>
      <t>.</t>
    </r>
    <r>
      <rPr>
        <sz val="9"/>
        <rFont val="宋体"/>
        <family val="3"/>
        <charset val="134"/>
      </rPr>
      <t>报告期内可供出售金融资产减值的变动情况</t>
    </r>
    <phoneticPr fontId="3" type="noConversion"/>
  </si>
  <si>
    <t xml:space="preserve">可供出售
权益工具
</t>
  </si>
  <si>
    <t xml:space="preserve">可供出售
债务工具
</t>
  </si>
  <si>
    <t>期初已计提减值金额</t>
  </si>
  <si>
    <t>本年计提</t>
  </si>
  <si>
    <t>其中：从其他综合收益转入</t>
  </si>
  <si>
    <t>其中：期后公允价值回升转回</t>
  </si>
  <si>
    <t>期末已计提减值金额</t>
  </si>
  <si>
    <r>
      <t>4</t>
    </r>
    <r>
      <rPr>
        <sz val="9"/>
        <rFont val="宋体"/>
        <family val="3"/>
        <charset val="134"/>
      </rPr>
      <t>.</t>
    </r>
    <r>
      <rPr>
        <sz val="9"/>
        <rFont val="宋体"/>
        <family val="3"/>
        <charset val="134"/>
      </rPr>
      <t>可供出售权益工具期末公允价值严重下跌或非暂时性下跌但未计提减值准备的相关说明</t>
    </r>
    <phoneticPr fontId="3" type="noConversion"/>
  </si>
  <si>
    <t>可供出售权益工具项目</t>
  </si>
  <si>
    <t>投资成本</t>
  </si>
  <si>
    <t>期末公允价值</t>
  </si>
  <si>
    <t>公允价值相对于成本的下跌幅度（%）</t>
  </si>
  <si>
    <t>持续下跌时间（个月）</t>
  </si>
  <si>
    <t>未计提减值原因</t>
  </si>
  <si>
    <t>【对于期末公允价值相对于成本的下跌幅度已达到或超过50%，或者持续下跌时间已达到或超过12个月，尚未根据成本与期末公允价值差额计提减值的可供出售权益工具，公司应详细说明各项投资的成本和公允价值的金额、公允价值相对于成本的下跌幅度、持续下跌时间、已计提减值金额，以及未根据成本与期末公允价值的差额计提减值的理由。】</t>
  </si>
  <si>
    <r>
      <t>1</t>
    </r>
    <r>
      <rPr>
        <sz val="9"/>
        <rFont val="宋体"/>
        <family val="3"/>
        <charset val="134"/>
      </rPr>
      <t>.</t>
    </r>
    <r>
      <rPr>
        <sz val="9"/>
        <rFont val="宋体"/>
        <family val="3"/>
        <charset val="134"/>
      </rPr>
      <t xml:space="preserve"> 持有至到期投资的分类</t>
    </r>
    <phoneticPr fontId="3" type="noConversion"/>
  </si>
  <si>
    <r>
      <t>2</t>
    </r>
    <r>
      <rPr>
        <sz val="9"/>
        <rFont val="宋体"/>
        <family val="3"/>
        <charset val="134"/>
      </rPr>
      <t>.</t>
    </r>
    <r>
      <rPr>
        <sz val="9"/>
        <rFont val="宋体"/>
        <family val="3"/>
        <charset val="134"/>
      </rPr>
      <t>重要的持有至到期投资</t>
    </r>
    <phoneticPr fontId="3" type="noConversion"/>
  </si>
  <si>
    <t>债券项目</t>
  </si>
  <si>
    <t>面值</t>
  </si>
  <si>
    <t>票面利率</t>
  </si>
  <si>
    <t>实际利率</t>
  </si>
  <si>
    <t>到期日</t>
  </si>
  <si>
    <t>【本期存在重分类的，应披露重分类的原因和具体情况。】</t>
  </si>
  <si>
    <t>1.因金融资产转移而终止确认的长期应收款</t>
    <phoneticPr fontId="3" type="noConversion"/>
  </si>
  <si>
    <r>
      <t>2</t>
    </r>
    <r>
      <rPr>
        <sz val="9"/>
        <rFont val="宋体"/>
        <family val="3"/>
        <charset val="134"/>
      </rPr>
      <t>.</t>
    </r>
    <r>
      <rPr>
        <sz val="9"/>
        <rFont val="宋体"/>
        <family val="3"/>
        <charset val="134"/>
      </rPr>
      <t>长期应收款转移，如证券化、保理等，继续涉入形成的资产、负债的金额</t>
    </r>
    <phoneticPr fontId="3" type="noConversion"/>
  </si>
  <si>
    <t>被投资单位名称</t>
  </si>
  <si>
    <t>本期增减变动</t>
  </si>
  <si>
    <t>追加投资</t>
  </si>
  <si>
    <t>减少投资</t>
  </si>
  <si>
    <t>权益法下确认的投资损益</t>
  </si>
  <si>
    <t>其他综合收益调整</t>
  </si>
  <si>
    <t>其他权益变动</t>
  </si>
  <si>
    <t>宣告发放的现金股利或利润</t>
  </si>
  <si>
    <t>计提减值准备</t>
  </si>
  <si>
    <t>一、合营企业</t>
  </si>
  <si>
    <t>小计</t>
  </si>
  <si>
    <t>二、联营企业</t>
  </si>
  <si>
    <t>三、子公司</t>
  </si>
  <si>
    <r>
      <t>1</t>
    </r>
    <r>
      <rPr>
        <sz val="9"/>
        <rFont val="宋体"/>
        <family val="3"/>
        <charset val="134"/>
      </rPr>
      <t>.</t>
    </r>
    <r>
      <rPr>
        <sz val="9"/>
        <rFont val="宋体"/>
        <family val="3"/>
        <charset val="134"/>
      </rPr>
      <t>在建工程基本情况</t>
    </r>
    <phoneticPr fontId="3" type="noConversion"/>
  </si>
  <si>
    <r>
      <t>2</t>
    </r>
    <r>
      <rPr>
        <sz val="9"/>
        <rFont val="宋体"/>
        <family val="3"/>
        <charset val="134"/>
      </rPr>
      <t>.</t>
    </r>
    <r>
      <rPr>
        <sz val="9"/>
        <rFont val="宋体"/>
        <family val="3"/>
        <charset val="134"/>
      </rPr>
      <t>重大在建工程项目变动情况</t>
    </r>
    <phoneticPr fontId="3" type="noConversion"/>
  </si>
  <si>
    <t>项目名称</t>
  </si>
  <si>
    <t>预算数</t>
  </si>
  <si>
    <t>转入固定资产</t>
  </si>
  <si>
    <t>其他减少</t>
  </si>
  <si>
    <t>工程累计投入占预算比例(%)</t>
  </si>
  <si>
    <t>工程进度</t>
  </si>
  <si>
    <t>利息资本化累计金额</t>
  </si>
  <si>
    <t>其中：本期利息资本化金额</t>
  </si>
  <si>
    <t>本期利息资本化率(%)</t>
  </si>
  <si>
    <t>资金来源</t>
  </si>
  <si>
    <r>
      <t>3</t>
    </r>
    <r>
      <rPr>
        <sz val="9"/>
        <rFont val="宋体"/>
        <family val="3"/>
        <charset val="134"/>
      </rPr>
      <t>.</t>
    </r>
    <r>
      <rPr>
        <sz val="9"/>
        <rFont val="宋体"/>
        <family val="3"/>
        <charset val="134"/>
      </rPr>
      <t>在建工程减值准备</t>
    </r>
    <phoneticPr fontId="3" type="noConversion"/>
  </si>
  <si>
    <t>本期增加额</t>
  </si>
  <si>
    <t>本期减少额</t>
  </si>
  <si>
    <t>计提原因</t>
  </si>
  <si>
    <r>
      <t>1</t>
    </r>
    <r>
      <rPr>
        <sz val="9"/>
        <rFont val="宋体"/>
        <family val="3"/>
        <charset val="134"/>
      </rPr>
      <t>.</t>
    </r>
    <r>
      <rPr>
        <sz val="9"/>
        <rFont val="宋体"/>
        <family val="3"/>
        <charset val="134"/>
      </rPr>
      <t xml:space="preserve"> 以成本计量的生物资产</t>
    </r>
    <phoneticPr fontId="3" type="noConversion"/>
  </si>
  <si>
    <t>项目</t>
  </si>
  <si>
    <t>种植业</t>
  </si>
  <si>
    <t>畜牧养殖业</t>
  </si>
  <si>
    <t>林业</t>
  </si>
  <si>
    <t>水产业</t>
  </si>
  <si>
    <t>……</t>
    <phoneticPr fontId="3" type="noConversion"/>
  </si>
  <si>
    <t>类型1</t>
  </si>
  <si>
    <t>类型2</t>
    <phoneticPr fontId="3" type="noConversion"/>
  </si>
  <si>
    <t>一、账面原值</t>
  </si>
  <si>
    <t>1.期初余额</t>
  </si>
  <si>
    <t>2.本期增加金额</t>
  </si>
  <si>
    <t xml:space="preserve"> (1)外购</t>
  </si>
  <si>
    <t xml:space="preserve"> (2)自行培育</t>
  </si>
  <si>
    <t>3.本期减少金额</t>
  </si>
  <si>
    <t xml:space="preserve"> (1)处置</t>
  </si>
  <si>
    <t xml:space="preserve"> (2)其他</t>
  </si>
  <si>
    <t>4.期末余额</t>
  </si>
  <si>
    <t>二、累计折旧</t>
  </si>
  <si>
    <t xml:space="preserve"> (1)计提</t>
  </si>
  <si>
    <t xml:space="preserve"> (1) 处置</t>
  </si>
  <si>
    <t>三、减值准备</t>
  </si>
  <si>
    <t>四、账面价值</t>
  </si>
  <si>
    <t>1.期末账面价值</t>
  </si>
  <si>
    <t>2.期初账面价值</t>
  </si>
  <si>
    <r>
      <t>2</t>
    </r>
    <r>
      <rPr>
        <sz val="9"/>
        <rFont val="宋体"/>
        <family val="3"/>
        <charset val="134"/>
      </rPr>
      <t>.</t>
    </r>
    <r>
      <rPr>
        <sz val="9"/>
        <rFont val="宋体"/>
        <family val="3"/>
        <charset val="134"/>
      </rPr>
      <t xml:space="preserve"> 以公允价值计量的生物资产</t>
    </r>
    <phoneticPr fontId="3" type="noConversion"/>
  </si>
  <si>
    <t>二、本期变动</t>
  </si>
  <si>
    <t>加：外购</t>
  </si>
  <si>
    <t xml:space="preserve">        自行培育</t>
  </si>
  <si>
    <t xml:space="preserve">        企业合并增加</t>
  </si>
  <si>
    <t>减：处置</t>
  </si>
  <si>
    <t xml:space="preserve">        其他转出</t>
  </si>
  <si>
    <t>公允价值变动</t>
  </si>
  <si>
    <t>三、期末余额</t>
  </si>
  <si>
    <t>探明矿区权益</t>
  </si>
  <si>
    <t>未探明矿区权益</t>
  </si>
  <si>
    <t>井及相关设施</t>
  </si>
  <si>
    <t xml:space="preserve"> (2)自行建造</t>
  </si>
  <si>
    <t>（1）计提</t>
  </si>
  <si>
    <t>开发支出</t>
    <phoneticPr fontId="3" type="noConversion"/>
  </si>
  <si>
    <t>本期增加金额</t>
  </si>
  <si>
    <t>本期减少金额</t>
  </si>
  <si>
    <t>资本化开始时点</t>
  </si>
  <si>
    <t>资本化的具体依据</t>
  </si>
  <si>
    <t>截至期末的研发进度</t>
  </si>
  <si>
    <t>内部开发</t>
  </si>
  <si>
    <t>计入当期损益</t>
  </si>
  <si>
    <t>确认为无形资产</t>
  </si>
  <si>
    <t>26、商誉</t>
    <phoneticPr fontId="3" type="noConversion"/>
  </si>
  <si>
    <r>
      <t>1</t>
    </r>
    <r>
      <rPr>
        <sz val="9"/>
        <rFont val="宋体"/>
        <family val="3"/>
        <charset val="134"/>
      </rPr>
      <t>.</t>
    </r>
    <r>
      <rPr>
        <sz val="9"/>
        <rFont val="宋体"/>
        <family val="3"/>
        <charset val="134"/>
      </rPr>
      <t>商誉账面原值</t>
    </r>
    <phoneticPr fontId="3" type="noConversion"/>
  </si>
  <si>
    <t>项     目</t>
  </si>
  <si>
    <t>企业合并形成的</t>
  </si>
  <si>
    <t>处置</t>
  </si>
  <si>
    <r>
      <t>2</t>
    </r>
    <r>
      <rPr>
        <sz val="9"/>
        <rFont val="宋体"/>
        <family val="3"/>
        <charset val="134"/>
      </rPr>
      <t>.</t>
    </r>
    <r>
      <rPr>
        <sz val="9"/>
        <rFont val="宋体"/>
        <family val="3"/>
        <charset val="134"/>
      </rPr>
      <t>商誉减值准备</t>
    </r>
    <phoneticPr fontId="3" type="noConversion"/>
  </si>
  <si>
    <t>本期减少额</t>
    <phoneticPr fontId="3" type="noConversion"/>
  </si>
  <si>
    <t>计提</t>
  </si>
  <si>
    <t>合  计</t>
  </si>
  <si>
    <t>【披露商誉减值测试过程、参数及商誉减值损失的确认方法。】</t>
  </si>
  <si>
    <t>27、长期待摊费用</t>
    <phoneticPr fontId="3" type="noConversion"/>
  </si>
  <si>
    <t>其他减少额</t>
  </si>
  <si>
    <t>长期待摊费用-2级科目名称</t>
    <phoneticPr fontId="3" type="noConversion"/>
  </si>
  <si>
    <t>28、递延所得税资产</t>
    <phoneticPr fontId="3" type="noConversion"/>
  </si>
  <si>
    <r>
      <t>1</t>
    </r>
    <r>
      <rPr>
        <sz val="9"/>
        <rFont val="宋体"/>
        <family val="3"/>
        <charset val="134"/>
      </rPr>
      <t>.</t>
    </r>
    <r>
      <rPr>
        <sz val="9"/>
        <rFont val="宋体"/>
        <family val="3"/>
        <charset val="134"/>
      </rPr>
      <t xml:space="preserve"> 递延所得税资产和递延所得税负债不以抵销后的净额列示</t>
    </r>
    <phoneticPr fontId="3" type="noConversion"/>
  </si>
  <si>
    <t>递延所得税资产/负债</t>
  </si>
  <si>
    <t>可抵扣/应纳税暂时性差异</t>
  </si>
  <si>
    <t>递延所得税资产：</t>
  </si>
  <si>
    <t xml:space="preserve">  资产减值准备</t>
  </si>
  <si>
    <t xml:space="preserve">  开办费</t>
  </si>
  <si>
    <t xml:space="preserve">  可抵扣亏损</t>
  </si>
  <si>
    <r>
      <t>2</t>
    </r>
    <r>
      <rPr>
        <sz val="9"/>
        <rFont val="宋体"/>
        <family val="3"/>
        <charset val="134"/>
      </rPr>
      <t>.</t>
    </r>
    <r>
      <rPr>
        <sz val="9"/>
        <rFont val="宋体"/>
        <family val="3"/>
        <charset val="134"/>
      </rPr>
      <t>递延所得税资产和递延所得税负债以抵销后的净额列示</t>
    </r>
    <phoneticPr fontId="3" type="noConversion"/>
  </si>
  <si>
    <t>递延所得税资产和负债期末互抵金额</t>
  </si>
  <si>
    <t>抵销后递延所得税资产或负债期末余额</t>
  </si>
  <si>
    <t>递延所得税资产和负债期初互抵金额</t>
  </si>
  <si>
    <t>抵销后递延所得税资产或负债期初余额</t>
  </si>
  <si>
    <t>递延所得税资产</t>
  </si>
  <si>
    <t>递延所得税负债</t>
  </si>
  <si>
    <r>
      <t>3</t>
    </r>
    <r>
      <rPr>
        <sz val="9"/>
        <rFont val="宋体"/>
        <family val="3"/>
        <charset val="134"/>
      </rPr>
      <t>.</t>
    </r>
    <r>
      <rPr>
        <sz val="9"/>
        <rFont val="宋体"/>
        <family val="3"/>
        <charset val="134"/>
      </rPr>
      <t>未确认递延所得税资产明细</t>
    </r>
    <phoneticPr fontId="3" type="noConversion"/>
  </si>
  <si>
    <t>可抵扣暂时性差异</t>
  </si>
  <si>
    <t>可抵扣亏损</t>
  </si>
  <si>
    <t>【列示由于未来能否获得足够的应纳税所得额具有不确定性，因此没有确认为递延所得税资产的可抵扣暂时性差异和可抵扣亏损。】</t>
  </si>
  <si>
    <r>
      <t>4</t>
    </r>
    <r>
      <rPr>
        <sz val="9"/>
        <rFont val="宋体"/>
        <family val="3"/>
        <charset val="134"/>
      </rPr>
      <t>.</t>
    </r>
    <r>
      <rPr>
        <sz val="9"/>
        <rFont val="宋体"/>
        <family val="3"/>
        <charset val="134"/>
      </rPr>
      <t xml:space="preserve"> 未确认递延所得税资产的可抵扣亏损将于以下年度到期情况</t>
    </r>
    <phoneticPr fontId="3" type="noConversion"/>
  </si>
  <si>
    <t>年    度</t>
  </si>
  <si>
    <t>备    注</t>
  </si>
  <si>
    <t>【无法在资产负债表日确定全部可抵扣亏损情况的，可只填写能确定部分的金额及其到期年度，并在备注栏予以说明。】</t>
  </si>
  <si>
    <t>本期末已逾期未偿还的短期借款总额为X元，其中重要的已逾期未偿还的短期借款情况如下：</t>
  </si>
  <si>
    <t>贷款单位</t>
  </si>
  <si>
    <t>贷款利率</t>
  </si>
  <si>
    <t>逾期时间（天）</t>
  </si>
  <si>
    <t>逾期利率</t>
  </si>
  <si>
    <t>【披露到期未付的应付票据期末余额的汇总金额。】</t>
    <phoneticPr fontId="3" type="noConversion"/>
  </si>
  <si>
    <t>债权单位名称</t>
  </si>
  <si>
    <t>未偿还原因</t>
  </si>
  <si>
    <t>未结转原因</t>
  </si>
  <si>
    <t>账龄超过1年的大额其他应付款情况的说明</t>
  </si>
  <si>
    <t>短期应付债券的增减变动：</t>
  </si>
  <si>
    <t>债券名称</t>
  </si>
  <si>
    <t>发行日期</t>
  </si>
  <si>
    <t>债券期限</t>
  </si>
  <si>
    <t>发行金额</t>
  </si>
  <si>
    <t>本期发行</t>
  </si>
  <si>
    <t>按面值计提利息</t>
  </si>
  <si>
    <t>溢折价摊销</t>
  </si>
  <si>
    <t>本期偿还</t>
  </si>
  <si>
    <r>
      <t>1</t>
    </r>
    <r>
      <rPr>
        <sz val="9"/>
        <rFont val="宋体"/>
        <family val="3"/>
        <charset val="134"/>
      </rPr>
      <t>.</t>
    </r>
    <r>
      <rPr>
        <sz val="9"/>
        <rFont val="宋体"/>
        <family val="3"/>
        <charset val="134"/>
      </rPr>
      <t>应付债券的增减变动（不包括划分为金融负债的优先股、永续债等其他金融工具）</t>
    </r>
    <phoneticPr fontId="3" type="noConversion"/>
  </si>
  <si>
    <t>【如有可转换债券，披露可转换公司债券的转股条件、转股时间。】</t>
  </si>
  <si>
    <r>
      <t>2</t>
    </r>
    <r>
      <rPr>
        <sz val="9"/>
        <rFont val="宋体"/>
        <family val="3"/>
        <charset val="134"/>
      </rPr>
      <t>.</t>
    </r>
    <r>
      <rPr>
        <sz val="9"/>
        <rFont val="宋体"/>
        <family val="3"/>
        <charset val="134"/>
      </rPr>
      <t>划分为金融负债的其他金融工具说明</t>
    </r>
    <phoneticPr fontId="3" type="noConversion"/>
  </si>
  <si>
    <t>【期末发行在外的优先股、永续债等其他金融工具基本情况：】</t>
  </si>
  <si>
    <t>期末发行在外的优先股、永续债等金融工具变动情况表</t>
  </si>
  <si>
    <t>发行在外的金融工具</t>
  </si>
  <si>
    <t>数量</t>
  </si>
  <si>
    <t>工具1</t>
  </si>
  <si>
    <t>工具2</t>
  </si>
  <si>
    <t>【其他金融工具划分为金融负债的依据说明】</t>
  </si>
  <si>
    <t>形成原因</t>
  </si>
  <si>
    <r>
      <t>1</t>
    </r>
    <r>
      <rPr>
        <sz val="9"/>
        <rFont val="宋体"/>
        <family val="3"/>
        <charset val="134"/>
      </rPr>
      <t>.</t>
    </r>
    <r>
      <rPr>
        <sz val="9"/>
        <rFont val="宋体"/>
        <family val="3"/>
        <charset val="134"/>
      </rPr>
      <t>递延收益按类别列示</t>
    </r>
    <phoneticPr fontId="3" type="noConversion"/>
  </si>
  <si>
    <t>项 目</t>
  </si>
  <si>
    <r>
      <t>2</t>
    </r>
    <r>
      <rPr>
        <sz val="9"/>
        <rFont val="宋体"/>
        <family val="3"/>
        <charset val="134"/>
      </rPr>
      <t>.</t>
    </r>
    <r>
      <rPr>
        <sz val="9"/>
        <rFont val="宋体"/>
        <family val="3"/>
        <charset val="134"/>
      </rPr>
      <t>政府补助项目情况</t>
    </r>
    <phoneticPr fontId="3" type="noConversion"/>
  </si>
  <si>
    <t>项  目</t>
  </si>
  <si>
    <t>本期新增补助金额</t>
  </si>
  <si>
    <t>本期计入损益金额</t>
    <phoneticPr fontId="3" type="noConversion"/>
  </si>
  <si>
    <t>其他变动</t>
  </si>
  <si>
    <t>与资产相关/与收益相关</t>
  </si>
  <si>
    <t>（略）</t>
    <phoneticPr fontId="3" type="noConversion"/>
  </si>
  <si>
    <t>发行新股</t>
  </si>
  <si>
    <t>送股</t>
  </si>
  <si>
    <t>公积金转股</t>
  </si>
  <si>
    <t>股份总数</t>
  </si>
  <si>
    <t>期末发行在外的优先股、永续债等其他金融工具基本情况</t>
  </si>
  <si>
    <t>一、资本溢价</t>
  </si>
  <si>
    <t>二、其他资本公积</t>
  </si>
  <si>
    <t>其中：……</t>
  </si>
  <si>
    <t>变动原因</t>
  </si>
  <si>
    <t>余额</t>
  </si>
  <si>
    <t>本期所得税前发生额</t>
  </si>
  <si>
    <t>减：前期计入其他综合收益当期转入损益</t>
  </si>
  <si>
    <t>减：所得税费用</t>
  </si>
  <si>
    <t>税后归属于母公司</t>
  </si>
  <si>
    <t>税后归属于少数股东</t>
  </si>
  <si>
    <t>一、以后不能重分类进损益的其他综合收益</t>
  </si>
  <si>
    <t>其中：重新计算设定受益计划净负债和净资产的变动</t>
  </si>
  <si>
    <t>权益法下在被投资单位不能重分类进损益的其他综合收益中享有的份额</t>
  </si>
  <si>
    <t>二、以后将重分类进损益的其他综合收益</t>
  </si>
  <si>
    <t>其中：权益法下在被投资单位以后将重分类进损益的其他综合收益中享有的份额</t>
  </si>
  <si>
    <t>可供出售金融资产公允价值变动损益</t>
  </si>
  <si>
    <t>持有至到期投资重分类为可供出售金融资产损益</t>
  </si>
  <si>
    <t>现金流量套期损益的有效部分</t>
  </si>
  <si>
    <t>外币财务报表折算差额</t>
  </si>
  <si>
    <t>其他综合收益合计</t>
  </si>
  <si>
    <r>
      <t>6</t>
    </r>
    <r>
      <rPr>
        <b/>
        <sz val="10"/>
        <color indexed="12"/>
        <rFont val="宋体"/>
        <family val="3"/>
        <charset val="134"/>
      </rPr>
      <t>3</t>
    </r>
    <r>
      <rPr>
        <b/>
        <sz val="10"/>
        <color indexed="12"/>
        <rFont val="宋体"/>
        <family val="3"/>
        <charset val="134"/>
      </rPr>
      <t>、销售费用</t>
    </r>
    <phoneticPr fontId="3" type="noConversion"/>
  </si>
  <si>
    <r>
      <t>6</t>
    </r>
    <r>
      <rPr>
        <b/>
        <sz val="10"/>
        <color indexed="12"/>
        <rFont val="宋体"/>
        <family val="3"/>
        <charset val="134"/>
      </rPr>
      <t>4</t>
    </r>
    <r>
      <rPr>
        <b/>
        <sz val="10"/>
        <color indexed="12"/>
        <rFont val="宋体"/>
        <family val="3"/>
        <charset val="134"/>
      </rPr>
      <t>、管理费用</t>
    </r>
    <phoneticPr fontId="3" type="noConversion"/>
  </si>
  <si>
    <t>计入营业外收入的政府补助：</t>
    <phoneticPr fontId="3" type="noConversion"/>
  </si>
  <si>
    <t>本期发生金额</t>
  </si>
  <si>
    <t>上期发生金额</t>
  </si>
  <si>
    <t>逐项说明公司取得的计入营业外收入的政府补助的类别及依据。对于相关文件未明确规定补助对象的政府补助项目，说明公司将其划分为与资产或收益相关的政府补助的依据。</t>
    <phoneticPr fontId="3" type="noConversion"/>
  </si>
  <si>
    <r>
      <t>1</t>
    </r>
    <r>
      <rPr>
        <sz val="9"/>
        <color indexed="8"/>
        <rFont val="宋体"/>
        <family val="3"/>
        <charset val="134"/>
      </rPr>
      <t>.收到或支付的其他与经营活动有关的现金</t>
    </r>
    <phoneticPr fontId="3" type="noConversion"/>
  </si>
  <si>
    <t>收到其他与经营活动有关的现金</t>
  </si>
  <si>
    <t>其中：</t>
  </si>
  <si>
    <t>支付其他与经营活动有关的现金</t>
  </si>
  <si>
    <t>2.收到或支付的其他与投资活动有关的现金</t>
    <phoneticPr fontId="3" type="noConversion"/>
  </si>
  <si>
    <t>收到其他与投资活动有关的现金</t>
  </si>
  <si>
    <t>支付其他与投资活动有关的现金</t>
  </si>
  <si>
    <t>3.收到或支付的其他与筹资活动有关的现金</t>
    <phoneticPr fontId="3" type="noConversion"/>
  </si>
  <si>
    <t>收到其他与筹资活动有关的现金</t>
  </si>
  <si>
    <t>支付其他与筹资活动有关的现金</t>
  </si>
  <si>
    <t>1.本期支付的取得子公司的现金净额</t>
    <phoneticPr fontId="3" type="noConversion"/>
  </si>
  <si>
    <t>金额</t>
  </si>
  <si>
    <t>本期发生的企业合并于本期支付的现金或现金等价物</t>
  </si>
  <si>
    <t>其中：XX公司</t>
  </si>
  <si>
    <t xml:space="preserve">      XX公司</t>
  </si>
  <si>
    <t>减：购买日子公司持有的现金及现金等价物</t>
  </si>
  <si>
    <t>加：以前期间发生的企业合并于本期支付的现金或现金等价物</t>
  </si>
  <si>
    <t>取得子公司支付的现金净额</t>
  </si>
  <si>
    <t>2.本期收到的处置子公司的现金净额</t>
    <phoneticPr fontId="3" type="noConversion"/>
  </si>
  <si>
    <t>本期处置子公司于本期支付的现金或现金等价物</t>
  </si>
  <si>
    <t>减：丧失控制权日子公司持有的现金及现金等价物</t>
  </si>
  <si>
    <t>加：以前期间处置子公司于本期收到的现金或现金等价物</t>
  </si>
  <si>
    <t>处置子公司收到的现金净额</t>
  </si>
  <si>
    <r>
      <t>7</t>
    </r>
    <r>
      <rPr>
        <b/>
        <sz val="10"/>
        <color indexed="12"/>
        <rFont val="宋体"/>
        <family val="3"/>
        <charset val="134"/>
      </rPr>
      <t>6</t>
    </r>
    <r>
      <rPr>
        <b/>
        <sz val="10"/>
        <color indexed="12"/>
        <rFont val="宋体"/>
        <family val="3"/>
        <charset val="134"/>
      </rPr>
      <t>、所有权或使用权受到限制的资产</t>
    </r>
    <phoneticPr fontId="3" type="noConversion"/>
  </si>
  <si>
    <t>受限原因</t>
  </si>
  <si>
    <t>货币资金</t>
  </si>
  <si>
    <t>应收票据</t>
  </si>
  <si>
    <t>存货</t>
  </si>
  <si>
    <t>固定资产</t>
  </si>
  <si>
    <t>无形资产</t>
  </si>
  <si>
    <r>
      <t>合</t>
    </r>
    <r>
      <rPr>
        <sz val="9"/>
        <color indexed="8"/>
        <rFont val="Times New Roman"/>
        <family val="1"/>
      </rPr>
      <t xml:space="preserve">  </t>
    </r>
    <r>
      <rPr>
        <sz val="9"/>
        <color indexed="8"/>
        <rFont val="宋体"/>
        <family val="3"/>
        <charset val="134"/>
      </rPr>
      <t>计</t>
    </r>
  </si>
  <si>
    <t>--</t>
  </si>
  <si>
    <t>1.外币货币性项目</t>
    <phoneticPr fontId="3" type="noConversion"/>
  </si>
  <si>
    <t>期末外币余额</t>
  </si>
  <si>
    <t>折算汇率</t>
  </si>
  <si>
    <t>期末折算人民币余额</t>
  </si>
  <si>
    <t>其中：美元</t>
  </si>
  <si>
    <t>欧元</t>
  </si>
  <si>
    <t>港币</t>
  </si>
  <si>
    <t>应收账款</t>
  </si>
  <si>
    <t>长期借款</t>
  </si>
  <si>
    <t>2.重要境外经营实体的记账本位币</t>
    <phoneticPr fontId="3" type="noConversion"/>
  </si>
  <si>
    <t>重要境外经营实体</t>
  </si>
  <si>
    <t>境外主要经营地</t>
  </si>
  <si>
    <t>记账本位币</t>
  </si>
  <si>
    <t>选择依据</t>
  </si>
  <si>
    <t>实体1</t>
  </si>
  <si>
    <t>实体2</t>
  </si>
  <si>
    <t>1.与资产相关的政府补助本期冲减相关资产的账面价值的情况</t>
    <phoneticPr fontId="3" type="noConversion"/>
  </si>
  <si>
    <t>冲减资产项目</t>
  </si>
  <si>
    <r>
      <t>相关资产折旧</t>
    </r>
    <r>
      <rPr>
        <sz val="9"/>
        <color indexed="8"/>
        <rFont val="Times New Roman"/>
        <family val="1"/>
      </rPr>
      <t>/</t>
    </r>
    <r>
      <rPr>
        <sz val="9"/>
        <color indexed="8"/>
        <rFont val="宋体"/>
        <family val="3"/>
        <charset val="134"/>
      </rPr>
      <t>摊销年限</t>
    </r>
  </si>
  <si>
    <r>
      <t>合</t>
    </r>
    <r>
      <rPr>
        <sz val="9"/>
        <color indexed="8"/>
        <rFont val="Times New Roman"/>
        <family val="1"/>
      </rPr>
      <t xml:space="preserve">   </t>
    </r>
    <r>
      <rPr>
        <sz val="9"/>
        <color indexed="8"/>
        <rFont val="宋体"/>
        <family val="3"/>
        <charset val="134"/>
      </rPr>
      <t>计</t>
    </r>
  </si>
  <si>
    <t>2.与收益相关的政府补助</t>
    <phoneticPr fontId="3" type="noConversion"/>
  </si>
  <si>
    <r>
      <t xml:space="preserve">     </t>
    </r>
    <r>
      <rPr>
        <sz val="9"/>
        <color indexed="8"/>
        <rFont val="宋体"/>
        <family val="3"/>
        <charset val="134"/>
      </rPr>
      <t>项目</t>
    </r>
  </si>
  <si>
    <t>本期计入损益金额（均以正额列示）</t>
  </si>
  <si>
    <t>计入当期损益的项目</t>
  </si>
  <si>
    <t>填列以下信息可在附注及报备表中生成对应数据</t>
    <phoneticPr fontId="2" type="noConversion"/>
  </si>
  <si>
    <t>企业名称</t>
    <phoneticPr fontId="2" type="noConversion"/>
  </si>
  <si>
    <t>XXX有限公司</t>
    <phoneticPr fontId="2" type="noConversion"/>
  </si>
  <si>
    <t>审计年度</t>
    <phoneticPr fontId="2" type="noConversion"/>
  </si>
  <si>
    <t>成立日期</t>
    <phoneticPr fontId="2" type="noConversion"/>
  </si>
  <si>
    <t>20XX-XX-XX</t>
    <phoneticPr fontId="2" type="noConversion"/>
  </si>
  <si>
    <t>批准机关</t>
    <phoneticPr fontId="2" type="noConversion"/>
  </si>
  <si>
    <t>广州市工商行政管理局</t>
    <phoneticPr fontId="2" type="noConversion"/>
  </si>
  <si>
    <t>执照类型</t>
    <phoneticPr fontId="2" type="noConversion"/>
  </si>
  <si>
    <t>企业法人营业执照</t>
    <phoneticPr fontId="2" type="noConversion"/>
  </si>
  <si>
    <t>注册号</t>
    <phoneticPr fontId="2" type="noConversion"/>
  </si>
  <si>
    <t>注册资本</t>
    <phoneticPr fontId="2" type="noConversion"/>
  </si>
  <si>
    <t>XXX万元</t>
    <phoneticPr fontId="2" type="noConversion"/>
  </si>
  <si>
    <t>实收资本</t>
    <phoneticPr fontId="2" type="noConversion"/>
  </si>
  <si>
    <t>科目余额表-审定期末-实收资本（或股本）-1级，/10000，"万元"</t>
    <phoneticPr fontId="2" type="noConversion"/>
  </si>
  <si>
    <t>法人代表</t>
    <phoneticPr fontId="2" type="noConversion"/>
  </si>
  <si>
    <t>增值税税率</t>
    <phoneticPr fontId="2" type="noConversion"/>
  </si>
  <si>
    <t>所得税税率</t>
    <phoneticPr fontId="2" type="noConversion"/>
  </si>
  <si>
    <t>注册地址</t>
    <phoneticPr fontId="2" type="noConversion"/>
  </si>
  <si>
    <t>经营范围</t>
    <phoneticPr fontId="2" type="noConversion"/>
  </si>
  <si>
    <t>原始股东</t>
    <phoneticPr fontId="2" type="noConversion"/>
  </si>
  <si>
    <t>债券投资</t>
    <phoneticPr fontId="2" type="noConversion"/>
  </si>
  <si>
    <t>15、持有至到期投资</t>
    <phoneticPr fontId="3" type="noConversion"/>
  </si>
  <si>
    <t>期末账面价值</t>
    <phoneticPr fontId="2" type="noConversion"/>
  </si>
  <si>
    <t>公允价值</t>
    <phoneticPr fontId="2" type="noConversion"/>
  </si>
  <si>
    <t>预计处置费用</t>
    <phoneticPr fontId="2" type="noConversion"/>
  </si>
  <si>
    <t>预计处置时间</t>
    <phoneticPr fontId="2" type="noConversion"/>
  </si>
  <si>
    <t>本期摊销额</t>
    <phoneticPr fontId="2" type="noConversion"/>
  </si>
  <si>
    <t>递延所得税负债：</t>
    <phoneticPr fontId="2" type="noConversion"/>
  </si>
  <si>
    <t xml:space="preserve">  交易性金融工具、衍生金融工具的估值</t>
    <phoneticPr fontId="2" type="noConversion"/>
  </si>
  <si>
    <t xml:space="preserve">  计入资本公积的可供出售金融资产公允价值变动</t>
    <phoneticPr fontId="2" type="noConversion"/>
  </si>
  <si>
    <t>递延所得税资产/负债</t>
    <phoneticPr fontId="2" type="noConversion"/>
  </si>
  <si>
    <t>可抵扣/应纳税暂时性差异</t>
    <phoneticPr fontId="2" type="noConversion"/>
  </si>
  <si>
    <t>本期变动增减（+、-）</t>
    <phoneticPr fontId="2" type="noConversion"/>
  </si>
  <si>
    <t>三、原制度资本公积转入</t>
    <phoneticPr fontId="2" type="noConversion"/>
  </si>
  <si>
    <t>报表数</t>
    <phoneticPr fontId="2" type="noConversion"/>
  </si>
  <si>
    <t>计算项</t>
    <phoneticPr fontId="2" type="noConversion"/>
  </si>
  <si>
    <t>期末报表数</t>
    <phoneticPr fontId="2" type="noConversion"/>
  </si>
  <si>
    <t>期初报表数</t>
    <phoneticPr fontId="2" type="noConversion"/>
  </si>
  <si>
    <t>51、递延收益</t>
    <phoneticPr fontId="3" type="noConversion"/>
  </si>
  <si>
    <t>53、股本</t>
    <phoneticPr fontId="3" type="noConversion"/>
  </si>
  <si>
    <t>比例</t>
    <phoneticPr fontId="2" type="noConversion"/>
  </si>
  <si>
    <t>长投减少(实收期末)</t>
    <phoneticPr fontId="2" type="noConversion"/>
  </si>
  <si>
    <t>货币资金-期末</t>
    <phoneticPr fontId="2" type="noConversion"/>
  </si>
  <si>
    <t>货币资金-期初</t>
    <phoneticPr fontId="2" type="noConversion"/>
  </si>
  <si>
    <t>金融资产-期末</t>
    <phoneticPr fontId="2" type="noConversion"/>
  </si>
  <si>
    <t>金融资产-期初</t>
    <phoneticPr fontId="2" type="noConversion"/>
  </si>
  <si>
    <t>应收票据及账款-期末</t>
    <phoneticPr fontId="2" type="noConversion"/>
  </si>
  <si>
    <t>应收票据及账款-期初</t>
    <phoneticPr fontId="2" type="noConversion"/>
  </si>
  <si>
    <t>预付款项-期末</t>
    <phoneticPr fontId="3" type="noConversion"/>
  </si>
  <si>
    <t>预付款项-期初</t>
    <phoneticPr fontId="3" type="noConversion"/>
  </si>
  <si>
    <t>其他应收款-期末</t>
    <phoneticPr fontId="3" type="noConversion"/>
  </si>
  <si>
    <t>其他应收款-期初</t>
    <phoneticPr fontId="2" type="noConversion"/>
  </si>
  <si>
    <t>存货-期末</t>
    <phoneticPr fontId="3" type="noConversion"/>
  </si>
  <si>
    <t>存货-期初</t>
    <phoneticPr fontId="3" type="noConversion"/>
  </si>
  <si>
    <t>出售金融资产-期末</t>
    <phoneticPr fontId="3" type="noConversion"/>
  </si>
  <si>
    <t>出售金融资产-期初</t>
    <phoneticPr fontId="3" type="noConversion"/>
  </si>
  <si>
    <t>长期应收款-期末</t>
    <phoneticPr fontId="3" type="noConversion"/>
  </si>
  <si>
    <t>长期应收款-期初</t>
    <phoneticPr fontId="3" type="noConversion"/>
  </si>
  <si>
    <t>投资性房地产-期末</t>
    <phoneticPr fontId="3" type="noConversion"/>
  </si>
  <si>
    <t>投资性房地产-期初</t>
    <phoneticPr fontId="3" type="noConversion"/>
  </si>
  <si>
    <t>固定资产-期末</t>
    <phoneticPr fontId="3" type="noConversion"/>
  </si>
  <si>
    <t>固定资产-期初</t>
    <phoneticPr fontId="3" type="noConversion"/>
  </si>
  <si>
    <t>无形资产-期末</t>
    <phoneticPr fontId="3" type="noConversion"/>
  </si>
  <si>
    <t>无形资产-期初</t>
    <phoneticPr fontId="3" type="noConversion"/>
  </si>
  <si>
    <t>短期借款-期末</t>
    <phoneticPr fontId="3" type="noConversion"/>
  </si>
  <si>
    <t>短期借款-期初</t>
    <phoneticPr fontId="3" type="noConversion"/>
  </si>
  <si>
    <t>金融负债-期末</t>
    <phoneticPr fontId="3" type="noConversion"/>
  </si>
  <si>
    <t>金融负债-期初</t>
    <phoneticPr fontId="3" type="noConversion"/>
  </si>
  <si>
    <t>应付票据及账款-期末</t>
    <phoneticPr fontId="3" type="noConversion"/>
  </si>
  <si>
    <t>应付票据及账款-期初</t>
    <phoneticPr fontId="3" type="noConversion"/>
  </si>
  <si>
    <t>预收款项-期末</t>
    <phoneticPr fontId="3" type="noConversion"/>
  </si>
  <si>
    <t>预收款项-期初</t>
    <phoneticPr fontId="3" type="noConversion"/>
  </si>
  <si>
    <t>应付职工薪酬-期初</t>
    <phoneticPr fontId="3" type="noConversion"/>
  </si>
  <si>
    <t>应付职工薪酬-期末</t>
    <phoneticPr fontId="3" type="noConversion"/>
  </si>
  <si>
    <t>应交税费-期末</t>
    <phoneticPr fontId="3" type="noConversion"/>
  </si>
  <si>
    <t>应交税费-期初</t>
    <phoneticPr fontId="3" type="noConversion"/>
  </si>
  <si>
    <t>其他应付款-期末</t>
    <phoneticPr fontId="3" type="noConversion"/>
  </si>
  <si>
    <t>其他应付款-期初</t>
    <phoneticPr fontId="3" type="noConversion"/>
  </si>
  <si>
    <t>非流动负债-期末</t>
    <phoneticPr fontId="3" type="noConversion"/>
  </si>
  <si>
    <t>非流动负债-期初</t>
    <phoneticPr fontId="3" type="noConversion"/>
  </si>
  <si>
    <t>长期借款-期末</t>
    <phoneticPr fontId="3" type="noConversion"/>
  </si>
  <si>
    <t>长期借款-期初</t>
    <phoneticPr fontId="3" type="noConversion"/>
  </si>
  <si>
    <t>预计负债-期初</t>
    <phoneticPr fontId="3" type="noConversion"/>
  </si>
  <si>
    <t>预计负债-期末</t>
    <phoneticPr fontId="3" type="noConversion"/>
  </si>
  <si>
    <t>盈余公积-期初</t>
    <phoneticPr fontId="3" type="noConversion"/>
  </si>
  <si>
    <t>盈余公积-期末</t>
    <phoneticPr fontId="3" type="noConversion"/>
  </si>
  <si>
    <t>未分配利润-期初</t>
    <phoneticPr fontId="3" type="noConversion"/>
  </si>
  <si>
    <t>未分配利润-期末</t>
    <phoneticPr fontId="3" type="noConversion"/>
  </si>
  <si>
    <t>营业收入-本期</t>
    <phoneticPr fontId="2" type="noConversion"/>
  </si>
  <si>
    <t>营业收入-本期</t>
    <phoneticPr fontId="3" type="noConversion"/>
  </si>
  <si>
    <t>营业成本-本期</t>
    <phoneticPr fontId="2" type="noConversion"/>
  </si>
  <si>
    <t>营业成本-本期</t>
    <phoneticPr fontId="3" type="noConversion"/>
  </si>
  <si>
    <t>税金及附加-本期</t>
    <phoneticPr fontId="3" type="noConversion"/>
  </si>
  <si>
    <t>财务费用-本期</t>
    <phoneticPr fontId="3" type="noConversion"/>
  </si>
  <si>
    <t>资产减值损失-本期</t>
    <phoneticPr fontId="3" type="noConversion"/>
  </si>
  <si>
    <t>公允价值变动-本期</t>
    <phoneticPr fontId="3" type="noConversion"/>
  </si>
  <si>
    <t>投资收益-本期</t>
    <phoneticPr fontId="3" type="noConversion"/>
  </si>
  <si>
    <t>资产处置收益-本期</t>
    <phoneticPr fontId="3" type="noConversion"/>
  </si>
  <si>
    <t>其他收益-本期</t>
    <phoneticPr fontId="3" type="noConversion"/>
  </si>
  <si>
    <t>营业外收入-本期</t>
    <phoneticPr fontId="3" type="noConversion"/>
  </si>
  <si>
    <t>营业外支出-本期</t>
    <phoneticPr fontId="3" type="noConversion"/>
  </si>
  <si>
    <t>所得税费用-本期</t>
    <phoneticPr fontId="3" type="noConversion"/>
  </si>
  <si>
    <t>其他流动资产-期初</t>
    <phoneticPr fontId="3" type="noConversion"/>
  </si>
  <si>
    <t>其他流动资产-期末</t>
    <phoneticPr fontId="3" type="noConversion"/>
  </si>
  <si>
    <t>长期待摊费用-期末</t>
    <phoneticPr fontId="3" type="noConversion"/>
  </si>
  <si>
    <t>长期待摊费用-期初</t>
    <phoneticPr fontId="3" type="noConversion"/>
  </si>
  <si>
    <t>短期借款-期末</t>
    <phoneticPr fontId="3" type="noConversion"/>
  </si>
  <si>
    <t>应付债券-期末</t>
    <phoneticPr fontId="3" type="noConversion"/>
  </si>
  <si>
    <t>应付债券-期初</t>
    <phoneticPr fontId="3" type="noConversion"/>
  </si>
  <si>
    <t>递延收益-期末</t>
    <phoneticPr fontId="3" type="noConversion"/>
  </si>
  <si>
    <t>递延收益-期初</t>
    <phoneticPr fontId="3" type="noConversion"/>
  </si>
  <si>
    <t>实收资本-期末</t>
    <phoneticPr fontId="3" type="noConversion"/>
  </si>
  <si>
    <t>实收资本-期初</t>
    <phoneticPr fontId="3" type="noConversion"/>
  </si>
  <si>
    <t>销售费用-本期</t>
    <phoneticPr fontId="3" type="noConversion"/>
  </si>
  <si>
    <t>管理费用-本期</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</si>
</sst>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 #,##0_ ;_ * \-#,##0_ ;_ * &quot;-&quot;_ ;_ @_ "/>
    <numFmt numFmtId="44" formatCode="_ &quot;¥&quot;* #,##0.00_ ;_ &quot;¥&quot;* \-#,##0.00_ ;_ &quot;¥&quot;* &quot;-&quot;??_ ;_ @_ "/>
    <numFmt numFmtId="43" formatCode="_ * #,##0.00_ ;_ * \-#,##0.00_ ;_ * &quot;-&quot;??_ ;_ @_ "/>
    <numFmt numFmtId="176" formatCode="0_);[Red]\(0\)"/>
    <numFmt numFmtId="177" formatCode="_ * #,##0.00_ ;_ * \-#,##0.00_ ;_ * &quot;&quot;\-&quot;&quot;??_ ;_ @_ "/>
    <numFmt numFmtId="178" formatCode="0.00_);[Red]\(0.00\)"/>
  </numFmts>
  <fonts count="48" x14ac:knownFonts="1">
    <font>
      <sz val="11"/>
      <color theme="1"/>
      <name val="宋体"/>
      <family val="2"/>
      <scheme val="minor"/>
    </font>
    <font>
      <sz val="11"/>
      <color theme="1"/>
      <name val="宋体"/>
      <family val="2"/>
      <scheme val="minor"/>
    </font>
    <font>
      <sz val="9"/>
      <name val="宋体"/>
      <family val="3"/>
      <charset val="134"/>
      <scheme val="minor"/>
    </font>
    <font>
      <sz val="9"/>
      <name val="宋体"/>
      <family val="3"/>
      <charset val="134"/>
    </font>
    <font>
      <sz val="11"/>
      <color theme="1"/>
      <name val="宋体"/>
      <family val="3"/>
      <charset val="134"/>
      <scheme val="minor"/>
    </font>
    <font>
      <sz val="10"/>
      <color theme="1"/>
      <name val="宋体"/>
      <family val="3"/>
      <charset val="134"/>
      <scheme val="minor"/>
    </font>
    <font>
      <sz val="11"/>
      <color indexed="8"/>
      <name val="宋体"/>
      <family val="3"/>
      <charset val="134"/>
    </font>
    <font>
      <sz val="10"/>
      <color theme="1"/>
      <name val="Arial Narrow"/>
      <family val="2"/>
    </font>
    <font>
      <b/>
      <sz val="10"/>
      <color theme="1"/>
      <name val="宋体"/>
      <family val="3"/>
      <charset val="134"/>
      <scheme val="minor"/>
    </font>
    <font>
      <sz val="10"/>
      <color theme="1"/>
      <name val="宋体"/>
      <family val="3"/>
      <charset val="134"/>
    </font>
    <font>
      <b/>
      <sz val="10"/>
      <color theme="1"/>
      <name val="宋体"/>
      <family val="3"/>
      <charset val="134"/>
    </font>
    <font>
      <b/>
      <sz val="10"/>
      <color theme="1"/>
      <name val="Arial Narrow"/>
      <family val="2"/>
    </font>
    <font>
      <b/>
      <sz val="10"/>
      <color indexed="8"/>
      <name val="宋体"/>
      <family val="3"/>
      <charset val="134"/>
    </font>
    <font>
      <b/>
      <sz val="10"/>
      <color indexed="8"/>
      <name val="Arial Narrow"/>
      <family val="2"/>
    </font>
    <font>
      <b/>
      <sz val="11"/>
      <color theme="1"/>
      <name val="宋体"/>
      <family val="3"/>
      <charset val="134"/>
      <scheme val="minor"/>
    </font>
    <font>
      <sz val="10"/>
      <color rgb="FF0000CC"/>
      <name val="宋体"/>
      <family val="3"/>
      <charset val="134"/>
      <scheme val="minor"/>
    </font>
    <font>
      <b/>
      <sz val="10"/>
      <color rgb="FF0000CC"/>
      <name val="宋体"/>
      <family val="3"/>
      <charset val="134"/>
      <scheme val="minor"/>
    </font>
    <font>
      <b/>
      <sz val="10"/>
      <color rgb="FF0000CC"/>
      <name val="Arial Narrow"/>
      <family val="2"/>
    </font>
    <font>
      <sz val="10"/>
      <color rgb="FF0000CC"/>
      <name val="Arial Narrow"/>
      <family val="2"/>
    </font>
    <font>
      <sz val="10"/>
      <color indexed="8"/>
      <name val="宋体"/>
      <family val="3"/>
      <charset val="134"/>
    </font>
    <font>
      <sz val="10"/>
      <color rgb="FFFF0000"/>
      <name val="宋体"/>
      <family val="3"/>
      <charset val="134"/>
      <scheme val="minor"/>
    </font>
    <font>
      <sz val="10"/>
      <color rgb="FFFF0000"/>
      <name val="Arial Narrow"/>
      <family val="2"/>
    </font>
    <font>
      <b/>
      <sz val="10"/>
      <color indexed="12"/>
      <name val="宋体"/>
      <family val="3"/>
      <charset val="134"/>
    </font>
    <font>
      <b/>
      <sz val="10"/>
      <name val="Arial Narrow"/>
      <family val="2"/>
    </font>
    <font>
      <b/>
      <sz val="10"/>
      <name val="宋体"/>
      <family val="3"/>
      <charset val="134"/>
      <scheme val="minor"/>
    </font>
    <font>
      <sz val="9"/>
      <color rgb="FF0000CC"/>
      <name val="宋体"/>
      <family val="3"/>
      <charset val="134"/>
    </font>
    <font>
      <sz val="9"/>
      <name val="Arial Narrow"/>
      <family val="2"/>
    </font>
    <font>
      <sz val="9"/>
      <color rgb="FF0000CC"/>
      <name val="宋体"/>
      <family val="3"/>
      <charset val="134"/>
      <scheme val="minor"/>
    </font>
    <font>
      <sz val="9"/>
      <name val="Times New Roman"/>
      <family val="1"/>
    </font>
    <font>
      <sz val="9"/>
      <color rgb="FF0000FF"/>
      <name val="宋体"/>
      <family val="3"/>
      <charset val="134"/>
    </font>
    <font>
      <sz val="12"/>
      <name val="宋体"/>
      <family val="3"/>
      <charset val="134"/>
    </font>
    <font>
      <sz val="9"/>
      <name val="宋体"/>
      <family val="3"/>
      <charset val="134"/>
      <scheme val="major"/>
    </font>
    <font>
      <sz val="10.5"/>
      <name val="Times New Roman"/>
      <family val="1"/>
    </font>
    <font>
      <sz val="11"/>
      <name val="宋体"/>
      <family val="3"/>
      <charset val="134"/>
      <scheme val="minor"/>
    </font>
    <font>
      <sz val="9"/>
      <color rgb="FF000000"/>
      <name val="宋体"/>
      <family val="3"/>
      <charset val="134"/>
    </font>
    <font>
      <sz val="9"/>
      <color rgb="FF000000"/>
      <name val="Arial Narrow"/>
      <family val="2"/>
    </font>
    <font>
      <sz val="11"/>
      <name val="宋体"/>
      <family val="3"/>
      <charset val="134"/>
    </font>
    <font>
      <sz val="9"/>
      <color rgb="FF3333FF"/>
      <name val="宋体"/>
      <family val="3"/>
      <charset val="134"/>
    </font>
    <font>
      <b/>
      <i/>
      <sz val="9"/>
      <color rgb="FFFF0000"/>
      <name val="宋体"/>
      <family val="3"/>
      <charset val="134"/>
    </font>
    <font>
      <sz val="10"/>
      <name val="宋体"/>
      <family val="3"/>
      <charset val="134"/>
    </font>
    <font>
      <sz val="9"/>
      <color theme="1"/>
      <name val="宋体"/>
      <family val="3"/>
      <charset val="134"/>
    </font>
    <font>
      <sz val="9"/>
      <color theme="1"/>
      <name val="Arial Narrow"/>
      <family val="2"/>
    </font>
    <font>
      <sz val="9"/>
      <color indexed="8"/>
      <name val="宋体"/>
      <family val="3"/>
      <charset val="134"/>
    </font>
    <font>
      <sz val="9"/>
      <color theme="1"/>
      <name val="宋体"/>
      <family val="3"/>
      <charset val="134"/>
      <scheme val="minor"/>
    </font>
    <font>
      <sz val="9"/>
      <color theme="1"/>
      <name val="Times New Roman"/>
      <family val="1"/>
    </font>
    <font>
      <sz val="9"/>
      <color indexed="8"/>
      <name val="Times New Roman"/>
      <family val="1"/>
    </font>
    <font>
      <sz val="10.5"/>
      <color theme="1"/>
      <name val="Calibri"/>
      <family val="2"/>
    </font>
    <font>
      <u/>
      <sz val="11"/>
      <color theme="10"/>
      <name val="宋体"/>
      <family val="3"/>
      <charset val="134"/>
      <scheme val="minor"/>
    </font>
  </fonts>
  <fills count="7">
    <fill>
      <patternFill patternType="none"/>
    </fill>
    <fill>
      <patternFill patternType="gray125"/>
    </fill>
    <fill>
      <patternFill patternType="solid">
        <fgColor theme="0" tint="-0.249977111117893"/>
        <bgColor indexed="64"/>
      </patternFill>
    </fill>
    <fill>
      <patternFill patternType="solid">
        <fgColor theme="3" tint="0.39997558519241921"/>
        <bgColor indexed="64"/>
      </patternFill>
    </fill>
    <fill>
      <patternFill patternType="solid">
        <fgColor rgb="FFFFFF00"/>
        <bgColor indexed="64"/>
      </patternFill>
    </fill>
    <fill>
      <patternFill patternType="solid">
        <fgColor rgb="FFCECECE"/>
        <bgColor rgb="FFFFFFFF"/>
      </patternFill>
    </fill>
    <fill>
      <patternFill patternType="solid">
        <fgColor rgb="FFFFFFFF"/>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hair">
        <color indexed="64"/>
      </left>
      <right/>
      <top style="hair">
        <color indexed="64"/>
      </top>
      <bottom/>
      <diagonal/>
    </border>
    <border>
      <left/>
      <right/>
      <top style="medium">
        <color indexed="64"/>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bottom style="hair">
        <color indexed="64"/>
      </bottom>
      <diagonal/>
    </border>
    <border>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top style="medium">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top style="hair">
        <color indexed="8"/>
      </top>
      <bottom style="medium">
        <color indexed="8"/>
      </bottom>
      <diagonal/>
    </border>
    <border>
      <left/>
      <right/>
      <top style="medium">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right style="hair">
        <color indexed="64"/>
      </right>
      <top/>
      <bottom/>
      <diagonal/>
    </border>
  </borders>
  <cellStyleXfs count="10">
    <xf numFmtId="0" fontId="0" fillId="0" borderId="0"/>
    <xf numFmtId="9" fontId="1" fillId="0" borderId="0" applyFont="0" applyFill="0" applyBorder="0" applyAlignment="0" applyProtection="0">
      <alignment vertical="center"/>
    </xf>
    <xf numFmtId="0" fontId="4" fillId="0" borderId="0">
      <alignment vertical="center"/>
    </xf>
    <xf numFmtId="43" fontId="6" fillId="0" borderId="0" applyFont="0" applyFill="0" applyBorder="0" applyAlignment="0" applyProtection="0">
      <alignment vertical="center"/>
    </xf>
    <xf numFmtId="9" fontId="4" fillId="0" borderId="0" applyFont="0" applyFill="0" applyBorder="0" applyAlignment="0" applyProtection="0">
      <alignment vertical="center"/>
    </xf>
    <xf numFmtId="0" fontId="4" fillId="0" borderId="0">
      <alignment vertical="center"/>
    </xf>
    <xf numFmtId="43" fontId="4" fillId="0" borderId="0" applyFont="0" applyFill="0" applyBorder="0" applyAlignment="0" applyProtection="0">
      <alignment vertical="center"/>
    </xf>
    <xf numFmtId="0" fontId="1" fillId="0" borderId="0"/>
    <xf numFmtId="0" fontId="47" fillId="0" borderId="0" applyNumberFormat="0" applyFill="0" applyBorder="0" applyAlignment="0" applyProtection="0"/>
    <xf numFmtId="43" fontId="1" fillId="0" borderId="0" applyFont="0" applyFill="0" applyBorder="0" applyAlignment="0" applyProtection="0">
      <alignment vertical="center"/>
    </xf>
  </cellStyleXfs>
  <cellXfs count="589">
    <xf numFmtId="0" fontId="0" fillId="0" borderId="0" xfId="0"/>
    <xf numFmtId="0" fontId="5" fillId="0" borderId="0" xfId="2" applyFont="1" applyAlignment="1">
      <alignment horizontal="center" vertical="center"/>
    </xf>
    <xf numFmtId="43" fontId="7" fillId="0" borderId="0" xfId="3" applyFont="1">
      <alignment vertical="center"/>
    </xf>
    <xf numFmtId="0" fontId="4" fillId="0" borderId="0" xfId="2">
      <alignment vertical="center"/>
    </xf>
    <xf numFmtId="0" fontId="8" fillId="0" borderId="0" xfId="2" applyFont="1">
      <alignment vertical="center"/>
    </xf>
    <xf numFmtId="14" fontId="9" fillId="0" borderId="0" xfId="2" applyNumberFormat="1" applyFont="1" applyAlignment="1"/>
    <xf numFmtId="14" fontId="5" fillId="0" borderId="0" xfId="2" applyNumberFormat="1" applyFont="1" applyAlignment="1">
      <alignment horizontal="center" vertical="center"/>
    </xf>
    <xf numFmtId="14" fontId="10" fillId="2" borderId="1" xfId="2" applyNumberFormat="1" applyFont="1" applyFill="1" applyBorder="1" applyAlignment="1">
      <alignment horizontal="center"/>
    </xf>
    <xf numFmtId="14" fontId="8" fillId="2" borderId="1" xfId="2" applyNumberFormat="1" applyFont="1" applyFill="1" applyBorder="1" applyAlignment="1">
      <alignment horizontal="center" vertical="center"/>
    </xf>
    <xf numFmtId="43" fontId="11" fillId="2" borderId="1" xfId="3" applyFont="1" applyFill="1" applyBorder="1" applyAlignment="1">
      <alignment horizontal="center" vertical="center"/>
    </xf>
    <xf numFmtId="0" fontId="14" fillId="0" borderId="0" xfId="2" applyFont="1">
      <alignment vertical="center"/>
    </xf>
    <xf numFmtId="0" fontId="8" fillId="3" borderId="1" xfId="2" applyFont="1" applyFill="1" applyBorder="1">
      <alignment vertical="center"/>
    </xf>
    <xf numFmtId="0" fontId="5" fillId="3" borderId="1" xfId="2" applyFont="1" applyFill="1" applyBorder="1" applyAlignment="1">
      <alignment horizontal="center" vertical="center"/>
    </xf>
    <xf numFmtId="43" fontId="7" fillId="3" borderId="1" xfId="3" applyFont="1" applyFill="1" applyBorder="1" applyAlignment="1">
      <alignment horizontal="center" vertical="center"/>
    </xf>
    <xf numFmtId="0" fontId="5" fillId="2" borderId="1" xfId="2" applyFont="1" applyFill="1" applyBorder="1" applyAlignment="1">
      <alignment horizontal="center" vertical="center"/>
    </xf>
    <xf numFmtId="14" fontId="5" fillId="2" borderId="1" xfId="2" applyNumberFormat="1" applyFont="1" applyFill="1" applyBorder="1" applyAlignment="1">
      <alignment horizontal="center" vertical="center"/>
    </xf>
    <xf numFmtId="43" fontId="7" fillId="2" borderId="1" xfId="3" applyFont="1" applyFill="1" applyBorder="1">
      <alignment vertical="center"/>
    </xf>
    <xf numFmtId="0" fontId="5" fillId="2" borderId="1" xfId="2" applyFont="1" applyFill="1" applyBorder="1">
      <alignment vertical="center"/>
    </xf>
    <xf numFmtId="0" fontId="5" fillId="0" borderId="1" xfId="2" applyFont="1" applyBorder="1" applyAlignment="1">
      <alignment horizontal="center" vertical="center"/>
    </xf>
    <xf numFmtId="43" fontId="7" fillId="0" borderId="1" xfId="3" applyFont="1" applyBorder="1">
      <alignment vertical="center"/>
    </xf>
    <xf numFmtId="43" fontId="7" fillId="2" borderId="1" xfId="3" applyNumberFormat="1" applyFont="1" applyFill="1" applyBorder="1">
      <alignment vertical="center"/>
    </xf>
    <xf numFmtId="49" fontId="7" fillId="2" borderId="1" xfId="3" applyNumberFormat="1" applyFont="1" applyFill="1" applyBorder="1">
      <alignment vertical="center"/>
    </xf>
    <xf numFmtId="0" fontId="15" fillId="2" borderId="1" xfId="2" applyFont="1" applyFill="1" applyBorder="1" applyAlignment="1">
      <alignment vertical="center" wrapText="1"/>
    </xf>
    <xf numFmtId="0" fontId="15" fillId="2" borderId="1" xfId="2" applyFont="1" applyFill="1" applyBorder="1" applyAlignment="1">
      <alignment horizontal="center" vertical="center"/>
    </xf>
    <xf numFmtId="14" fontId="5" fillId="3" borderId="1" xfId="2" applyNumberFormat="1" applyFont="1" applyFill="1" applyBorder="1" applyAlignment="1">
      <alignment horizontal="center" vertical="center"/>
    </xf>
    <xf numFmtId="0" fontId="16" fillId="3" borderId="1" xfId="2" applyFont="1" applyFill="1" applyBorder="1">
      <alignment vertical="center"/>
    </xf>
    <xf numFmtId="0" fontId="16" fillId="3" borderId="1" xfId="2" applyFont="1" applyFill="1" applyBorder="1" applyAlignment="1">
      <alignment horizontal="center" vertical="center"/>
    </xf>
    <xf numFmtId="43" fontId="17" fillId="3" borderId="1" xfId="3" applyFont="1" applyFill="1" applyBorder="1" applyAlignment="1">
      <alignment horizontal="center" vertical="center"/>
    </xf>
    <xf numFmtId="43" fontId="7" fillId="0" borderId="1" xfId="3" applyNumberFormat="1" applyFont="1" applyBorder="1">
      <alignment vertical="center"/>
    </xf>
    <xf numFmtId="43" fontId="18" fillId="2" borderId="1" xfId="3" applyFont="1" applyFill="1" applyBorder="1">
      <alignment vertical="center"/>
    </xf>
    <xf numFmtId="0" fontId="5" fillId="0" borderId="1" xfId="1" applyNumberFormat="1" applyFont="1" applyBorder="1" applyAlignment="1">
      <alignment horizontal="center" vertical="center"/>
    </xf>
    <xf numFmtId="10" fontId="5" fillId="0" borderId="1" xfId="4" applyNumberFormat="1" applyFont="1" applyBorder="1" applyAlignment="1">
      <alignment horizontal="center" vertical="center"/>
    </xf>
    <xf numFmtId="0" fontId="5" fillId="2" borderId="1" xfId="2" applyFont="1" applyFill="1" applyBorder="1" applyAlignment="1">
      <alignment horizontal="left" vertical="center"/>
    </xf>
    <xf numFmtId="10" fontId="5" fillId="0" borderId="1" xfId="1" applyNumberFormat="1" applyFont="1" applyBorder="1" applyAlignment="1">
      <alignment horizontal="center" vertical="center"/>
    </xf>
    <xf numFmtId="0" fontId="15" fillId="2" borderId="1" xfId="2" applyFont="1" applyFill="1" applyBorder="1">
      <alignment vertical="center"/>
    </xf>
    <xf numFmtId="43" fontId="7" fillId="2" borderId="1" xfId="3" applyNumberFormat="1" applyFont="1" applyFill="1" applyBorder="1" applyAlignment="1">
      <alignment horizontal="left" vertical="center"/>
    </xf>
    <xf numFmtId="43" fontId="7" fillId="2" borderId="1" xfId="3" applyFont="1" applyFill="1" applyBorder="1" applyAlignment="1">
      <alignment horizontal="center" vertical="center"/>
    </xf>
    <xf numFmtId="43" fontId="18" fillId="3" borderId="1" xfId="3" applyFont="1" applyFill="1" applyBorder="1" applyAlignment="1">
      <alignment horizontal="center" vertical="center"/>
    </xf>
    <xf numFmtId="43" fontId="9" fillId="0" borderId="1" xfId="3" applyFont="1" applyBorder="1">
      <alignment vertical="center"/>
    </xf>
    <xf numFmtId="0" fontId="20" fillId="2" borderId="1" xfId="2" applyFont="1" applyFill="1" applyBorder="1">
      <alignment vertical="center"/>
    </xf>
    <xf numFmtId="0" fontId="20" fillId="2" borderId="1" xfId="2" applyFont="1" applyFill="1" applyBorder="1" applyAlignment="1">
      <alignment horizontal="center" vertical="center"/>
    </xf>
    <xf numFmtId="43" fontId="21" fillId="2" borderId="1" xfId="3" applyFont="1" applyFill="1" applyBorder="1">
      <alignment vertical="center"/>
    </xf>
    <xf numFmtId="0" fontId="16" fillId="2" borderId="1" xfId="2" applyFont="1" applyFill="1" applyBorder="1">
      <alignment vertical="center"/>
    </xf>
    <xf numFmtId="0" fontId="16" fillId="2" borderId="1" xfId="2" applyFont="1" applyFill="1" applyBorder="1" applyAlignment="1">
      <alignment horizontal="center" vertical="center"/>
    </xf>
    <xf numFmtId="43" fontId="18" fillId="2" borderId="1" xfId="3" applyFont="1" applyFill="1" applyBorder="1" applyAlignment="1">
      <alignment horizontal="center" vertical="center"/>
    </xf>
    <xf numFmtId="0" fontId="15" fillId="2" borderId="1" xfId="2" applyFont="1" applyFill="1" applyBorder="1" applyAlignment="1">
      <alignment horizontal="left" vertical="center"/>
    </xf>
    <xf numFmtId="14" fontId="9" fillId="2" borderId="1" xfId="2" applyNumberFormat="1" applyFont="1" applyFill="1" applyBorder="1" applyAlignment="1">
      <alignment horizontal="center"/>
    </xf>
    <xf numFmtId="0" fontId="5" fillId="0" borderId="1" xfId="2" applyFont="1" applyFill="1" applyBorder="1" applyAlignment="1">
      <alignment horizontal="center" vertical="center"/>
    </xf>
    <xf numFmtId="43" fontId="7" fillId="0" borderId="1" xfId="3" applyFont="1" applyFill="1" applyBorder="1">
      <alignment vertical="center"/>
    </xf>
    <xf numFmtId="43" fontId="17" fillId="3" borderId="1" xfId="3" applyFont="1" applyFill="1" applyBorder="1">
      <alignment vertical="center"/>
    </xf>
    <xf numFmtId="0" fontId="4" fillId="0" borderId="0" xfId="2" applyFill="1">
      <alignment vertical="center"/>
    </xf>
    <xf numFmtId="0" fontId="9" fillId="2" borderId="1" xfId="2" applyFont="1" applyFill="1" applyBorder="1">
      <alignment vertical="center"/>
    </xf>
    <xf numFmtId="0" fontId="16" fillId="3" borderId="1" xfId="2" applyFont="1" applyFill="1" applyBorder="1" applyAlignment="1">
      <alignment horizontal="left" vertical="center"/>
    </xf>
    <xf numFmtId="43" fontId="23" fillId="3" borderId="1" xfId="3" applyFont="1" applyFill="1" applyBorder="1" applyAlignment="1">
      <alignment horizontal="center" vertical="center"/>
    </xf>
    <xf numFmtId="0" fontId="24" fillId="3" borderId="1" xfId="2" applyFont="1" applyFill="1" applyBorder="1">
      <alignment vertical="center"/>
    </xf>
    <xf numFmtId="43" fontId="7" fillId="3" borderId="1" xfId="3" applyFont="1" applyFill="1" applyBorder="1">
      <alignment vertical="center"/>
    </xf>
    <xf numFmtId="0" fontId="24" fillId="2" borderId="1" xfId="2" applyFont="1" applyFill="1" applyBorder="1">
      <alignment vertical="center"/>
    </xf>
    <xf numFmtId="0" fontId="24" fillId="2" borderId="1" xfId="2" applyFont="1" applyFill="1" applyBorder="1" applyAlignment="1">
      <alignment horizontal="center" vertical="center"/>
    </xf>
    <xf numFmtId="43" fontId="23" fillId="2" borderId="1" xfId="3" applyFont="1" applyFill="1" applyBorder="1">
      <alignment vertical="center"/>
    </xf>
    <xf numFmtId="43" fontId="23" fillId="3" borderId="1" xfId="3" applyFont="1" applyFill="1" applyBorder="1">
      <alignment vertical="center"/>
    </xf>
    <xf numFmtId="0" fontId="8" fillId="2" borderId="1" xfId="2" applyFont="1" applyFill="1" applyBorder="1">
      <alignment vertical="center"/>
    </xf>
    <xf numFmtId="0" fontId="8" fillId="2" borderId="1" xfId="2" applyFont="1" applyFill="1" applyBorder="1" applyAlignment="1">
      <alignment horizontal="center" vertical="center"/>
    </xf>
    <xf numFmtId="43" fontId="11" fillId="2" borderId="1" xfId="3" applyFont="1" applyFill="1" applyBorder="1">
      <alignment vertical="center"/>
    </xf>
    <xf numFmtId="0" fontId="8" fillId="2" borderId="1" xfId="2" applyFont="1" applyFill="1" applyBorder="1" applyAlignment="1">
      <alignment horizontal="left" vertical="center"/>
    </xf>
    <xf numFmtId="43" fontId="11" fillId="2" borderId="1" xfId="3" applyFont="1" applyFill="1" applyBorder="1" applyAlignment="1">
      <alignment horizontal="left" vertical="center"/>
    </xf>
    <xf numFmtId="43" fontId="7" fillId="2" borderId="1" xfId="3" applyFont="1" applyFill="1" applyBorder="1" applyAlignment="1">
      <alignment horizontal="left" vertical="center"/>
    </xf>
    <xf numFmtId="14" fontId="5" fillId="2" borderId="1" xfId="2" applyNumberFormat="1" applyFont="1" applyFill="1" applyBorder="1" applyAlignment="1">
      <alignment horizontal="left" vertical="center"/>
    </xf>
    <xf numFmtId="0" fontId="5" fillId="0" borderId="1" xfId="2" applyFont="1" applyFill="1" applyBorder="1" applyAlignment="1">
      <alignment horizontal="left" vertical="center"/>
    </xf>
    <xf numFmtId="43" fontId="7" fillId="0" borderId="1" xfId="3" applyFont="1" applyFill="1" applyBorder="1" applyAlignment="1">
      <alignment horizontal="left" vertical="center"/>
    </xf>
    <xf numFmtId="0" fontId="8" fillId="3" borderId="1" xfId="2" applyFont="1" applyFill="1" applyBorder="1" applyAlignment="1">
      <alignment horizontal="center" vertical="center"/>
    </xf>
    <xf numFmtId="43" fontId="11" fillId="3" borderId="1" xfId="3" applyFont="1" applyFill="1" applyBorder="1">
      <alignment vertical="center"/>
    </xf>
    <xf numFmtId="176" fontId="5" fillId="2" borderId="1" xfId="2" applyNumberFormat="1" applyFont="1" applyFill="1" applyBorder="1" applyAlignment="1">
      <alignment horizontal="center" vertical="center"/>
    </xf>
    <xf numFmtId="43" fontId="5" fillId="2" borderId="1" xfId="2" applyNumberFormat="1" applyFont="1" applyFill="1" applyBorder="1" applyAlignment="1">
      <alignment vertical="center"/>
    </xf>
    <xf numFmtId="43" fontId="5" fillId="2" borderId="1" xfId="2" applyNumberFormat="1" applyFont="1" applyFill="1" applyBorder="1">
      <alignment vertical="center"/>
    </xf>
    <xf numFmtId="43" fontId="5" fillId="2" borderId="1" xfId="2" applyNumberFormat="1" applyFont="1" applyFill="1" applyBorder="1" applyAlignment="1">
      <alignment horizontal="center" vertical="center"/>
    </xf>
    <xf numFmtId="43" fontId="21" fillId="2" borderId="1" xfId="3" applyNumberFormat="1" applyFont="1" applyFill="1" applyBorder="1">
      <alignment vertical="center"/>
    </xf>
    <xf numFmtId="43" fontId="17" fillId="2" borderId="1" xfId="3" applyFont="1" applyFill="1" applyBorder="1" applyAlignment="1">
      <alignment horizontal="center" vertical="center"/>
    </xf>
    <xf numFmtId="0" fontId="5" fillId="0" borderId="0" xfId="2" applyFont="1">
      <alignment vertical="center"/>
    </xf>
    <xf numFmtId="0" fontId="4" fillId="0" borderId="0" xfId="5">
      <alignment vertical="center"/>
    </xf>
    <xf numFmtId="0" fontId="8" fillId="0" borderId="0" xfId="5" applyFont="1">
      <alignment vertical="center"/>
    </xf>
    <xf numFmtId="0" fontId="8" fillId="3" borderId="0" xfId="5" applyFont="1" applyFill="1" applyBorder="1">
      <alignment vertical="center"/>
    </xf>
    <xf numFmtId="0" fontId="4" fillId="3" borderId="0" xfId="5" applyFill="1">
      <alignment vertical="center"/>
    </xf>
    <xf numFmtId="0" fontId="16" fillId="3" borderId="2" xfId="5" applyFont="1" applyFill="1" applyBorder="1">
      <alignment vertical="center"/>
    </xf>
    <xf numFmtId="0" fontId="3" fillId="5" borderId="3" xfId="5" applyFont="1" applyFill="1" applyBorder="1" applyAlignment="1" applyProtection="1">
      <alignment horizontal="center" vertical="center" wrapText="1"/>
      <protection locked="0"/>
    </xf>
    <xf numFmtId="0" fontId="3" fillId="5" borderId="4" xfId="5" applyFont="1" applyFill="1" applyBorder="1" applyAlignment="1" applyProtection="1">
      <alignment horizontal="center" vertical="center" wrapText="1"/>
    </xf>
    <xf numFmtId="0" fontId="3" fillId="5" borderId="5" xfId="5" applyFont="1" applyFill="1" applyBorder="1" applyAlignment="1" applyProtection="1">
      <alignment horizontal="center" vertical="center" wrapText="1"/>
    </xf>
    <xf numFmtId="49" fontId="3" fillId="0" borderId="6" xfId="5" applyNumberFormat="1" applyFont="1" applyFill="1" applyBorder="1" applyAlignment="1" applyProtection="1">
      <alignment horizontal="left" vertical="center" wrapText="1"/>
      <protection locked="0"/>
    </xf>
    <xf numFmtId="177" fontId="26" fillId="0" borderId="7" xfId="5" applyNumberFormat="1" applyFont="1" applyFill="1" applyBorder="1" applyAlignment="1" applyProtection="1">
      <alignment horizontal="right" vertical="center" shrinkToFit="1"/>
    </xf>
    <xf numFmtId="177" fontId="26" fillId="0" borderId="8" xfId="5" applyNumberFormat="1" applyFont="1" applyFill="1" applyBorder="1" applyAlignment="1" applyProtection="1">
      <alignment horizontal="right" vertical="center" shrinkToFit="1"/>
    </xf>
    <xf numFmtId="43" fontId="26" fillId="0" borderId="7" xfId="5" applyNumberFormat="1" applyFont="1" applyFill="1" applyBorder="1" applyAlignment="1" applyProtection="1">
      <alignment horizontal="right" vertical="center" shrinkToFit="1"/>
    </xf>
    <xf numFmtId="43" fontId="26" fillId="0" borderId="8" xfId="5" applyNumberFormat="1" applyFont="1" applyFill="1" applyBorder="1" applyAlignment="1" applyProtection="1">
      <alignment horizontal="right" vertical="center" shrinkToFit="1"/>
    </xf>
    <xf numFmtId="0" fontId="3" fillId="0" borderId="6" xfId="5" applyFont="1" applyFill="1" applyBorder="1" applyAlignment="1" applyProtection="1">
      <alignment vertical="center"/>
      <protection locked="0"/>
    </xf>
    <xf numFmtId="0" fontId="26" fillId="0" borderId="7" xfId="5" applyFont="1" applyFill="1" applyBorder="1" applyAlignment="1" applyProtection="1">
      <alignment vertical="center"/>
      <protection locked="0"/>
    </xf>
    <xf numFmtId="0" fontId="26" fillId="0" borderId="8" xfId="5" applyFont="1" applyFill="1" applyBorder="1" applyAlignment="1" applyProtection="1">
      <alignment vertical="center"/>
      <protection locked="0"/>
    </xf>
    <xf numFmtId="0" fontId="3" fillId="5" borderId="9" xfId="5" applyFont="1" applyFill="1" applyBorder="1" applyAlignment="1" applyProtection="1">
      <alignment horizontal="center" vertical="center" wrapText="1"/>
      <protection locked="0"/>
    </xf>
    <xf numFmtId="43" fontId="26" fillId="5" borderId="10" xfId="5" applyNumberFormat="1" applyFont="1" applyFill="1" applyBorder="1" applyAlignment="1" applyProtection="1">
      <alignment horizontal="right" vertical="center" shrinkToFit="1"/>
    </xf>
    <xf numFmtId="43" fontId="26" fillId="5" borderId="11" xfId="5" applyNumberFormat="1" applyFont="1" applyFill="1" applyBorder="1" applyAlignment="1" applyProtection="1">
      <alignment horizontal="right" vertical="center" shrinkToFit="1"/>
    </xf>
    <xf numFmtId="0" fontId="25" fillId="0" borderId="0" xfId="5" applyFont="1" applyAlignment="1">
      <alignment horizontal="left" vertical="center"/>
    </xf>
    <xf numFmtId="0" fontId="3" fillId="0" borderId="0" xfId="5" applyFont="1" applyAlignment="1">
      <alignment horizontal="left" vertical="center"/>
    </xf>
    <xf numFmtId="0" fontId="3" fillId="5" borderId="3" xfId="5" applyFont="1" applyFill="1" applyBorder="1" applyAlignment="1">
      <alignment horizontal="center" vertical="center" wrapText="1"/>
    </xf>
    <xf numFmtId="0" fontId="3" fillId="5" borderId="4" xfId="5" applyFont="1" applyFill="1" applyBorder="1" applyAlignment="1">
      <alignment horizontal="center" vertical="center" wrapText="1"/>
    </xf>
    <xf numFmtId="0" fontId="3" fillId="5" borderId="5" xfId="5" applyFont="1" applyFill="1" applyBorder="1" applyAlignment="1">
      <alignment horizontal="center" vertical="center" wrapText="1"/>
    </xf>
    <xf numFmtId="0" fontId="3" fillId="0" borderId="6" xfId="5" applyFont="1" applyFill="1" applyBorder="1" applyAlignment="1">
      <alignment horizontal="left" vertical="center" wrapText="1"/>
    </xf>
    <xf numFmtId="43" fontId="26" fillId="0" borderId="7" xfId="5" applyNumberFormat="1" applyFont="1" applyFill="1" applyBorder="1" applyAlignment="1">
      <alignment horizontal="right" vertical="center" wrapText="1"/>
    </xf>
    <xf numFmtId="43" fontId="26" fillId="0" borderId="7" xfId="5" applyNumberFormat="1" applyFont="1" applyFill="1" applyBorder="1" applyAlignment="1">
      <alignment horizontal="center" vertical="center" wrapText="1"/>
    </xf>
    <xf numFmtId="10" fontId="26" fillId="5" borderId="7" xfId="5" applyNumberFormat="1" applyFont="1" applyFill="1" applyBorder="1" applyAlignment="1">
      <alignment horizontal="right" vertical="center" wrapText="1"/>
    </xf>
    <xf numFmtId="0" fontId="3" fillId="0" borderId="8" xfId="5" applyFont="1" applyFill="1" applyBorder="1" applyAlignment="1">
      <alignment horizontal="left" vertical="center" wrapText="1"/>
    </xf>
    <xf numFmtId="0" fontId="26" fillId="0" borderId="7" xfId="5" applyFont="1" applyFill="1" applyBorder="1" applyAlignment="1">
      <alignment horizontal="justify" vertical="center" wrapText="1"/>
    </xf>
    <xf numFmtId="0" fontId="28" fillId="0" borderId="8" xfId="5" applyFont="1" applyFill="1" applyBorder="1" applyAlignment="1">
      <alignment horizontal="left" vertical="center" wrapText="1"/>
    </xf>
    <xf numFmtId="0" fontId="3" fillId="5" borderId="9" xfId="5" applyFont="1" applyFill="1" applyBorder="1" applyAlignment="1">
      <alignment horizontal="center" vertical="center" wrapText="1"/>
    </xf>
    <xf numFmtId="43" fontId="26" fillId="5" borderId="10" xfId="5" applyNumberFormat="1" applyFont="1" applyFill="1" applyBorder="1" applyAlignment="1">
      <alignment horizontal="right" vertical="center" wrapText="1"/>
    </xf>
    <xf numFmtId="43" fontId="3" fillId="5" borderId="10" xfId="5" quotePrefix="1" applyNumberFormat="1" applyFont="1" applyFill="1" applyBorder="1" applyAlignment="1">
      <alignment horizontal="center" vertical="center" wrapText="1"/>
    </xf>
    <xf numFmtId="43" fontId="3" fillId="5" borderId="10" xfId="5" applyNumberFormat="1" applyFont="1" applyFill="1" applyBorder="1" applyAlignment="1">
      <alignment horizontal="center" vertical="center" wrapText="1"/>
    </xf>
    <xf numFmtId="43" fontId="3" fillId="5" borderId="11" xfId="5" applyNumberFormat="1" applyFont="1" applyFill="1" applyBorder="1" applyAlignment="1">
      <alignment horizontal="center" vertical="center" wrapText="1"/>
    </xf>
    <xf numFmtId="0" fontId="3" fillId="5" borderId="7" xfId="5" applyFont="1" applyFill="1" applyBorder="1" applyAlignment="1">
      <alignment horizontal="center" vertical="center" wrapText="1"/>
    </xf>
    <xf numFmtId="0" fontId="3" fillId="5" borderId="8" xfId="5" applyFont="1" applyFill="1" applyBorder="1" applyAlignment="1">
      <alignment horizontal="center" vertical="center" wrapText="1"/>
    </xf>
    <xf numFmtId="0" fontId="3" fillId="0" borderId="6" xfId="5" applyFont="1" applyFill="1" applyBorder="1" applyAlignment="1">
      <alignment horizontal="justify" vertical="center" wrapText="1"/>
    </xf>
    <xf numFmtId="43" fontId="26" fillId="0" borderId="8" xfId="5" applyNumberFormat="1" applyFont="1" applyFill="1" applyBorder="1" applyAlignment="1">
      <alignment horizontal="right" vertical="center" wrapText="1"/>
    </xf>
    <xf numFmtId="43" fontId="26" fillId="0" borderId="7" xfId="5" applyNumberFormat="1" applyFont="1" applyFill="1" applyBorder="1" applyAlignment="1">
      <alignment horizontal="justify" vertical="center" wrapText="1"/>
    </xf>
    <xf numFmtId="43" fontId="26" fillId="0" borderId="8" xfId="5" applyNumberFormat="1" applyFont="1" applyFill="1" applyBorder="1" applyAlignment="1">
      <alignment horizontal="justify" vertical="center" wrapText="1"/>
    </xf>
    <xf numFmtId="10" fontId="26" fillId="5" borderId="10" xfId="5" applyNumberFormat="1" applyFont="1" applyFill="1" applyBorder="1" applyAlignment="1">
      <alignment horizontal="center" vertical="center" wrapText="1"/>
    </xf>
    <xf numFmtId="43" fontId="26" fillId="5" borderId="11" xfId="5" applyNumberFormat="1" applyFont="1" applyFill="1" applyBorder="1" applyAlignment="1">
      <alignment horizontal="right" vertical="center" wrapText="1"/>
    </xf>
    <xf numFmtId="0" fontId="29" fillId="0" borderId="0" xfId="5" applyFont="1" applyAlignment="1">
      <alignment horizontal="left" vertical="center"/>
    </xf>
    <xf numFmtId="43" fontId="26" fillId="0" borderId="0" xfId="5" applyNumberFormat="1" applyFont="1" applyFill="1" applyBorder="1" applyAlignment="1">
      <alignment horizontal="right" vertical="center" wrapText="1"/>
    </xf>
    <xf numFmtId="10" fontId="26" fillId="0" borderId="0" xfId="5" applyNumberFormat="1" applyFont="1" applyFill="1" applyBorder="1" applyAlignment="1">
      <alignment horizontal="center" vertical="center" wrapText="1"/>
    </xf>
    <xf numFmtId="0" fontId="4" fillId="0" borderId="0" xfId="5" applyFill="1">
      <alignment vertical="center"/>
    </xf>
    <xf numFmtId="0" fontId="29" fillId="0" borderId="0" xfId="5" applyFont="1" applyAlignment="1">
      <alignment horizontal="justify" vertical="center"/>
    </xf>
    <xf numFmtId="0" fontId="3" fillId="0" borderId="0" xfId="5" applyFont="1" applyAlignment="1">
      <alignment horizontal="left" vertical="center" wrapText="1"/>
    </xf>
    <xf numFmtId="0" fontId="3" fillId="0" borderId="8" xfId="5" applyFont="1" applyFill="1" applyBorder="1" applyAlignment="1">
      <alignment horizontal="center" vertical="center" wrapText="1"/>
    </xf>
    <xf numFmtId="0" fontId="29" fillId="0" borderId="0" xfId="5" applyFont="1" applyAlignment="1">
      <alignment vertical="center"/>
    </xf>
    <xf numFmtId="0" fontId="3" fillId="0" borderId="0" xfId="5" applyFont="1" applyAlignment="1">
      <alignment vertical="center"/>
    </xf>
    <xf numFmtId="0" fontId="3" fillId="5" borderId="4" xfId="5" applyFont="1" applyFill="1" applyBorder="1" applyAlignment="1" applyProtection="1">
      <alignment horizontal="center" vertical="center" wrapText="1"/>
      <protection locked="0"/>
    </xf>
    <xf numFmtId="0" fontId="3" fillId="5" borderId="5" xfId="5" applyFont="1" applyFill="1" applyBorder="1" applyAlignment="1" applyProtection="1">
      <alignment horizontal="center" vertical="center" wrapText="1"/>
      <protection locked="0"/>
    </xf>
    <xf numFmtId="0" fontId="3" fillId="0" borderId="6" xfId="5" applyFont="1" applyFill="1" applyBorder="1" applyAlignment="1" applyProtection="1">
      <alignment horizontal="left" vertical="center" wrapText="1"/>
      <protection locked="0"/>
    </xf>
    <xf numFmtId="0" fontId="3" fillId="0" borderId="7" xfId="5" applyFont="1" applyFill="1" applyBorder="1" applyAlignment="1" applyProtection="1">
      <alignment horizontal="center" vertical="center" wrapText="1"/>
      <protection locked="0"/>
    </xf>
    <xf numFmtId="43" fontId="26" fillId="0" borderId="7" xfId="5" applyNumberFormat="1" applyFont="1" applyFill="1" applyBorder="1" applyAlignment="1" applyProtection="1">
      <alignment horizontal="right" vertical="center" wrapText="1"/>
      <protection locked="0"/>
    </xf>
    <xf numFmtId="0" fontId="3" fillId="0" borderId="7" xfId="5" applyFont="1" applyFill="1" applyBorder="1" applyAlignment="1" applyProtection="1">
      <alignment vertical="center" wrapText="1"/>
      <protection locked="0"/>
    </xf>
    <xf numFmtId="0" fontId="3" fillId="0" borderId="8" xfId="5" applyFont="1" applyFill="1" applyBorder="1" applyAlignment="1" applyProtection="1">
      <alignment vertical="center"/>
      <protection locked="0"/>
    </xf>
    <xf numFmtId="0" fontId="3" fillId="4" borderId="0" xfId="5" applyFont="1" applyFill="1" applyAlignment="1">
      <alignment vertical="center"/>
    </xf>
    <xf numFmtId="43" fontId="26" fillId="0" borderId="7" xfId="5" applyNumberFormat="1" applyFont="1" applyFill="1" applyBorder="1" applyAlignment="1">
      <alignment horizontal="right" vertical="center" shrinkToFit="1"/>
    </xf>
    <xf numFmtId="43" fontId="26" fillId="0" borderId="8" xfId="5" applyNumberFormat="1" applyFont="1" applyFill="1" applyBorder="1" applyAlignment="1">
      <alignment horizontal="right" vertical="center" shrinkToFit="1"/>
    </xf>
    <xf numFmtId="43" fontId="26" fillId="5" borderId="10" xfId="5" applyNumberFormat="1" applyFont="1" applyFill="1" applyBorder="1" applyAlignment="1">
      <alignment horizontal="right" vertical="center" shrinkToFit="1"/>
    </xf>
    <xf numFmtId="10" fontId="26" fillId="5" borderId="10" xfId="4" applyNumberFormat="1" applyFont="1" applyFill="1" applyBorder="1" applyAlignment="1">
      <alignment horizontal="right" vertical="center" shrinkToFit="1"/>
    </xf>
    <xf numFmtId="43" fontId="26" fillId="5" borderId="11" xfId="5" applyNumberFormat="1" applyFont="1" applyFill="1" applyBorder="1" applyAlignment="1">
      <alignment horizontal="right" vertical="center" shrinkToFit="1"/>
    </xf>
    <xf numFmtId="0" fontId="3" fillId="0" borderId="0" xfId="5" applyFont="1" applyFill="1" applyBorder="1" applyAlignment="1" applyProtection="1">
      <alignment vertical="center"/>
      <protection locked="0"/>
    </xf>
    <xf numFmtId="43" fontId="26" fillId="0" borderId="8" xfId="5" applyNumberFormat="1" applyFont="1" applyFill="1" applyBorder="1" applyAlignment="1" applyProtection="1">
      <alignment vertical="center" wrapText="1"/>
      <protection locked="0"/>
    </xf>
    <xf numFmtId="43" fontId="26" fillId="5" borderId="10" xfId="5" applyNumberFormat="1" applyFont="1" applyFill="1" applyBorder="1" applyAlignment="1" applyProtection="1">
      <alignment horizontal="right" vertical="center" wrapText="1"/>
    </xf>
    <xf numFmtId="43" fontId="26" fillId="5" borderId="11" xfId="5" applyNumberFormat="1" applyFont="1" applyFill="1" applyBorder="1" applyAlignment="1" applyProtection="1">
      <alignment vertical="center" wrapText="1"/>
    </xf>
    <xf numFmtId="0" fontId="29" fillId="0" borderId="0" xfId="5" applyFont="1" applyAlignment="1" applyProtection="1">
      <alignment vertical="center"/>
      <protection locked="0"/>
    </xf>
    <xf numFmtId="0" fontId="3" fillId="5" borderId="3" xfId="5" applyFont="1" applyFill="1" applyBorder="1" applyAlignment="1">
      <alignment horizontal="center" vertical="center"/>
    </xf>
    <xf numFmtId="0" fontId="3" fillId="5" borderId="4" xfId="5" applyFont="1" applyFill="1" applyBorder="1" applyAlignment="1">
      <alignment horizontal="center" vertical="center"/>
    </xf>
    <xf numFmtId="0" fontId="3" fillId="5" borderId="5" xfId="5" applyFont="1" applyFill="1" applyBorder="1" applyAlignment="1">
      <alignment horizontal="center" vertical="center"/>
    </xf>
    <xf numFmtId="0" fontId="3" fillId="0" borderId="6" xfId="5" applyFont="1" applyFill="1" applyBorder="1" applyAlignment="1">
      <alignment vertical="center"/>
    </xf>
    <xf numFmtId="0" fontId="3" fillId="0" borderId="7" xfId="5" applyFont="1" applyFill="1" applyBorder="1" applyAlignment="1">
      <alignment vertical="center"/>
    </xf>
    <xf numFmtId="0" fontId="3" fillId="0" borderId="8" xfId="5" applyFont="1" applyFill="1" applyBorder="1" applyAlignment="1">
      <alignment vertical="center"/>
    </xf>
    <xf numFmtId="43" fontId="26" fillId="0" borderId="7" xfId="5" applyNumberFormat="1" applyFont="1" applyFill="1" applyBorder="1" applyAlignment="1">
      <alignment vertical="center"/>
    </xf>
    <xf numFmtId="0" fontId="3" fillId="5" borderId="9" xfId="5" applyFont="1" applyFill="1" applyBorder="1" applyAlignment="1">
      <alignment horizontal="center" vertical="center"/>
    </xf>
    <xf numFmtId="10" fontId="26" fillId="5" borderId="11" xfId="5" applyNumberFormat="1" applyFont="1" applyFill="1" applyBorder="1" applyAlignment="1">
      <alignment horizontal="center" vertical="center" wrapText="1"/>
    </xf>
    <xf numFmtId="10" fontId="26" fillId="5" borderId="11" xfId="4" applyNumberFormat="1" applyFont="1" applyFill="1" applyBorder="1" applyAlignment="1">
      <alignment vertical="center" shrinkToFit="1"/>
    </xf>
    <xf numFmtId="0" fontId="25" fillId="0" borderId="0" xfId="5" applyFont="1" applyAlignment="1" applyProtection="1">
      <alignment vertical="center"/>
      <protection locked="0"/>
    </xf>
    <xf numFmtId="0" fontId="3" fillId="0" borderId="0" xfId="5" applyFont="1" applyAlignment="1">
      <alignment horizontal="justify" vertical="center"/>
    </xf>
    <xf numFmtId="0" fontId="30" fillId="0" borderId="0" xfId="5" applyFont="1" applyAlignment="1">
      <alignment vertical="center"/>
    </xf>
    <xf numFmtId="0" fontId="26" fillId="0" borderId="7" xfId="5" applyFont="1" applyFill="1" applyBorder="1" applyAlignment="1">
      <alignment horizontal="center" vertical="center" shrinkToFit="1"/>
    </xf>
    <xf numFmtId="0" fontId="2" fillId="0" borderId="7" xfId="5" applyFont="1" applyFill="1" applyBorder="1" applyAlignment="1">
      <alignment vertical="center" shrinkToFit="1"/>
    </xf>
    <xf numFmtId="0" fontId="2" fillId="0" borderId="8" xfId="5" applyFont="1" applyFill="1" applyBorder="1" applyAlignment="1">
      <alignment vertical="center" shrinkToFit="1"/>
    </xf>
    <xf numFmtId="14" fontId="26" fillId="0" borderId="7" xfId="5" applyNumberFormat="1" applyFont="1" applyFill="1" applyBorder="1" applyAlignment="1">
      <alignment horizontal="center" vertical="center" shrinkToFit="1"/>
    </xf>
    <xf numFmtId="0" fontId="2" fillId="0" borderId="8" xfId="5" applyFont="1" applyFill="1" applyBorder="1" applyAlignment="1">
      <alignment horizontal="left" vertical="center" shrinkToFit="1"/>
    </xf>
    <xf numFmtId="14" fontId="26" fillId="0" borderId="7" xfId="5" applyNumberFormat="1" applyFont="1" applyFill="1" applyBorder="1" applyAlignment="1">
      <alignment horizontal="right" vertical="center" shrinkToFit="1"/>
    </xf>
    <xf numFmtId="14" fontId="31" fillId="5" borderId="10" xfId="5" applyNumberFormat="1" applyFont="1" applyFill="1" applyBorder="1" applyAlignment="1">
      <alignment horizontal="center" vertical="center" shrinkToFit="1"/>
    </xf>
    <xf numFmtId="0" fontId="31" fillId="5" borderId="10" xfId="5" applyFont="1" applyFill="1" applyBorder="1" applyAlignment="1">
      <alignment horizontal="center" vertical="center" shrinkToFit="1"/>
    </xf>
    <xf numFmtId="0" fontId="31" fillId="5" borderId="11" xfId="5" applyFont="1" applyFill="1" applyBorder="1" applyAlignment="1">
      <alignment horizontal="left" vertical="center" shrinkToFit="1"/>
    </xf>
    <xf numFmtId="0" fontId="32" fillId="0" borderId="0" xfId="5" applyFont="1" applyAlignment="1">
      <alignment horizontal="justify" vertical="center"/>
    </xf>
    <xf numFmtId="177" fontId="26" fillId="0" borderId="7" xfId="5" applyNumberFormat="1" applyFont="1" applyFill="1" applyBorder="1" applyAlignment="1" applyProtection="1">
      <alignment horizontal="right" vertical="center" wrapText="1"/>
    </xf>
    <xf numFmtId="177" fontId="26" fillId="0" borderId="8" xfId="5" applyNumberFormat="1" applyFont="1" applyFill="1" applyBorder="1" applyAlignment="1" applyProtection="1">
      <alignment horizontal="right" vertical="center" wrapText="1"/>
    </xf>
    <xf numFmtId="177" fontId="2" fillId="0" borderId="7" xfId="5" applyNumberFormat="1" applyFont="1" applyFill="1" applyBorder="1" applyAlignment="1" applyProtection="1">
      <alignment horizontal="right" vertical="center" wrapText="1"/>
    </xf>
    <xf numFmtId="41" fontId="2" fillId="0" borderId="7" xfId="5" applyNumberFormat="1" applyFont="1" applyFill="1" applyBorder="1" applyAlignment="1" applyProtection="1">
      <alignment horizontal="center" vertical="center" wrapText="1"/>
    </xf>
    <xf numFmtId="177" fontId="2" fillId="0" borderId="8" xfId="5" applyNumberFormat="1" applyFont="1" applyFill="1" applyBorder="1" applyAlignment="1" applyProtection="1">
      <alignment horizontal="right" vertical="center" wrapText="1"/>
    </xf>
    <xf numFmtId="177" fontId="2" fillId="0" borderId="8" xfId="5" applyNumberFormat="1" applyFont="1" applyFill="1" applyBorder="1" applyAlignment="1" applyProtection="1">
      <alignment horizontal="left" vertical="center" wrapText="1"/>
    </xf>
    <xf numFmtId="43" fontId="2" fillId="0" borderId="7" xfId="5" applyNumberFormat="1" applyFont="1" applyFill="1" applyBorder="1" applyAlignment="1">
      <alignment horizontal="right" vertical="center" shrinkToFit="1"/>
    </xf>
    <xf numFmtId="41" fontId="2" fillId="0" borderId="7" xfId="5" applyNumberFormat="1" applyFont="1" applyFill="1" applyBorder="1" applyAlignment="1">
      <alignment horizontal="center" vertical="center" shrinkToFit="1"/>
    </xf>
    <xf numFmtId="43" fontId="2" fillId="0" borderId="8" xfId="5" applyNumberFormat="1" applyFont="1" applyFill="1" applyBorder="1" applyAlignment="1">
      <alignment horizontal="left" vertical="center" shrinkToFit="1"/>
    </xf>
    <xf numFmtId="43" fontId="2" fillId="5" borderId="10" xfId="5" quotePrefix="1" applyNumberFormat="1" applyFont="1" applyFill="1" applyBorder="1" applyAlignment="1">
      <alignment horizontal="center" vertical="center" shrinkToFit="1"/>
    </xf>
    <xf numFmtId="43" fontId="2" fillId="5" borderId="11" xfId="5" quotePrefix="1" applyNumberFormat="1" applyFont="1" applyFill="1" applyBorder="1" applyAlignment="1">
      <alignment horizontal="left" vertical="center" shrinkToFit="1"/>
    </xf>
    <xf numFmtId="0" fontId="26" fillId="0" borderId="7" xfId="5" applyFont="1" applyFill="1" applyBorder="1" applyAlignment="1">
      <alignment horizontal="center" vertical="center" wrapText="1"/>
    </xf>
    <xf numFmtId="10" fontId="26" fillId="5" borderId="8" xfId="4" applyNumberFormat="1" applyFont="1" applyFill="1" applyBorder="1" applyAlignment="1">
      <alignment horizontal="right" vertical="center" wrapText="1"/>
    </xf>
    <xf numFmtId="0" fontId="26" fillId="0" borderId="8" xfId="5" applyFont="1" applyFill="1" applyBorder="1" applyAlignment="1">
      <alignment horizontal="left" vertical="center" wrapText="1"/>
    </xf>
    <xf numFmtId="10" fontId="26" fillId="0" borderId="8" xfId="5" applyNumberFormat="1" applyFont="1" applyFill="1" applyBorder="1" applyAlignment="1">
      <alignment horizontal="justify" vertical="center" wrapText="1"/>
    </xf>
    <xf numFmtId="0" fontId="3" fillId="5" borderId="10" xfId="5" applyFont="1" applyFill="1" applyBorder="1" applyAlignment="1" applyProtection="1">
      <alignment horizontal="center" vertical="center" wrapText="1"/>
      <protection locked="0"/>
    </xf>
    <xf numFmtId="43" fontId="3" fillId="5" borderId="10" xfId="5" applyNumberFormat="1" applyFont="1" applyFill="1" applyBorder="1" applyAlignment="1" applyProtection="1">
      <alignment horizontal="center" vertical="center" wrapText="1"/>
      <protection locked="0"/>
    </xf>
    <xf numFmtId="0" fontId="3" fillId="5" borderId="11" xfId="5" applyFont="1" applyFill="1" applyBorder="1" applyAlignment="1" applyProtection="1">
      <alignment horizontal="center" vertical="center" wrapText="1"/>
      <protection locked="0"/>
    </xf>
    <xf numFmtId="0" fontId="2" fillId="0" borderId="6" xfId="5" applyFont="1" applyFill="1" applyBorder="1" applyAlignment="1">
      <alignment horizontal="justify" vertical="center" wrapText="1"/>
    </xf>
    <xf numFmtId="10" fontId="26" fillId="5" borderId="7" xfId="4" applyNumberFormat="1" applyFont="1" applyFill="1" applyBorder="1" applyAlignment="1">
      <alignment horizontal="right" vertical="center" wrapText="1"/>
    </xf>
    <xf numFmtId="0" fontId="3" fillId="0" borderId="8" xfId="5" applyFont="1" applyFill="1" applyBorder="1" applyAlignment="1" applyProtection="1">
      <alignment vertical="center" wrapText="1"/>
      <protection locked="0"/>
    </xf>
    <xf numFmtId="43" fontId="3" fillId="5" borderId="5" xfId="5" applyNumberFormat="1" applyFont="1" applyFill="1" applyBorder="1" applyAlignment="1">
      <alignment horizontal="center" vertical="center" shrinkToFit="1"/>
    </xf>
    <xf numFmtId="0" fontId="3" fillId="0" borderId="6" xfId="5" applyFont="1" applyFill="1" applyBorder="1" applyAlignment="1" applyProtection="1">
      <alignment horizontal="left" vertical="center" wrapText="1"/>
    </xf>
    <xf numFmtId="43" fontId="26" fillId="0" borderId="7" xfId="5" applyNumberFormat="1" applyFont="1" applyFill="1" applyBorder="1" applyAlignment="1">
      <alignment horizontal="right" vertical="center"/>
    </xf>
    <xf numFmtId="43" fontId="26" fillId="5" borderId="10" xfId="5" applyNumberFormat="1" applyFont="1" applyFill="1" applyBorder="1" applyAlignment="1">
      <alignment horizontal="right" vertical="center"/>
    </xf>
    <xf numFmtId="43" fontId="26" fillId="5" borderId="11" xfId="5" applyNumberFormat="1" applyFont="1" applyFill="1" applyBorder="1" applyAlignment="1">
      <alignment horizontal="right" vertical="center"/>
    </xf>
    <xf numFmtId="0" fontId="3" fillId="0" borderId="7" xfId="5" applyFont="1" applyFill="1" applyBorder="1" applyAlignment="1">
      <alignment horizontal="left" vertical="center" wrapText="1"/>
    </xf>
    <xf numFmtId="43" fontId="26" fillId="5" borderId="12" xfId="5" applyNumberFormat="1" applyFont="1" applyFill="1" applyBorder="1" applyAlignment="1">
      <alignment horizontal="right" vertical="center" shrinkToFit="1"/>
    </xf>
    <xf numFmtId="10" fontId="26" fillId="5" borderId="11" xfId="4" applyNumberFormat="1" applyFont="1" applyFill="1" applyBorder="1" applyAlignment="1">
      <alignment horizontal="right" vertical="center" shrinkToFit="1"/>
    </xf>
    <xf numFmtId="0" fontId="25" fillId="0" borderId="0" xfId="5" applyFont="1" applyAlignment="1">
      <alignment vertical="center"/>
    </xf>
    <xf numFmtId="43" fontId="3" fillId="5" borderId="5" xfId="5" applyNumberFormat="1" applyFont="1" applyFill="1" applyBorder="1" applyAlignment="1">
      <alignment horizontal="center" vertical="center" wrapText="1"/>
    </xf>
    <xf numFmtId="0" fontId="31" fillId="0" borderId="6" xfId="5" applyFont="1" applyFill="1" applyBorder="1" applyAlignment="1">
      <alignment vertical="center"/>
    </xf>
    <xf numFmtId="0" fontId="31" fillId="0" borderId="7" xfId="5" applyFont="1" applyFill="1" applyBorder="1" applyAlignment="1">
      <alignment vertical="center"/>
    </xf>
    <xf numFmtId="14" fontId="31" fillId="0" borderId="8" xfId="5" applyNumberFormat="1" applyFont="1" applyFill="1" applyBorder="1" applyAlignment="1">
      <alignment vertical="center" shrinkToFit="1"/>
    </xf>
    <xf numFmtId="0" fontId="31" fillId="5" borderId="9" xfId="5" applyFont="1" applyFill="1" applyBorder="1" applyAlignment="1">
      <alignment horizontal="center" vertical="center"/>
    </xf>
    <xf numFmtId="0" fontId="3" fillId="5" borderId="3" xfId="5" applyFont="1" applyFill="1" applyBorder="1" applyAlignment="1">
      <alignment horizontal="center" vertical="center" shrinkToFit="1"/>
    </xf>
    <xf numFmtId="0" fontId="3" fillId="0" borderId="6" xfId="5" applyFont="1" applyFill="1" applyBorder="1" applyAlignment="1" applyProtection="1">
      <alignment horizontal="left" vertical="center" shrinkToFit="1"/>
    </xf>
    <xf numFmtId="0" fontId="3" fillId="0" borderId="7" xfId="5" applyFont="1" applyFill="1" applyBorder="1" applyAlignment="1" applyProtection="1">
      <alignment horizontal="left" vertical="center" wrapText="1"/>
      <protection locked="0"/>
    </xf>
    <xf numFmtId="0" fontId="2" fillId="0" borderId="7" xfId="5" applyFont="1" applyFill="1" applyBorder="1" applyAlignment="1" applyProtection="1">
      <alignment horizontal="left" vertical="center" wrapText="1"/>
      <protection locked="0"/>
    </xf>
    <xf numFmtId="0" fontId="24" fillId="3" borderId="2" xfId="5" applyFont="1" applyFill="1" applyBorder="1">
      <alignment vertical="center"/>
    </xf>
    <xf numFmtId="0" fontId="33" fillId="3" borderId="0" xfId="5" applyFont="1" applyFill="1">
      <alignment vertical="center"/>
    </xf>
    <xf numFmtId="14" fontId="26" fillId="0" borderId="8" xfId="5" applyNumberFormat="1" applyFont="1" applyFill="1" applyBorder="1" applyAlignment="1" applyProtection="1">
      <alignment vertical="center" shrinkToFit="1"/>
    </xf>
    <xf numFmtId="0" fontId="26" fillId="0" borderId="7" xfId="5" applyFont="1" applyFill="1" applyBorder="1" applyAlignment="1" applyProtection="1">
      <alignment horizontal="right" vertical="center"/>
      <protection locked="0"/>
    </xf>
    <xf numFmtId="14" fontId="26" fillId="0" borderId="8" xfId="5" applyNumberFormat="1" applyFont="1" applyFill="1" applyBorder="1" applyAlignment="1" applyProtection="1">
      <alignment vertical="center"/>
      <protection locked="0"/>
    </xf>
    <xf numFmtId="14" fontId="31" fillId="5" borderId="11" xfId="5" applyNumberFormat="1" applyFont="1" applyFill="1" applyBorder="1" applyAlignment="1" applyProtection="1">
      <alignment horizontal="center" vertical="center" shrinkToFit="1"/>
    </xf>
    <xf numFmtId="0" fontId="34" fillId="5" borderId="3" xfId="5" applyFont="1" applyFill="1" applyBorder="1" applyAlignment="1" applyProtection="1">
      <alignment horizontal="center" vertical="center" wrapText="1"/>
      <protection locked="0"/>
    </xf>
    <xf numFmtId="0" fontId="34" fillId="5" borderId="4" xfId="5" applyFont="1" applyFill="1" applyBorder="1" applyAlignment="1" applyProtection="1">
      <alignment horizontal="center" vertical="center" wrapText="1"/>
    </xf>
    <xf numFmtId="0" fontId="34" fillId="5" borderId="5" xfId="5" applyFont="1" applyFill="1" applyBorder="1" applyAlignment="1" applyProtection="1">
      <alignment horizontal="center" vertical="center" wrapText="1"/>
    </xf>
    <xf numFmtId="177" fontId="35" fillId="0" borderId="7" xfId="5" applyNumberFormat="1" applyFont="1" applyFill="1" applyBorder="1" applyAlignment="1" applyProtection="1">
      <alignment horizontal="right" vertical="center" shrinkToFit="1"/>
    </xf>
    <xf numFmtId="177" fontId="35" fillId="0" borderId="8" xfId="5" applyNumberFormat="1" applyFont="1" applyFill="1" applyBorder="1" applyAlignment="1" applyProtection="1">
      <alignment horizontal="right" vertical="center" shrinkToFit="1"/>
    </xf>
    <xf numFmtId="43" fontId="35" fillId="0" borderId="7" xfId="5" applyNumberFormat="1" applyFont="1" applyFill="1" applyBorder="1" applyAlignment="1" applyProtection="1">
      <alignment horizontal="right" vertical="center" shrinkToFit="1"/>
      <protection locked="0"/>
    </xf>
    <xf numFmtId="43" fontId="35" fillId="0" borderId="8" xfId="5" applyNumberFormat="1" applyFont="1" applyFill="1" applyBorder="1" applyAlignment="1" applyProtection="1">
      <alignment horizontal="right" vertical="center" shrinkToFit="1"/>
      <protection locked="0"/>
    </xf>
    <xf numFmtId="0" fontId="34" fillId="5" borderId="9" xfId="5" applyFont="1" applyFill="1" applyBorder="1" applyAlignment="1" applyProtection="1">
      <alignment horizontal="center" vertical="center" wrapText="1"/>
      <protection locked="0"/>
    </xf>
    <xf numFmtId="43" fontId="35" fillId="5" borderId="10" xfId="5" applyNumberFormat="1" applyFont="1" applyFill="1" applyBorder="1" applyAlignment="1" applyProtection="1">
      <alignment horizontal="right" vertical="center" shrinkToFit="1"/>
    </xf>
    <xf numFmtId="43" fontId="35" fillId="5" borderId="11" xfId="5" applyNumberFormat="1" applyFont="1" applyFill="1" applyBorder="1" applyAlignment="1" applyProtection="1">
      <alignment horizontal="right" vertical="center" shrinkToFit="1"/>
    </xf>
    <xf numFmtId="0" fontId="3" fillId="0" borderId="0" xfId="5" applyFont="1" applyFill="1" applyAlignment="1" applyProtection="1">
      <alignment vertical="center"/>
      <protection locked="0"/>
    </xf>
    <xf numFmtId="0" fontId="3" fillId="5" borderId="3" xfId="5" applyFont="1" applyFill="1" applyBorder="1" applyAlignment="1" applyProtection="1">
      <alignment horizontal="center" vertical="center"/>
      <protection locked="0"/>
    </xf>
    <xf numFmtId="43" fontId="3" fillId="5" borderId="4" xfId="5" applyNumberFormat="1" applyFont="1" applyFill="1" applyBorder="1" applyAlignment="1" applyProtection="1">
      <alignment horizontal="center" vertical="center"/>
    </xf>
    <xf numFmtId="0" fontId="3" fillId="5" borderId="4" xfId="5" applyFont="1" applyFill="1" applyBorder="1" applyAlignment="1" applyProtection="1">
      <alignment horizontal="center" vertical="center"/>
      <protection locked="0"/>
    </xf>
    <xf numFmtId="43" fontId="3" fillId="5" borderId="4" xfId="5" applyNumberFormat="1" applyFont="1" applyFill="1" applyBorder="1" applyAlignment="1" applyProtection="1">
      <alignment horizontal="center" vertical="center" shrinkToFit="1"/>
    </xf>
    <xf numFmtId="43" fontId="3" fillId="5" borderId="5" xfId="5" applyNumberFormat="1" applyFont="1" applyFill="1" applyBorder="1" applyAlignment="1" applyProtection="1">
      <alignment horizontal="center" vertical="center" shrinkToFit="1"/>
    </xf>
    <xf numFmtId="0" fontId="3" fillId="5" borderId="6" xfId="5" applyFont="1" applyFill="1" applyBorder="1" applyAlignment="1" applyProtection="1">
      <alignment vertical="center"/>
      <protection locked="0"/>
    </xf>
    <xf numFmtId="43" fontId="26" fillId="0" borderId="7" xfId="5" applyNumberFormat="1" applyFont="1" applyFill="1" applyBorder="1" applyAlignment="1" applyProtection="1">
      <alignment horizontal="right" vertical="center" shrinkToFit="1"/>
      <protection locked="0"/>
    </xf>
    <xf numFmtId="43" fontId="26" fillId="0" borderId="7" xfId="5" applyNumberFormat="1" applyFont="1" applyFill="1" applyBorder="1" applyAlignment="1" applyProtection="1">
      <alignment horizontal="right" vertical="center"/>
      <protection locked="0"/>
    </xf>
    <xf numFmtId="43" fontId="26" fillId="5" borderId="8" xfId="5" applyNumberFormat="1" applyFont="1" applyFill="1" applyBorder="1" applyAlignment="1" applyProtection="1">
      <alignment horizontal="right" vertical="center" shrinkToFit="1"/>
      <protection locked="0"/>
    </xf>
    <xf numFmtId="0" fontId="3" fillId="5" borderId="6" xfId="5" applyFont="1" applyFill="1" applyBorder="1" applyAlignment="1" applyProtection="1">
      <alignment vertical="center" wrapText="1"/>
      <protection locked="0"/>
    </xf>
    <xf numFmtId="43" fontId="26" fillId="5" borderId="8" xfId="5" applyNumberFormat="1" applyFont="1" applyFill="1" applyBorder="1" applyAlignment="1" applyProtection="1">
      <alignment horizontal="right" vertical="center"/>
      <protection locked="0"/>
    </xf>
    <xf numFmtId="0" fontId="3" fillId="5" borderId="9" xfId="5" applyFont="1" applyFill="1" applyBorder="1" applyAlignment="1" applyProtection="1">
      <alignment horizontal="center" vertical="center"/>
      <protection locked="0"/>
    </xf>
    <xf numFmtId="43" fontId="26" fillId="5" borderId="10" xfId="5" applyNumberFormat="1" applyFont="1" applyFill="1" applyBorder="1" applyAlignment="1" applyProtection="1">
      <alignment horizontal="right" vertical="center"/>
      <protection locked="0"/>
    </xf>
    <xf numFmtId="43" fontId="26" fillId="5" borderId="11" xfId="5" applyNumberFormat="1" applyFont="1" applyFill="1" applyBorder="1" applyAlignment="1" applyProtection="1">
      <alignment horizontal="right" vertical="center"/>
      <protection locked="0"/>
    </xf>
    <xf numFmtId="0" fontId="3" fillId="5" borderId="7" xfId="5" applyFont="1" applyFill="1" applyBorder="1" applyAlignment="1" applyProtection="1">
      <alignment horizontal="center" vertical="center"/>
      <protection locked="0"/>
    </xf>
    <xf numFmtId="43" fontId="26" fillId="5" borderId="7" xfId="5" applyNumberFormat="1" applyFont="1" applyFill="1" applyBorder="1" applyAlignment="1" applyProtection="1">
      <alignment horizontal="right" vertical="center"/>
      <protection locked="0"/>
    </xf>
    <xf numFmtId="0" fontId="3" fillId="5" borderId="4" xfId="5" applyFont="1" applyFill="1" applyBorder="1" applyAlignment="1" applyProtection="1">
      <alignment horizontal="center" vertical="center"/>
    </xf>
    <xf numFmtId="0" fontId="3" fillId="5" borderId="6" xfId="5" applyFont="1" applyFill="1" applyBorder="1" applyAlignment="1" applyProtection="1">
      <alignment horizontal="left" vertical="center" wrapText="1"/>
      <protection locked="0"/>
    </xf>
    <xf numFmtId="43" fontId="26" fillId="5" borderId="7" xfId="5" applyNumberFormat="1" applyFont="1" applyFill="1" applyBorder="1" applyAlignment="1" applyProtection="1">
      <alignment horizontal="right" vertical="center" shrinkToFit="1"/>
    </xf>
    <xf numFmtId="43" fontId="26" fillId="5" borderId="8" xfId="5" applyNumberFormat="1" applyFont="1" applyFill="1" applyBorder="1" applyAlignment="1" applyProtection="1">
      <alignment horizontal="right" vertical="center" shrinkToFit="1"/>
    </xf>
    <xf numFmtId="0" fontId="3" fillId="5" borderId="6" xfId="5" applyFont="1" applyFill="1" applyBorder="1" applyAlignment="1" applyProtection="1">
      <alignment horizontal="left" vertical="center" wrapText="1" indent="1"/>
      <protection locked="0"/>
    </xf>
    <xf numFmtId="0" fontId="3" fillId="5" borderId="9" xfId="5" applyFont="1" applyFill="1" applyBorder="1" applyAlignment="1" applyProtection="1">
      <alignment horizontal="left" vertical="center" wrapText="1"/>
      <protection locked="0"/>
    </xf>
    <xf numFmtId="10" fontId="26" fillId="5" borderId="7" xfId="5" applyNumberFormat="1" applyFont="1" applyFill="1" applyBorder="1" applyAlignment="1" applyProtection="1">
      <alignment horizontal="right" vertical="center"/>
      <protection locked="0"/>
    </xf>
    <xf numFmtId="0" fontId="31" fillId="5" borderId="7" xfId="5" applyFont="1" applyFill="1" applyBorder="1" applyAlignment="1" applyProtection="1">
      <alignment vertical="center"/>
      <protection locked="0"/>
    </xf>
    <xf numFmtId="0" fontId="31" fillId="5" borderId="8" xfId="5" applyFont="1" applyFill="1" applyBorder="1" applyAlignment="1" applyProtection="1">
      <alignment vertical="center"/>
      <protection locked="0"/>
    </xf>
    <xf numFmtId="10" fontId="26" fillId="5" borderId="10" xfId="5" applyNumberFormat="1" applyFont="1" applyFill="1" applyBorder="1" applyAlignment="1" applyProtection="1">
      <alignment horizontal="right" vertical="center"/>
      <protection locked="0"/>
    </xf>
    <xf numFmtId="10" fontId="26" fillId="5" borderId="10" xfId="5" applyNumberFormat="1" applyFont="1" applyFill="1" applyBorder="1" applyAlignment="1" applyProtection="1">
      <alignment horizontal="center" vertical="center"/>
      <protection locked="0"/>
    </xf>
    <xf numFmtId="10" fontId="26" fillId="5" borderId="11" xfId="5" applyNumberFormat="1" applyFont="1" applyFill="1" applyBorder="1" applyAlignment="1" applyProtection="1">
      <alignment horizontal="center" vertical="center"/>
      <protection locked="0"/>
    </xf>
    <xf numFmtId="0" fontId="16" fillId="3" borderId="0" xfId="5" applyFont="1" applyFill="1" applyBorder="1">
      <alignment vertical="center"/>
    </xf>
    <xf numFmtId="0" fontId="3" fillId="0" borderId="0" xfId="5" applyFont="1" applyFill="1" applyAlignment="1">
      <alignment vertical="center"/>
    </xf>
    <xf numFmtId="43" fontId="26" fillId="5" borderId="7" xfId="5" applyNumberFormat="1" applyFont="1" applyFill="1" applyBorder="1" applyAlignment="1">
      <alignment horizontal="right" vertical="center" shrinkToFit="1"/>
    </xf>
    <xf numFmtId="43" fontId="26" fillId="5" borderId="8" xfId="5" applyNumberFormat="1" applyFont="1" applyFill="1" applyBorder="1" applyAlignment="1">
      <alignment horizontal="right" vertical="center" shrinkToFit="1"/>
    </xf>
    <xf numFmtId="0" fontId="30" fillId="0" borderId="0" xfId="5" applyFont="1" applyFill="1" applyAlignment="1">
      <alignment vertical="center"/>
    </xf>
    <xf numFmtId="0" fontId="36" fillId="0" borderId="0" xfId="5" applyFont="1" applyFill="1" applyAlignment="1">
      <alignment vertical="center"/>
    </xf>
    <xf numFmtId="0" fontId="2" fillId="5" borderId="4" xfId="5" applyFont="1" applyFill="1" applyBorder="1" applyAlignment="1">
      <alignment horizontal="center" vertical="center" wrapText="1"/>
    </xf>
    <xf numFmtId="10" fontId="26" fillId="0" borderId="7" xfId="5" applyNumberFormat="1" applyFont="1" applyFill="1" applyBorder="1" applyAlignment="1">
      <alignment horizontal="right" vertical="center" wrapText="1"/>
    </xf>
    <xf numFmtId="14" fontId="26" fillId="0" borderId="8" xfId="5" applyNumberFormat="1" applyFont="1" applyFill="1" applyBorder="1" applyAlignment="1">
      <alignment vertical="center" wrapText="1"/>
    </xf>
    <xf numFmtId="10" fontId="26" fillId="0" borderId="7" xfId="5" applyNumberFormat="1" applyFont="1" applyFill="1" applyBorder="1" applyAlignment="1">
      <alignment horizontal="right" vertical="center" shrinkToFit="1"/>
    </xf>
    <xf numFmtId="14" fontId="26" fillId="0" borderId="8" xfId="5" applyNumberFormat="1" applyFont="1" applyFill="1" applyBorder="1" applyAlignment="1">
      <alignment vertical="center" shrinkToFit="1"/>
    </xf>
    <xf numFmtId="10" fontId="2" fillId="5" borderId="10" xfId="5" applyNumberFormat="1" applyFont="1" applyFill="1" applyBorder="1" applyAlignment="1">
      <alignment horizontal="right" vertical="center" shrinkToFit="1"/>
    </xf>
    <xf numFmtId="14" fontId="2" fillId="5" borderId="11" xfId="5" applyNumberFormat="1" applyFont="1" applyFill="1" applyBorder="1" applyAlignment="1">
      <alignment horizontal="center" vertical="center" shrinkToFit="1"/>
    </xf>
    <xf numFmtId="0" fontId="25" fillId="0" borderId="0" xfId="5" applyFont="1" applyFill="1" applyAlignment="1">
      <alignment horizontal="left" vertical="center"/>
    </xf>
    <xf numFmtId="0" fontId="3" fillId="0" borderId="6" xfId="5" applyFont="1" applyFill="1" applyBorder="1" applyAlignment="1">
      <alignment horizontal="left" vertical="center" shrinkToFit="1"/>
    </xf>
    <xf numFmtId="0" fontId="3" fillId="0" borderId="7" xfId="5" applyFont="1" applyFill="1" applyBorder="1" applyAlignment="1">
      <alignment horizontal="left" vertical="center"/>
    </xf>
    <xf numFmtId="43" fontId="26" fillId="0" borderId="8" xfId="5" applyNumberFormat="1" applyFont="1" applyFill="1" applyBorder="1" applyAlignment="1">
      <alignment horizontal="right" vertical="center"/>
    </xf>
    <xf numFmtId="0" fontId="3" fillId="0" borderId="6" xfId="5" applyFont="1" applyFill="1" applyBorder="1" applyAlignment="1">
      <alignment horizontal="left" vertical="center"/>
    </xf>
    <xf numFmtId="0" fontId="3" fillId="5" borderId="10" xfId="5" applyFont="1" applyFill="1" applyBorder="1" applyAlignment="1">
      <alignment horizontal="left" vertical="center"/>
    </xf>
    <xf numFmtId="0" fontId="25" fillId="0" borderId="0" xfId="5" applyFont="1" applyFill="1" applyAlignment="1">
      <alignment vertical="center"/>
    </xf>
    <xf numFmtId="0" fontId="3" fillId="5" borderId="6" xfId="5" applyFont="1" applyFill="1" applyBorder="1" applyAlignment="1">
      <alignment vertical="center" wrapText="1"/>
    </xf>
    <xf numFmtId="43" fontId="26" fillId="5" borderId="7" xfId="5" applyNumberFormat="1" applyFont="1" applyFill="1" applyBorder="1" applyAlignment="1">
      <alignment horizontal="right" vertical="center" wrapText="1"/>
    </xf>
    <xf numFmtId="0" fontId="3" fillId="5" borderId="6" xfId="5" applyFont="1" applyFill="1" applyBorder="1" applyAlignment="1">
      <alignment horizontal="center" vertical="center" wrapText="1"/>
    </xf>
    <xf numFmtId="43" fontId="26" fillId="5" borderId="7" xfId="5" applyNumberFormat="1" applyFont="1" applyFill="1" applyBorder="1" applyAlignment="1">
      <alignment horizontal="right" vertical="center"/>
    </xf>
    <xf numFmtId="0" fontId="3" fillId="5" borderId="6" xfId="5" applyFont="1" applyFill="1" applyBorder="1" applyAlignment="1">
      <alignment horizontal="left" vertical="center" wrapText="1"/>
    </xf>
    <xf numFmtId="0" fontId="26" fillId="5" borderId="7" xfId="5" applyFont="1" applyFill="1" applyBorder="1" applyAlignment="1">
      <alignment horizontal="right" vertical="center" wrapText="1"/>
    </xf>
    <xf numFmtId="10" fontId="2" fillId="5" borderId="10" xfId="5" applyNumberFormat="1" applyFont="1" applyFill="1" applyBorder="1" applyAlignment="1">
      <alignment horizontal="center" vertical="center" wrapText="1"/>
    </xf>
    <xf numFmtId="0" fontId="3" fillId="5" borderId="11" xfId="5" applyFont="1" applyFill="1" applyBorder="1" applyAlignment="1">
      <alignment horizontal="center" vertical="center" wrapText="1"/>
    </xf>
    <xf numFmtId="0" fontId="34" fillId="0" borderId="6" xfId="5" applyFont="1" applyFill="1" applyBorder="1" applyAlignment="1">
      <alignment vertical="center" wrapText="1"/>
    </xf>
    <xf numFmtId="0" fontId="36" fillId="0" borderId="0" xfId="5" applyFont="1" applyAlignment="1">
      <alignment vertical="center"/>
    </xf>
    <xf numFmtId="0" fontId="3" fillId="5" borderId="6" xfId="5" applyFont="1" applyFill="1" applyBorder="1" applyAlignment="1">
      <alignment horizontal="justify" vertical="center"/>
    </xf>
    <xf numFmtId="43" fontId="26" fillId="5" borderId="7" xfId="5" applyNumberFormat="1" applyFont="1" applyFill="1" applyBorder="1" applyAlignment="1">
      <alignment vertical="center"/>
    </xf>
    <xf numFmtId="43" fontId="26" fillId="5" borderId="8" xfId="5" applyNumberFormat="1" applyFont="1" applyFill="1" applyBorder="1" applyAlignment="1">
      <alignment vertical="center"/>
    </xf>
    <xf numFmtId="0" fontId="3" fillId="5" borderId="6" xfId="5" applyFont="1" applyFill="1" applyBorder="1" applyAlignment="1">
      <alignment horizontal="left" vertical="center" indent="1"/>
    </xf>
    <xf numFmtId="43" fontId="26" fillId="5" borderId="8" xfId="5" applyNumberFormat="1" applyFont="1" applyFill="1" applyBorder="1" applyAlignment="1">
      <alignment horizontal="right" vertical="center"/>
    </xf>
    <xf numFmtId="0" fontId="3" fillId="5" borderId="9" xfId="5" applyFont="1" applyFill="1" applyBorder="1" applyAlignment="1">
      <alignment horizontal="left" vertical="center" indent="1"/>
    </xf>
    <xf numFmtId="0" fontId="30" fillId="0" borderId="0" xfId="5" applyFont="1" applyAlignment="1"/>
    <xf numFmtId="0" fontId="3" fillId="5" borderId="6" xfId="5" applyFont="1" applyFill="1" applyBorder="1" applyAlignment="1">
      <alignment horizontal="left" vertical="center"/>
    </xf>
    <xf numFmtId="0" fontId="3" fillId="5" borderId="9" xfId="5" applyFont="1" applyFill="1" applyBorder="1" applyAlignment="1">
      <alignment horizontal="left" vertical="center"/>
    </xf>
    <xf numFmtId="0" fontId="3" fillId="5" borderId="5" xfId="5" applyFont="1" applyFill="1" applyBorder="1" applyAlignment="1" applyProtection="1">
      <alignment horizontal="center" vertical="center"/>
      <protection locked="0"/>
    </xf>
    <xf numFmtId="0" fontId="3" fillId="5" borderId="9" xfId="5" applyFont="1" applyFill="1" applyBorder="1" applyAlignment="1" applyProtection="1">
      <alignment vertical="center"/>
      <protection locked="0"/>
    </xf>
    <xf numFmtId="0" fontId="3" fillId="5" borderId="20" xfId="5" applyFont="1" applyFill="1" applyBorder="1" applyAlignment="1" applyProtection="1">
      <alignment horizontal="center" vertical="center" wrapText="1"/>
    </xf>
    <xf numFmtId="0" fontId="3" fillId="5" borderId="20" xfId="5" applyFont="1" applyFill="1" applyBorder="1" applyAlignment="1" applyProtection="1">
      <alignment horizontal="center" vertical="center" wrapText="1"/>
      <protection locked="0"/>
    </xf>
    <xf numFmtId="0" fontId="3" fillId="0" borderId="19" xfId="5" applyFont="1" applyFill="1" applyBorder="1" applyAlignment="1" applyProtection="1">
      <alignment horizontal="left" vertical="center" wrapText="1"/>
      <protection locked="0"/>
    </xf>
    <xf numFmtId="43" fontId="26" fillId="0" borderId="20" xfId="5" applyNumberFormat="1" applyFont="1" applyFill="1" applyBorder="1" applyAlignment="1" applyProtection="1">
      <alignment horizontal="right" vertical="center" shrinkToFit="1"/>
    </xf>
    <xf numFmtId="43" fontId="26" fillId="0" borderId="20" xfId="5" applyNumberFormat="1" applyFont="1" applyFill="1" applyBorder="1" applyAlignment="1" applyProtection="1">
      <alignment horizontal="right" vertical="center" wrapText="1"/>
      <protection locked="0"/>
    </xf>
    <xf numFmtId="43" fontId="26" fillId="5" borderId="20" xfId="5" applyNumberFormat="1" applyFont="1" applyFill="1" applyBorder="1" applyAlignment="1" applyProtection="1">
      <alignment horizontal="right" vertical="center" shrinkToFit="1"/>
    </xf>
    <xf numFmtId="14" fontId="26" fillId="0" borderId="20" xfId="5" applyNumberFormat="1" applyFont="1" applyFill="1" applyBorder="1" applyAlignment="1" applyProtection="1">
      <alignment vertical="center" wrapText="1"/>
      <protection locked="0"/>
    </xf>
    <xf numFmtId="0" fontId="3" fillId="0" borderId="20" xfId="5" applyFont="1" applyFill="1" applyBorder="1" applyAlignment="1" applyProtection="1">
      <alignment vertical="center" wrapText="1"/>
      <protection locked="0"/>
    </xf>
    <xf numFmtId="43" fontId="26" fillId="0" borderId="20" xfId="5" applyNumberFormat="1" applyFont="1" applyFill="1" applyBorder="1" applyAlignment="1" applyProtection="1">
      <alignment horizontal="right" vertical="center" shrinkToFit="1"/>
      <protection locked="0"/>
    </xf>
    <xf numFmtId="0" fontId="3" fillId="5" borderId="22" xfId="5" applyFont="1" applyFill="1" applyBorder="1" applyAlignment="1" applyProtection="1">
      <alignment horizontal="center" vertical="center" wrapText="1"/>
      <protection locked="0"/>
    </xf>
    <xf numFmtId="43" fontId="26" fillId="5" borderId="23" xfId="5" applyNumberFormat="1" applyFont="1" applyFill="1" applyBorder="1" applyAlignment="1" applyProtection="1">
      <alignment horizontal="right" vertical="center" shrinkToFit="1"/>
    </xf>
    <xf numFmtId="14" fontId="26" fillId="5" borderId="23" xfId="5" applyNumberFormat="1" applyFont="1" applyFill="1" applyBorder="1" applyAlignment="1" applyProtection="1">
      <alignment vertical="center" wrapText="1"/>
      <protection locked="0"/>
    </xf>
    <xf numFmtId="0" fontId="3" fillId="5" borderId="23" xfId="5" applyFont="1" applyFill="1" applyBorder="1" applyAlignment="1" applyProtection="1">
      <alignment vertical="center" wrapText="1"/>
      <protection locked="0"/>
    </xf>
    <xf numFmtId="44" fontId="3" fillId="5" borderId="5" xfId="5" applyNumberFormat="1" applyFont="1" applyFill="1" applyBorder="1" applyAlignment="1">
      <alignment vertical="center" wrapText="1"/>
    </xf>
    <xf numFmtId="44" fontId="3" fillId="5" borderId="13" xfId="5" applyNumberFormat="1" applyFont="1" applyFill="1" applyBorder="1" applyAlignment="1">
      <alignment vertical="center" wrapText="1"/>
    </xf>
    <xf numFmtId="177" fontId="26" fillId="5" borderId="8" xfId="5" applyNumberFormat="1" applyFont="1" applyFill="1" applyBorder="1" applyAlignment="1" applyProtection="1">
      <alignment horizontal="right" vertical="center" shrinkToFit="1"/>
    </xf>
    <xf numFmtId="44" fontId="3" fillId="5" borderId="7" xfId="5" applyNumberFormat="1" applyFont="1" applyFill="1" applyBorder="1" applyAlignment="1">
      <alignment horizontal="center" vertical="center"/>
    </xf>
    <xf numFmtId="0" fontId="3" fillId="0" borderId="0" xfId="5" applyFont="1" applyFill="1" applyBorder="1" applyAlignment="1">
      <alignment vertical="center"/>
    </xf>
    <xf numFmtId="43" fontId="3" fillId="5" borderId="7" xfId="5" applyNumberFormat="1" applyFont="1" applyFill="1" applyBorder="1" applyAlignment="1">
      <alignment horizontal="center" vertical="center" wrapText="1"/>
    </xf>
    <xf numFmtId="43" fontId="3" fillId="5" borderId="8" xfId="5" applyNumberFormat="1" applyFont="1" applyFill="1" applyBorder="1" applyAlignment="1">
      <alignment horizontal="center" vertical="center" wrapText="1"/>
    </xf>
    <xf numFmtId="43" fontId="34" fillId="5" borderId="6" xfId="5" applyNumberFormat="1" applyFont="1" applyFill="1" applyBorder="1" applyAlignment="1">
      <alignment horizontal="left" vertical="center" wrapText="1"/>
    </xf>
    <xf numFmtId="43" fontId="3" fillId="5" borderId="6" xfId="5" applyNumberFormat="1" applyFont="1" applyFill="1" applyBorder="1" applyAlignment="1">
      <alignment horizontal="left" vertical="center" wrapText="1"/>
    </xf>
    <xf numFmtId="43" fontId="3" fillId="5" borderId="6" xfId="5" applyNumberFormat="1" applyFont="1" applyFill="1" applyBorder="1" applyAlignment="1">
      <alignment horizontal="center" vertical="center" wrapText="1"/>
    </xf>
    <xf numFmtId="43" fontId="3" fillId="5" borderId="9" xfId="5" applyNumberFormat="1" applyFont="1" applyFill="1" applyBorder="1" applyAlignment="1">
      <alignment horizontal="center" vertical="center" wrapText="1"/>
    </xf>
    <xf numFmtId="43" fontId="3" fillId="5" borderId="4" xfId="5" applyNumberFormat="1" applyFont="1" applyFill="1" applyBorder="1" applyAlignment="1">
      <alignment horizontal="center" vertical="center" wrapText="1"/>
    </xf>
    <xf numFmtId="0" fontId="3" fillId="0" borderId="0" xfId="5" applyFont="1" applyBorder="1" applyAlignment="1">
      <alignment vertical="center"/>
    </xf>
    <xf numFmtId="43" fontId="3" fillId="5" borderId="3" xfId="5" applyNumberFormat="1" applyFont="1" applyFill="1" applyBorder="1" applyAlignment="1">
      <alignment horizontal="center" vertical="center" wrapText="1"/>
    </xf>
    <xf numFmtId="0" fontId="29" fillId="0" borderId="0" xfId="5" applyFont="1" applyFill="1" applyAlignment="1">
      <alignment vertical="center"/>
    </xf>
    <xf numFmtId="43" fontId="26" fillId="0" borderId="0" xfId="5" applyNumberFormat="1" applyFont="1" applyFill="1" applyBorder="1" applyAlignment="1">
      <alignment horizontal="right" vertical="center" shrinkToFit="1"/>
    </xf>
    <xf numFmtId="0" fontId="3" fillId="5" borderId="8" xfId="5" applyFont="1" applyFill="1" applyBorder="1" applyAlignment="1">
      <alignment horizontal="left" vertical="center" shrinkToFit="1"/>
    </xf>
    <xf numFmtId="0" fontId="3" fillId="5" borderId="11" xfId="5" applyFont="1" applyFill="1" applyBorder="1" applyAlignment="1">
      <alignment horizontal="center" vertical="center" shrinkToFit="1"/>
    </xf>
    <xf numFmtId="0" fontId="3" fillId="0" borderId="0" xfId="5" applyFont="1" applyAlignment="1" applyProtection="1">
      <alignment vertical="center"/>
      <protection locked="0"/>
    </xf>
    <xf numFmtId="0" fontId="34" fillId="5" borderId="4" xfId="5" applyFont="1" applyFill="1" applyBorder="1" applyAlignment="1" applyProtection="1">
      <alignment horizontal="center" vertical="center" wrapText="1"/>
      <protection locked="0"/>
    </xf>
    <xf numFmtId="10" fontId="26" fillId="0" borderId="7" xfId="5" applyNumberFormat="1" applyFont="1" applyFill="1" applyBorder="1" applyAlignment="1" applyProtection="1">
      <alignment horizontal="right" vertical="center" wrapText="1"/>
      <protection locked="0"/>
    </xf>
    <xf numFmtId="178" fontId="35" fillId="0" borderId="7" xfId="5" applyNumberFormat="1" applyFont="1" applyFill="1" applyBorder="1" applyAlignment="1" applyProtection="1">
      <alignment horizontal="right" vertical="center" wrapText="1"/>
      <protection locked="0"/>
    </xf>
    <xf numFmtId="10" fontId="26" fillId="0" borderId="8" xfId="5" applyNumberFormat="1" applyFont="1" applyFill="1" applyBorder="1" applyAlignment="1" applyProtection="1">
      <alignment horizontal="right" vertical="center" wrapText="1"/>
      <protection locked="0"/>
    </xf>
    <xf numFmtId="0" fontId="34" fillId="0" borderId="6" xfId="5" applyFont="1" applyFill="1" applyBorder="1" applyAlignment="1" applyProtection="1">
      <alignment horizontal="left" vertical="center" wrapText="1"/>
      <protection locked="0"/>
    </xf>
    <xf numFmtId="0" fontId="34" fillId="0" borderId="6" xfId="5" applyFont="1" applyFill="1" applyBorder="1" applyAlignment="1" applyProtection="1">
      <alignment horizontal="center" vertical="center" wrapText="1"/>
      <protection locked="0"/>
    </xf>
    <xf numFmtId="0" fontId="35" fillId="0" borderId="7" xfId="5" applyFont="1" applyFill="1" applyBorder="1" applyAlignment="1" applyProtection="1">
      <alignment horizontal="right" vertical="center" wrapText="1"/>
      <protection locked="0"/>
    </xf>
    <xf numFmtId="0" fontId="34" fillId="0" borderId="6" xfId="5" applyFont="1" applyFill="1" applyBorder="1" applyAlignment="1" applyProtection="1">
      <alignment vertical="center" wrapText="1"/>
      <protection locked="0"/>
    </xf>
    <xf numFmtId="0" fontId="26" fillId="0" borderId="7" xfId="5" applyFont="1" applyFill="1" applyBorder="1" applyAlignment="1" applyProtection="1">
      <alignment horizontal="right" vertical="center" wrapText="1"/>
      <protection locked="0"/>
    </xf>
    <xf numFmtId="10" fontId="31" fillId="5" borderId="10" xfId="5" applyNumberFormat="1" applyFont="1" applyFill="1" applyBorder="1" applyAlignment="1" applyProtection="1">
      <alignment horizontal="center" vertical="center" wrapText="1"/>
      <protection locked="0"/>
    </xf>
    <xf numFmtId="0" fontId="31" fillId="5" borderId="10" xfId="5" applyFont="1" applyFill="1" applyBorder="1" applyAlignment="1" applyProtection="1">
      <alignment horizontal="right" vertical="center" wrapText="1"/>
      <protection locked="0"/>
    </xf>
    <xf numFmtId="10" fontId="31" fillId="5" borderId="11" xfId="5" applyNumberFormat="1" applyFont="1" applyFill="1" applyBorder="1" applyAlignment="1" applyProtection="1">
      <alignment horizontal="center" vertical="center" wrapText="1"/>
      <protection locked="0"/>
    </xf>
    <xf numFmtId="0" fontId="37" fillId="0" borderId="0" xfId="5" applyFont="1" applyAlignment="1">
      <alignment vertical="center"/>
    </xf>
    <xf numFmtId="49" fontId="3" fillId="0" borderId="6" xfId="5" applyNumberFormat="1" applyFont="1" applyFill="1" applyBorder="1" applyAlignment="1" applyProtection="1">
      <alignment horizontal="left" vertical="center"/>
      <protection locked="0"/>
    </xf>
    <xf numFmtId="0" fontId="31" fillId="0" borderId="8" xfId="5" applyFont="1" applyFill="1" applyBorder="1" applyAlignment="1">
      <alignment vertical="center" shrinkToFit="1"/>
    </xf>
    <xf numFmtId="0" fontId="31" fillId="0" borderId="8" xfId="5" applyFont="1" applyFill="1" applyBorder="1" applyAlignment="1">
      <alignment vertical="center"/>
    </xf>
    <xf numFmtId="0" fontId="31" fillId="5" borderId="11" xfId="5" applyFont="1" applyFill="1" applyBorder="1" applyAlignment="1">
      <alignment vertical="center"/>
    </xf>
    <xf numFmtId="0" fontId="31" fillId="0" borderId="8" xfId="5" applyFont="1" applyFill="1" applyBorder="1" applyAlignment="1">
      <alignment horizontal="left" vertical="center" shrinkToFit="1"/>
    </xf>
    <xf numFmtId="0" fontId="31" fillId="5" borderId="11" xfId="5" applyFont="1" applyFill="1" applyBorder="1" applyAlignment="1">
      <alignment horizontal="center" vertical="center"/>
    </xf>
    <xf numFmtId="0" fontId="31" fillId="0" borderId="8" xfId="5" applyFont="1" applyFill="1" applyBorder="1" applyAlignment="1">
      <alignment horizontal="left" vertical="center"/>
    </xf>
    <xf numFmtId="43" fontId="3" fillId="5" borderId="11" xfId="5" applyNumberFormat="1" applyFont="1" applyFill="1" applyBorder="1" applyAlignment="1">
      <alignment horizontal="left" vertical="center" wrapText="1"/>
    </xf>
    <xf numFmtId="0" fontId="31" fillId="0" borderId="6" xfId="5" applyFont="1" applyFill="1" applyBorder="1" applyAlignment="1">
      <alignment vertical="center" wrapText="1"/>
    </xf>
    <xf numFmtId="14" fontId="26" fillId="0" borderId="7" xfId="5" applyNumberFormat="1" applyFont="1" applyFill="1" applyBorder="1" applyAlignment="1">
      <alignment horizontal="center" vertical="center" wrapText="1"/>
    </xf>
    <xf numFmtId="0" fontId="31" fillId="0" borderId="7" xfId="5" applyFont="1" applyFill="1" applyBorder="1" applyAlignment="1">
      <alignment horizontal="center" vertical="center" wrapText="1"/>
    </xf>
    <xf numFmtId="14" fontId="26" fillId="0" borderId="7" xfId="5" applyNumberFormat="1" applyFont="1" applyFill="1" applyBorder="1" applyAlignment="1">
      <alignment vertical="center"/>
    </xf>
    <xf numFmtId="0" fontId="31" fillId="5" borderId="10" xfId="5" applyFont="1" applyFill="1" applyBorder="1" applyAlignment="1">
      <alignment horizontal="center" vertical="center"/>
    </xf>
    <xf numFmtId="0" fontId="34" fillId="5" borderId="3" xfId="5" applyFont="1" applyFill="1" applyBorder="1" applyAlignment="1">
      <alignment horizontal="center" vertical="center" wrapText="1"/>
    </xf>
    <xf numFmtId="177" fontId="26" fillId="0" borderId="7" xfId="5" applyNumberFormat="1" applyFont="1" applyFill="1" applyBorder="1" applyAlignment="1" applyProtection="1">
      <alignment horizontal="right" vertical="center"/>
    </xf>
    <xf numFmtId="177" fontId="26" fillId="0" borderId="8" xfId="5" applyNumberFormat="1" applyFont="1" applyFill="1" applyBorder="1" applyAlignment="1" applyProtection="1">
      <alignment horizontal="right" vertical="center"/>
    </xf>
    <xf numFmtId="0" fontId="3" fillId="0" borderId="7" xfId="5" applyFont="1" applyFill="1" applyBorder="1" applyAlignment="1">
      <alignment horizontal="right" vertical="center"/>
    </xf>
    <xf numFmtId="0" fontId="3" fillId="0" borderId="8" xfId="5" applyFont="1" applyFill="1" applyBorder="1" applyAlignment="1">
      <alignment horizontal="right" vertical="center"/>
    </xf>
    <xf numFmtId="43" fontId="31" fillId="5" borderId="9" xfId="5" applyNumberFormat="1" applyFont="1" applyFill="1" applyBorder="1" applyAlignment="1">
      <alignment horizontal="center" vertical="center" shrinkToFit="1"/>
    </xf>
    <xf numFmtId="0" fontId="34" fillId="5" borderId="4" xfId="5" applyFont="1" applyFill="1" applyBorder="1" applyAlignment="1">
      <alignment horizontal="center" vertical="center" wrapText="1"/>
    </xf>
    <xf numFmtId="43" fontId="35" fillId="0" borderId="7" xfId="5" applyNumberFormat="1" applyFont="1" applyFill="1" applyBorder="1" applyAlignment="1">
      <alignment horizontal="right" vertical="center" shrinkToFit="1"/>
    </xf>
    <xf numFmtId="0" fontId="3" fillId="0" borderId="7" xfId="5" applyFont="1" applyFill="1" applyBorder="1" applyAlignment="1">
      <alignment horizontal="center" vertical="center" wrapText="1"/>
    </xf>
    <xf numFmtId="0" fontId="34" fillId="5" borderId="9" xfId="5" applyFont="1" applyFill="1" applyBorder="1" applyAlignment="1">
      <alignment horizontal="center" vertical="center" wrapText="1"/>
    </xf>
    <xf numFmtId="0" fontId="3" fillId="5" borderId="7" xfId="5" applyFont="1" applyFill="1" applyBorder="1" applyAlignment="1">
      <alignment horizontal="center" vertical="center"/>
    </xf>
    <xf numFmtId="0" fontId="3" fillId="5" borderId="8" xfId="5" applyFont="1" applyFill="1" applyBorder="1" applyAlignment="1">
      <alignment horizontal="center" vertical="center"/>
    </xf>
    <xf numFmtId="0" fontId="2" fillId="0" borderId="6" xfId="5" applyFont="1" applyFill="1" applyBorder="1" applyAlignment="1">
      <alignment vertical="center"/>
    </xf>
    <xf numFmtId="0" fontId="38" fillId="0" borderId="6" xfId="5" applyFont="1" applyFill="1" applyBorder="1" applyAlignment="1" applyProtection="1">
      <alignment horizontal="left" vertical="center" wrapText="1"/>
      <protection locked="0"/>
    </xf>
    <xf numFmtId="0" fontId="2" fillId="5" borderId="9" xfId="5" applyFont="1" applyFill="1" applyBorder="1" applyAlignment="1">
      <alignment horizontal="center" vertical="center"/>
    </xf>
    <xf numFmtId="0" fontId="31" fillId="5" borderId="10" xfId="5" applyFont="1" applyFill="1" applyBorder="1" applyAlignment="1">
      <alignment horizontal="right" vertical="center"/>
    </xf>
    <xf numFmtId="0" fontId="26" fillId="0" borderId="8" xfId="5" applyFont="1" applyFill="1" applyBorder="1" applyAlignment="1" applyProtection="1">
      <alignment horizontal="right" vertical="center"/>
      <protection locked="0"/>
    </xf>
    <xf numFmtId="43" fontId="35" fillId="0" borderId="7" xfId="5" applyNumberFormat="1" applyFont="1" applyFill="1" applyBorder="1" applyAlignment="1" applyProtection="1">
      <alignment horizontal="right" vertical="center" shrinkToFit="1"/>
    </xf>
    <xf numFmtId="43" fontId="35" fillId="5" borderId="7" xfId="5" applyNumberFormat="1" applyFont="1" applyFill="1" applyBorder="1" applyAlignment="1" applyProtection="1">
      <alignment horizontal="right" vertical="center" shrinkToFit="1"/>
    </xf>
    <xf numFmtId="0" fontId="34" fillId="0" borderId="6" xfId="5" applyFont="1" applyFill="1" applyBorder="1" applyAlignment="1" applyProtection="1">
      <alignment horizontal="left" vertical="center" wrapText="1"/>
    </xf>
    <xf numFmtId="0" fontId="34" fillId="0" borderId="6" xfId="5" applyFont="1" applyFill="1" applyBorder="1" applyAlignment="1">
      <alignment horizontal="left" vertical="center" wrapText="1"/>
    </xf>
    <xf numFmtId="43" fontId="35" fillId="5" borderId="10" xfId="5" applyNumberFormat="1" applyFont="1" applyFill="1" applyBorder="1" applyAlignment="1">
      <alignment horizontal="right" vertical="center" shrinkToFit="1"/>
    </xf>
    <xf numFmtId="44" fontId="35" fillId="5" borderId="10" xfId="5" applyNumberFormat="1" applyFont="1" applyFill="1" applyBorder="1" applyAlignment="1">
      <alignment horizontal="right" vertical="center" shrinkToFit="1"/>
    </xf>
    <xf numFmtId="0" fontId="3" fillId="5" borderId="11" xfId="5" applyFont="1" applyFill="1" applyBorder="1" applyAlignment="1">
      <alignment vertical="center"/>
    </xf>
    <xf numFmtId="0" fontId="39" fillId="0" borderId="0" xfId="5" applyFont="1" applyAlignment="1" applyProtection="1">
      <alignment vertical="center"/>
      <protection locked="0"/>
    </xf>
    <xf numFmtId="177" fontId="26" fillId="5" borderId="7" xfId="5" applyNumberFormat="1" applyFont="1" applyFill="1" applyBorder="1" applyAlignment="1" applyProtection="1">
      <alignment horizontal="right" vertical="center" shrinkToFit="1"/>
    </xf>
    <xf numFmtId="0" fontId="3" fillId="5" borderId="11" xfId="5" applyFont="1" applyFill="1" applyBorder="1" applyAlignment="1" applyProtection="1">
      <alignment horizontal="center" vertical="center"/>
      <protection locked="0"/>
    </xf>
    <xf numFmtId="0" fontId="31" fillId="0" borderId="6" xfId="5" applyFont="1" applyFill="1" applyBorder="1" applyAlignment="1" applyProtection="1">
      <alignment vertical="center" wrapText="1"/>
      <protection locked="0"/>
    </xf>
    <xf numFmtId="0" fontId="31" fillId="0" borderId="8" xfId="5" applyFont="1" applyFill="1" applyBorder="1" applyAlignment="1" applyProtection="1">
      <alignment vertical="center" wrapText="1"/>
      <protection locked="0"/>
    </xf>
    <xf numFmtId="0" fontId="31" fillId="0" borderId="6" xfId="5" applyFont="1" applyFill="1" applyBorder="1" applyAlignment="1" applyProtection="1">
      <alignment vertical="center"/>
      <protection locked="0"/>
    </xf>
    <xf numFmtId="0" fontId="31" fillId="0" borderId="8" xfId="5" applyFont="1" applyFill="1" applyBorder="1" applyAlignment="1" applyProtection="1">
      <alignment vertical="center"/>
      <protection locked="0"/>
    </xf>
    <xf numFmtId="0" fontId="31" fillId="5" borderId="9" xfId="5" applyFont="1" applyFill="1" applyBorder="1" applyAlignment="1" applyProtection="1">
      <alignment horizontal="center" vertical="center"/>
      <protection locked="0"/>
    </xf>
    <xf numFmtId="0" fontId="31" fillId="5" borderId="11" xfId="5" applyFont="1" applyFill="1" applyBorder="1" applyAlignment="1" applyProtection="1">
      <alignment horizontal="center" vertical="center"/>
      <protection locked="0"/>
    </xf>
    <xf numFmtId="0" fontId="4" fillId="0" borderId="0" xfId="5" applyFont="1">
      <alignment vertical="center"/>
    </xf>
    <xf numFmtId="0" fontId="3" fillId="0" borderId="6" xfId="5" applyFont="1" applyFill="1" applyBorder="1" applyAlignment="1">
      <alignment horizontal="center" vertical="center" wrapText="1"/>
    </xf>
    <xf numFmtId="43" fontId="26" fillId="0" borderId="0" xfId="5" applyNumberFormat="1" applyFont="1" applyAlignment="1" applyProtection="1">
      <alignment horizontal="right" vertical="center" shrinkToFit="1"/>
    </xf>
    <xf numFmtId="0" fontId="26" fillId="0" borderId="0" xfId="5" applyFont="1" applyAlignment="1" applyProtection="1">
      <alignment horizontal="right" vertical="center" wrapText="1"/>
      <protection locked="0"/>
    </xf>
    <xf numFmtId="0" fontId="3" fillId="5" borderId="8" xfId="5" applyFont="1" applyFill="1" applyBorder="1" applyAlignment="1" applyProtection="1">
      <alignment horizontal="center" vertical="center"/>
      <protection locked="0"/>
    </xf>
    <xf numFmtId="177" fontId="26" fillId="5" borderId="8" xfId="5" applyNumberFormat="1" applyFont="1" applyFill="1" applyBorder="1" applyAlignment="1" applyProtection="1">
      <alignment horizontal="right" vertical="center"/>
    </xf>
    <xf numFmtId="178" fontId="26" fillId="5" borderId="10" xfId="5" applyNumberFormat="1" applyFont="1" applyFill="1" applyBorder="1" applyAlignment="1" applyProtection="1">
      <alignment horizontal="right" vertical="center"/>
      <protection locked="0"/>
    </xf>
    <xf numFmtId="0" fontId="34" fillId="5" borderId="5" xfId="5" applyFont="1" applyFill="1" applyBorder="1" applyAlignment="1">
      <alignment horizontal="center" vertical="center" wrapText="1"/>
    </xf>
    <xf numFmtId="0" fontId="34" fillId="5" borderId="6" xfId="5" applyFont="1" applyFill="1" applyBorder="1" applyAlignment="1">
      <alignment horizontal="left" vertical="center" wrapText="1"/>
    </xf>
    <xf numFmtId="43" fontId="35" fillId="5" borderId="8" xfId="5" applyNumberFormat="1" applyFont="1" applyFill="1" applyBorder="1" applyAlignment="1">
      <alignment horizontal="right" vertical="center" shrinkToFit="1"/>
    </xf>
    <xf numFmtId="0" fontId="34" fillId="5" borderId="6" xfId="5" applyFont="1" applyFill="1" applyBorder="1" applyAlignment="1">
      <alignment horizontal="left" vertical="center" wrapText="1" indent="1"/>
    </xf>
    <xf numFmtId="43" fontId="35" fillId="5" borderId="11" xfId="5" applyNumberFormat="1" applyFont="1" applyFill="1" applyBorder="1" applyAlignment="1">
      <alignment horizontal="right" vertical="center" shrinkToFit="1"/>
    </xf>
    <xf numFmtId="177" fontId="26" fillId="5" borderId="7" xfId="5" applyNumberFormat="1" applyFont="1" applyFill="1" applyBorder="1" applyAlignment="1" applyProtection="1">
      <alignment horizontal="right" vertical="center"/>
    </xf>
    <xf numFmtId="0" fontId="3" fillId="0" borderId="8" xfId="5" applyFont="1" applyFill="1" applyBorder="1" applyAlignment="1">
      <alignment horizontal="left" vertical="center"/>
    </xf>
    <xf numFmtId="0" fontId="3" fillId="5" borderId="11" xfId="5" applyFont="1" applyFill="1" applyBorder="1" applyAlignment="1">
      <alignment horizontal="center" vertical="center"/>
    </xf>
    <xf numFmtId="0" fontId="34" fillId="0" borderId="0" xfId="5" applyFont="1" applyFill="1" applyBorder="1" applyAlignment="1">
      <alignment horizontal="center" vertical="center" wrapText="1"/>
    </xf>
    <xf numFmtId="43" fontId="35" fillId="0" borderId="0" xfId="5" applyNumberFormat="1" applyFont="1" applyFill="1" applyBorder="1" applyAlignment="1">
      <alignment horizontal="right" vertical="center" shrinkToFit="1"/>
    </xf>
    <xf numFmtId="0" fontId="3" fillId="0" borderId="0" xfId="5" applyFont="1" applyFill="1" applyBorder="1" applyAlignment="1">
      <alignment horizontal="center" vertical="center"/>
    </xf>
    <xf numFmtId="0" fontId="40" fillId="2" borderId="4" xfId="5" applyFont="1" applyFill="1" applyBorder="1" applyAlignment="1">
      <alignment horizontal="center" vertical="center" wrapText="1"/>
    </xf>
    <xf numFmtId="0" fontId="40" fillId="2" borderId="5" xfId="5" applyFont="1" applyFill="1" applyBorder="1" applyAlignment="1">
      <alignment horizontal="center" vertical="center" wrapText="1"/>
    </xf>
    <xf numFmtId="0" fontId="40" fillId="2" borderId="7" xfId="5" applyFont="1" applyFill="1" applyBorder="1" applyAlignment="1">
      <alignment horizontal="center" vertical="center" wrapText="1"/>
    </xf>
    <xf numFmtId="0" fontId="40" fillId="2" borderId="8" xfId="5" applyFont="1" applyFill="1" applyBorder="1" applyAlignment="1">
      <alignment horizontal="center" vertical="center" wrapText="1"/>
    </xf>
    <xf numFmtId="0" fontId="40" fillId="2" borderId="6" xfId="5" applyFont="1" applyFill="1" applyBorder="1" applyAlignment="1">
      <alignment horizontal="justify" vertical="top" wrapText="1"/>
    </xf>
    <xf numFmtId="0" fontId="41" fillId="0" borderId="7" xfId="5" applyFont="1" applyBorder="1" applyAlignment="1">
      <alignment horizontal="right" vertical="top" wrapText="1"/>
    </xf>
    <xf numFmtId="0" fontId="41" fillId="0" borderId="8" xfId="5" applyFont="1" applyBorder="1" applyAlignment="1">
      <alignment horizontal="right" vertical="top" wrapText="1"/>
    </xf>
    <xf numFmtId="0" fontId="40" fillId="2" borderId="6" xfId="5" applyFont="1" applyFill="1" applyBorder="1" applyAlignment="1">
      <alignment horizontal="left" vertical="top" wrapText="1" indent="1"/>
    </xf>
    <xf numFmtId="0" fontId="40" fillId="2" borderId="9" xfId="5" applyFont="1" applyFill="1" applyBorder="1" applyAlignment="1">
      <alignment horizontal="justify" vertical="top" wrapText="1"/>
    </xf>
    <xf numFmtId="0" fontId="41" fillId="0" borderId="10" xfId="5" applyFont="1" applyBorder="1" applyAlignment="1">
      <alignment horizontal="right" vertical="top" wrapText="1"/>
    </xf>
    <xf numFmtId="0" fontId="41" fillId="0" borderId="11" xfId="5" applyFont="1" applyBorder="1" applyAlignment="1">
      <alignment horizontal="right" vertical="top" wrapText="1"/>
    </xf>
    <xf numFmtId="43" fontId="26" fillId="0" borderId="8" xfId="5" applyNumberFormat="1" applyFont="1" applyFill="1" applyBorder="1" applyAlignment="1" applyProtection="1">
      <alignment horizontal="right" vertical="center" shrinkToFit="1"/>
      <protection locked="0"/>
    </xf>
    <xf numFmtId="0" fontId="3" fillId="0" borderId="8" xfId="5" applyFont="1" applyFill="1" applyBorder="1" applyAlignment="1">
      <alignment horizontal="right" vertical="center" wrapText="1"/>
    </xf>
    <xf numFmtId="0" fontId="40" fillId="2" borderId="3" xfId="5" applyFont="1" applyFill="1" applyBorder="1" applyAlignment="1">
      <alignment horizontal="center" vertical="center" wrapText="1"/>
    </xf>
    <xf numFmtId="0" fontId="40" fillId="2" borderId="6" xfId="5" applyFont="1" applyFill="1" applyBorder="1" applyAlignment="1">
      <alignment horizontal="justify" vertical="center" wrapText="1"/>
    </xf>
    <xf numFmtId="43" fontId="41" fillId="2" borderId="7" xfId="6" applyFont="1" applyFill="1" applyBorder="1" applyAlignment="1">
      <alignment horizontal="right" vertical="center" wrapText="1"/>
    </xf>
    <xf numFmtId="0" fontId="40" fillId="0" borderId="6" xfId="5" applyFont="1" applyFill="1" applyBorder="1" applyAlignment="1">
      <alignment horizontal="justify" vertical="center" wrapText="1"/>
    </xf>
    <xf numFmtId="0" fontId="41" fillId="0" borderId="7" xfId="5" applyFont="1" applyBorder="1" applyAlignment="1">
      <alignment horizontal="right" vertical="center" wrapText="1"/>
    </xf>
    <xf numFmtId="0" fontId="41" fillId="0" borderId="8" xfId="5" applyFont="1" applyBorder="1" applyAlignment="1">
      <alignment horizontal="right" vertical="center" wrapText="1"/>
    </xf>
    <xf numFmtId="0" fontId="40" fillId="0" borderId="26" xfId="5" applyFont="1" applyFill="1" applyBorder="1" applyAlignment="1">
      <alignment horizontal="justify" vertical="center" wrapText="1"/>
    </xf>
    <xf numFmtId="0" fontId="41" fillId="0" borderId="27" xfId="5" applyFont="1" applyBorder="1" applyAlignment="1">
      <alignment horizontal="right" vertical="center" wrapText="1"/>
    </xf>
    <xf numFmtId="0" fontId="41" fillId="0" borderId="12" xfId="5" applyFont="1" applyBorder="1" applyAlignment="1">
      <alignment horizontal="right" vertical="center" wrapText="1"/>
    </xf>
    <xf numFmtId="0" fontId="40" fillId="0" borderId="9" xfId="5" applyFont="1" applyFill="1" applyBorder="1" applyAlignment="1">
      <alignment horizontal="justify" vertical="center" wrapText="1"/>
    </xf>
    <xf numFmtId="0" fontId="41" fillId="0" borderId="10" xfId="5" applyFont="1" applyBorder="1" applyAlignment="1">
      <alignment horizontal="right" vertical="center" wrapText="1"/>
    </xf>
    <xf numFmtId="0" fontId="41" fillId="0" borderId="11" xfId="5" applyFont="1" applyBorder="1" applyAlignment="1">
      <alignment horizontal="right" vertical="center" wrapText="1"/>
    </xf>
    <xf numFmtId="0" fontId="43" fillId="0" borderId="0" xfId="5" applyFont="1">
      <alignment vertical="center"/>
    </xf>
    <xf numFmtId="43" fontId="41" fillId="0" borderId="7" xfId="6" applyFont="1" applyBorder="1" applyAlignment="1">
      <alignment horizontal="right" vertical="center" wrapText="1"/>
    </xf>
    <xf numFmtId="43" fontId="41" fillId="0" borderId="8" xfId="6" applyFont="1" applyBorder="1" applyAlignment="1">
      <alignment horizontal="right" vertical="center" wrapText="1"/>
    </xf>
    <xf numFmtId="0" fontId="44" fillId="0" borderId="6" xfId="5" applyFont="1" applyFill="1" applyBorder="1" applyAlignment="1">
      <alignment horizontal="justify" vertical="center" wrapText="1"/>
    </xf>
    <xf numFmtId="0" fontId="40" fillId="2" borderId="5" xfId="5" applyFont="1" applyFill="1" applyBorder="1" applyAlignment="1">
      <alignment horizontal="center" wrapText="1"/>
    </xf>
    <xf numFmtId="43" fontId="41" fillId="2" borderId="8" xfId="6" applyFont="1" applyFill="1" applyBorder="1" applyAlignment="1">
      <alignment horizontal="right" vertical="center" wrapText="1"/>
    </xf>
    <xf numFmtId="0" fontId="40" fillId="0" borderId="6" xfId="5" applyFont="1" applyFill="1" applyBorder="1" applyAlignment="1">
      <alignment horizontal="justify" vertical="top" wrapText="1"/>
    </xf>
    <xf numFmtId="43" fontId="41" fillId="0" borderId="12" xfId="6" applyFont="1" applyBorder="1" applyAlignment="1">
      <alignment horizontal="right" vertical="center" wrapText="1"/>
    </xf>
    <xf numFmtId="43" fontId="41" fillId="2" borderId="11" xfId="6" applyFont="1" applyFill="1" applyBorder="1" applyAlignment="1">
      <alignment horizontal="right" vertical="center" wrapText="1"/>
    </xf>
    <xf numFmtId="0" fontId="40" fillId="0" borderId="28" xfId="5" applyFont="1" applyFill="1" applyBorder="1" applyAlignment="1">
      <alignment horizontal="justify" vertical="top" wrapText="1"/>
    </xf>
    <xf numFmtId="0" fontId="40" fillId="2" borderId="6" xfId="5" applyFont="1" applyFill="1" applyBorder="1" applyAlignment="1">
      <alignment horizontal="left" vertical="top" wrapText="1"/>
    </xf>
    <xf numFmtId="43" fontId="41" fillId="6" borderId="7" xfId="6" applyFont="1" applyFill="1" applyBorder="1" applyAlignment="1">
      <alignment horizontal="right" vertical="top" wrapText="1"/>
    </xf>
    <xf numFmtId="0" fontId="41" fillId="6" borderId="8" xfId="5" applyFont="1" applyFill="1" applyBorder="1" applyAlignment="1">
      <alignment horizontal="right" vertical="top" wrapText="1"/>
    </xf>
    <xf numFmtId="43" fontId="41" fillId="6" borderId="27" xfId="6" applyFont="1" applyFill="1" applyBorder="1" applyAlignment="1">
      <alignment horizontal="right" vertical="top" wrapText="1"/>
    </xf>
    <xf numFmtId="0" fontId="41" fillId="6" borderId="12" xfId="5" applyFont="1" applyFill="1" applyBorder="1" applyAlignment="1">
      <alignment horizontal="right" vertical="top" wrapText="1"/>
    </xf>
    <xf numFmtId="0" fontId="40" fillId="2" borderId="9" xfId="5" applyFont="1" applyFill="1" applyBorder="1" applyAlignment="1">
      <alignment horizontal="center" vertical="top" wrapText="1"/>
    </xf>
    <xf numFmtId="43" fontId="41" fillId="2" borderId="10" xfId="6" applyFont="1" applyFill="1" applyBorder="1" applyAlignment="1">
      <alignment horizontal="right" vertical="top" wrapText="1"/>
    </xf>
    <xf numFmtId="0" fontId="41" fillId="2" borderId="11" xfId="5" applyFont="1" applyFill="1" applyBorder="1" applyAlignment="1">
      <alignment horizontal="right" vertical="top" wrapText="1"/>
    </xf>
    <xf numFmtId="0" fontId="40" fillId="2" borderId="5" xfId="5" applyFont="1" applyFill="1" applyBorder="1" applyAlignment="1">
      <alignment horizontal="justify" vertical="top" wrapText="1"/>
    </xf>
    <xf numFmtId="0" fontId="41" fillId="6" borderId="7" xfId="5" applyFont="1" applyFill="1" applyBorder="1" applyAlignment="1">
      <alignment horizontal="right" vertical="top" wrapText="1"/>
    </xf>
    <xf numFmtId="0" fontId="40" fillId="2" borderId="26" xfId="5" applyFont="1" applyFill="1" applyBorder="1" applyAlignment="1">
      <alignment horizontal="justify" vertical="top" wrapText="1"/>
    </xf>
    <xf numFmtId="0" fontId="41" fillId="6" borderId="27" xfId="5" applyFont="1" applyFill="1" applyBorder="1" applyAlignment="1">
      <alignment horizontal="right" vertical="top" wrapText="1"/>
    </xf>
    <xf numFmtId="0" fontId="41" fillId="6" borderId="10" xfId="5" applyFont="1" applyFill="1" applyBorder="1" applyAlignment="1">
      <alignment horizontal="right" vertical="top" wrapText="1"/>
    </xf>
    <xf numFmtId="0" fontId="41" fillId="6" borderId="11" xfId="5" applyFont="1" applyFill="1" applyBorder="1" applyAlignment="1">
      <alignment horizontal="right" vertical="top" wrapText="1"/>
    </xf>
    <xf numFmtId="0" fontId="40" fillId="6" borderId="28" xfId="5" applyFont="1" applyFill="1" applyBorder="1" applyAlignment="1">
      <alignment horizontal="justify" vertical="top" wrapText="1"/>
    </xf>
    <xf numFmtId="0" fontId="40" fillId="2" borderId="3" xfId="5" applyFont="1" applyFill="1" applyBorder="1" applyAlignment="1">
      <alignment horizontal="center" vertical="center"/>
    </xf>
    <xf numFmtId="0" fontId="40" fillId="2" borderId="4" xfId="5" applyFont="1" applyFill="1" applyBorder="1" applyAlignment="1">
      <alignment horizontal="center"/>
    </xf>
    <xf numFmtId="0" fontId="40" fillId="2" borderId="4" xfId="5" applyFont="1" applyFill="1" applyBorder="1" applyAlignment="1">
      <alignment horizontal="center" wrapText="1"/>
    </xf>
    <xf numFmtId="0" fontId="46" fillId="0" borderId="7" xfId="5" applyFont="1" applyBorder="1" applyAlignment="1">
      <alignment vertical="center" wrapText="1"/>
    </xf>
    <xf numFmtId="0" fontId="40" fillId="0" borderId="8" xfId="5" applyFont="1" applyBorder="1" applyAlignment="1">
      <alignment horizontal="right" vertical="center" wrapText="1"/>
    </xf>
    <xf numFmtId="0" fontId="40" fillId="2" borderId="26" xfId="5" applyFont="1" applyFill="1" applyBorder="1" applyAlignment="1">
      <alignment horizontal="justify" vertical="center" wrapText="1"/>
    </xf>
    <xf numFmtId="0" fontId="46" fillId="0" borderId="27" xfId="5" applyFont="1" applyBorder="1" applyAlignment="1">
      <alignment vertical="center" wrapText="1"/>
    </xf>
    <xf numFmtId="0" fontId="40" fillId="0" borderId="12" xfId="5" applyFont="1" applyBorder="1" applyAlignment="1">
      <alignment horizontal="right" vertical="center" wrapText="1"/>
    </xf>
    <xf numFmtId="0" fontId="40" fillId="2" borderId="9" xfId="5" applyFont="1" applyFill="1" applyBorder="1" applyAlignment="1">
      <alignment horizontal="justify" vertical="center" wrapText="1"/>
    </xf>
    <xf numFmtId="0" fontId="46" fillId="0" borderId="10" xfId="5" applyFont="1" applyBorder="1" applyAlignment="1">
      <alignment vertical="center" wrapText="1"/>
    </xf>
    <xf numFmtId="0" fontId="44" fillId="0" borderId="6" xfId="5" applyFont="1" applyFill="1" applyBorder="1" applyAlignment="1">
      <alignment horizontal="left" vertical="top" wrapText="1" indent="2"/>
    </xf>
    <xf numFmtId="43" fontId="41" fillId="6" borderId="7" xfId="6" applyFont="1" applyFill="1" applyBorder="1" applyAlignment="1">
      <alignment horizontal="center" vertical="center" wrapText="1"/>
    </xf>
    <xf numFmtId="0" fontId="41" fillId="6" borderId="7" xfId="5" applyFont="1" applyFill="1" applyBorder="1" applyAlignment="1">
      <alignment horizontal="right" vertical="top" wrapText="1" indent="2"/>
    </xf>
    <xf numFmtId="0" fontId="41" fillId="6" borderId="8" xfId="5" applyFont="1" applyFill="1" applyBorder="1" applyAlignment="1">
      <alignment horizontal="right" vertical="top" wrapText="1" indent="2"/>
    </xf>
    <xf numFmtId="43" fontId="41" fillId="2" borderId="10" xfId="6" applyFont="1" applyFill="1" applyBorder="1" applyAlignment="1">
      <alignment horizontal="center" vertical="center" wrapText="1"/>
    </xf>
    <xf numFmtId="0" fontId="41" fillId="2" borderId="10" xfId="5" applyFont="1" applyFill="1" applyBorder="1" applyAlignment="1">
      <alignment horizontal="center" vertical="top" wrapText="1"/>
    </xf>
    <xf numFmtId="0" fontId="41" fillId="2" borderId="11" xfId="5" applyFont="1" applyFill="1" applyBorder="1" applyAlignment="1">
      <alignment horizontal="center" vertical="top" wrapText="1"/>
    </xf>
    <xf numFmtId="0" fontId="44" fillId="2" borderId="3" xfId="5" applyFont="1" applyFill="1" applyBorder="1" applyAlignment="1">
      <alignment horizontal="center" vertical="center" wrapText="1"/>
    </xf>
    <xf numFmtId="43" fontId="41" fillId="6" borderId="7" xfId="6" applyFont="1" applyFill="1" applyBorder="1" applyAlignment="1">
      <alignment horizontal="right" vertical="top" wrapText="1" indent="2"/>
    </xf>
    <xf numFmtId="43" fontId="41" fillId="2" borderId="10" xfId="6" applyFont="1" applyFill="1" applyBorder="1" applyAlignment="1">
      <alignment horizontal="center" vertical="top" wrapText="1"/>
    </xf>
    <xf numFmtId="0" fontId="1" fillId="0" borderId="0" xfId="7" applyAlignment="1">
      <alignment horizontal="center"/>
    </xf>
    <xf numFmtId="0" fontId="1" fillId="0" borderId="0" xfId="7"/>
    <xf numFmtId="0" fontId="1" fillId="0" borderId="1" xfId="7" applyBorder="1"/>
    <xf numFmtId="0" fontId="47" fillId="0" borderId="0" xfId="8" applyAlignment="1">
      <alignment horizontal="center"/>
    </xf>
    <xf numFmtId="0" fontId="1" fillId="0" borderId="1" xfId="7" applyBorder="1" applyAlignment="1">
      <alignment horizontal="left"/>
    </xf>
    <xf numFmtId="14" fontId="1" fillId="0" borderId="1" xfId="7" applyNumberFormat="1" applyBorder="1"/>
    <xf numFmtId="0" fontId="1" fillId="4" borderId="1" xfId="7" applyFill="1" applyBorder="1"/>
    <xf numFmtId="9" fontId="1" fillId="0" borderId="1" xfId="7" applyNumberFormat="1" applyBorder="1" applyAlignment="1">
      <alignment horizontal="left"/>
    </xf>
    <xf numFmtId="0" fontId="1" fillId="0" borderId="1" xfId="7" applyBorder="1" applyAlignment="1">
      <alignment vertical="center"/>
    </xf>
    <xf numFmtId="0" fontId="1" fillId="0" borderId="1" xfId="7" applyNumberFormat="1" applyBorder="1" applyAlignment="1">
      <alignment vertical="center" wrapText="1"/>
    </xf>
    <xf numFmtId="0" fontId="1" fillId="0" borderId="0" xfId="7" applyAlignment="1">
      <alignment horizontal="center" vertical="center"/>
    </xf>
    <xf numFmtId="0" fontId="1" fillId="0" borderId="0" xfId="7" applyAlignment="1">
      <alignment vertical="center"/>
    </xf>
    <xf numFmtId="0" fontId="1" fillId="0" borderId="1" xfId="7" applyBorder="1" applyAlignment="1">
      <alignment vertical="center" wrapText="1"/>
    </xf>
    <xf numFmtId="43" fontId="4" fillId="0" borderId="0" xfId="9" applyFont="1" applyFill="1">
      <alignment vertical="center"/>
    </xf>
    <xf numFmtId="0" fontId="16" fillId="4" borderId="2" xfId="5" applyFont="1" applyFill="1" applyBorder="1">
      <alignment vertical="center"/>
    </xf>
    <xf numFmtId="0" fontId="16" fillId="4" borderId="0" xfId="5" applyFont="1" applyFill="1" applyBorder="1">
      <alignment vertical="center"/>
    </xf>
    <xf numFmtId="10" fontId="4" fillId="0" borderId="0" xfId="2" applyNumberFormat="1" applyFill="1">
      <alignment vertical="center"/>
    </xf>
    <xf numFmtId="43" fontId="14" fillId="0" borderId="0" xfId="9" applyFont="1" applyFill="1" applyAlignment="1">
      <alignment horizontal="center" vertical="center"/>
    </xf>
    <xf numFmtId="10" fontId="14" fillId="0" borderId="0" xfId="2" applyNumberFormat="1" applyFont="1" applyFill="1" applyAlignment="1">
      <alignment horizontal="center" vertical="center"/>
    </xf>
    <xf numFmtId="0" fontId="8" fillId="4" borderId="0" xfId="5" applyFont="1" applyFill="1" applyBorder="1">
      <alignment vertical="center"/>
    </xf>
    <xf numFmtId="0" fontId="4" fillId="0" borderId="0" xfId="5" applyFill="1" applyAlignment="1">
      <alignment horizontal="center" vertical="center"/>
    </xf>
    <xf numFmtId="43" fontId="26" fillId="0" borderId="7" xfId="9" applyFont="1" applyFill="1" applyBorder="1" applyAlignment="1" applyProtection="1">
      <alignment horizontal="right" vertical="center"/>
      <protection locked="0"/>
    </xf>
    <xf numFmtId="43" fontId="26" fillId="0" borderId="8" xfId="9" applyFont="1" applyFill="1" applyBorder="1" applyAlignment="1" applyProtection="1">
      <alignment horizontal="right" vertical="center"/>
      <protection locked="0"/>
    </xf>
    <xf numFmtId="43" fontId="26" fillId="0" borderId="10" xfId="9" applyFont="1" applyFill="1" applyBorder="1" applyAlignment="1" applyProtection="1">
      <alignment horizontal="right" vertical="center"/>
      <protection locked="0"/>
    </xf>
    <xf numFmtId="43" fontId="26" fillId="0" borderId="11" xfId="9" applyFont="1" applyFill="1" applyBorder="1" applyAlignment="1" applyProtection="1">
      <alignment horizontal="right" vertical="center"/>
      <protection locked="0"/>
    </xf>
    <xf numFmtId="43" fontId="16" fillId="0" borderId="2" xfId="9" applyFont="1" applyFill="1" applyBorder="1">
      <alignment vertical="center"/>
    </xf>
    <xf numFmtId="43" fontId="3" fillId="0" borderId="7" xfId="9" applyFont="1" applyFill="1" applyBorder="1" applyAlignment="1">
      <alignment horizontal="center" vertical="center" wrapText="1"/>
    </xf>
    <xf numFmtId="43" fontId="26" fillId="0" borderId="7" xfId="9" applyFont="1" applyFill="1" applyBorder="1" applyAlignment="1">
      <alignment horizontal="right" vertical="center" wrapText="1"/>
    </xf>
    <xf numFmtId="43" fontId="26" fillId="0" borderId="8" xfId="9" applyFont="1" applyFill="1" applyBorder="1" applyAlignment="1">
      <alignment horizontal="right" vertical="center" wrapText="1"/>
    </xf>
    <xf numFmtId="43" fontId="2" fillId="0" borderId="8" xfId="9" applyFont="1" applyFill="1" applyBorder="1" applyAlignment="1">
      <alignment horizontal="right" vertical="center" wrapText="1"/>
    </xf>
    <xf numFmtId="43" fontId="26" fillId="0" borderId="10" xfId="9" applyFont="1" applyFill="1" applyBorder="1" applyAlignment="1">
      <alignment horizontal="right" vertical="center" wrapText="1"/>
    </xf>
    <xf numFmtId="43" fontId="2" fillId="0" borderId="11" xfId="9" applyFont="1" applyFill="1" applyBorder="1" applyAlignment="1">
      <alignment horizontal="right" vertical="center" wrapText="1"/>
    </xf>
    <xf numFmtId="43" fontId="30" fillId="0" borderId="0" xfId="9" applyFont="1" applyFill="1" applyAlignment="1">
      <alignment vertical="center"/>
    </xf>
    <xf numFmtId="43" fontId="3" fillId="0" borderId="4" xfId="9" applyFont="1" applyFill="1" applyBorder="1" applyAlignment="1">
      <alignment horizontal="center" vertical="center" wrapText="1"/>
    </xf>
    <xf numFmtId="43" fontId="3" fillId="0" borderId="5" xfId="9" applyFont="1" applyFill="1" applyBorder="1" applyAlignment="1">
      <alignment horizontal="center" vertical="center" wrapText="1"/>
    </xf>
    <xf numFmtId="43" fontId="26" fillId="0" borderId="7" xfId="9" applyFont="1" applyFill="1" applyBorder="1" applyAlignment="1">
      <alignment horizontal="right" vertical="center"/>
    </xf>
    <xf numFmtId="43" fontId="26" fillId="0" borderId="8" xfId="9" applyFont="1" applyFill="1" applyBorder="1" applyAlignment="1">
      <alignment horizontal="center" vertical="center" wrapText="1"/>
    </xf>
    <xf numFmtId="43" fontId="26" fillId="0" borderId="10" xfId="9" applyFont="1" applyFill="1" applyBorder="1" applyAlignment="1">
      <alignment horizontal="right" vertical="center"/>
    </xf>
    <xf numFmtId="43" fontId="2" fillId="0" borderId="10" xfId="9" applyFont="1" applyFill="1" applyBorder="1" applyAlignment="1">
      <alignment horizontal="center" vertical="center" wrapText="1"/>
    </xf>
    <xf numFmtId="43" fontId="2" fillId="0" borderId="11" xfId="9" applyFont="1" applyFill="1" applyBorder="1" applyAlignment="1">
      <alignment horizontal="center" vertical="center" wrapText="1"/>
    </xf>
    <xf numFmtId="43" fontId="16" fillId="0" borderId="0" xfId="9" applyFont="1" applyFill="1" applyBorder="1">
      <alignment vertical="center"/>
    </xf>
    <xf numFmtId="43" fontId="26" fillId="0" borderId="8" xfId="9" applyFont="1" applyFill="1" applyBorder="1" applyAlignment="1">
      <alignment vertical="center"/>
    </xf>
    <xf numFmtId="43" fontId="26" fillId="0" borderId="8" xfId="9" applyFont="1" applyFill="1" applyBorder="1" applyAlignment="1">
      <alignment horizontal="right" vertical="center"/>
    </xf>
    <xf numFmtId="43" fontId="26" fillId="0" borderId="11" xfId="9" applyFont="1" applyFill="1" applyBorder="1" applyAlignment="1">
      <alignment horizontal="right" vertical="center"/>
    </xf>
    <xf numFmtId="43" fontId="30" fillId="0" borderId="0" xfId="9" applyFont="1" applyFill="1" applyAlignment="1"/>
    <xf numFmtId="43" fontId="8" fillId="0" borderId="0" xfId="9" applyFont="1" applyFill="1" applyBorder="1">
      <alignment vertical="center"/>
    </xf>
    <xf numFmtId="43" fontId="3" fillId="0" borderId="21" xfId="9" applyFont="1" applyFill="1" applyBorder="1" applyAlignment="1" applyProtection="1">
      <alignment horizontal="right" vertical="center" wrapText="1"/>
      <protection locked="0"/>
    </xf>
    <xf numFmtId="43" fontId="3" fillId="0" borderId="21" xfId="9" applyFont="1" applyFill="1" applyBorder="1" applyAlignment="1" applyProtection="1">
      <alignment vertical="center" wrapText="1"/>
      <protection locked="0"/>
    </xf>
    <xf numFmtId="43" fontId="36" fillId="0" borderId="24" xfId="9" applyFont="1" applyFill="1" applyBorder="1" applyAlignment="1" applyProtection="1">
      <alignment horizontal="center" vertical="center"/>
      <protection locked="0"/>
    </xf>
    <xf numFmtId="43" fontId="4" fillId="0" borderId="0" xfId="9" applyFont="1" applyFill="1" applyAlignment="1">
      <alignment vertical="center"/>
    </xf>
    <xf numFmtId="43" fontId="34" fillId="0" borderId="5" xfId="9" applyFont="1" applyFill="1" applyBorder="1" applyAlignment="1">
      <alignment horizontal="center" vertical="center" wrapText="1"/>
    </xf>
    <xf numFmtId="43" fontId="26" fillId="0" borderId="7" xfId="9" applyFont="1" applyFill="1" applyBorder="1" applyAlignment="1">
      <alignment horizontal="right" vertical="center" shrinkToFit="1"/>
    </xf>
    <xf numFmtId="43" fontId="26" fillId="0" borderId="8" xfId="9" applyFont="1" applyFill="1" applyBorder="1" applyAlignment="1">
      <alignment horizontal="right" vertical="center" shrinkToFit="1"/>
    </xf>
    <xf numFmtId="43" fontId="26" fillId="0" borderId="10" xfId="9" applyFont="1" applyFill="1" applyBorder="1" applyAlignment="1">
      <alignment horizontal="right" vertical="center" shrinkToFit="1"/>
    </xf>
    <xf numFmtId="43" fontId="26" fillId="0" borderId="11" xfId="9" applyFont="1" applyFill="1" applyBorder="1" applyAlignment="1">
      <alignment horizontal="right" vertical="center" shrinkToFit="1"/>
    </xf>
    <xf numFmtId="0" fontId="3" fillId="4" borderId="0" xfId="5" applyFont="1" applyFill="1" applyAlignment="1">
      <alignment horizontal="left" vertical="center"/>
    </xf>
    <xf numFmtId="0" fontId="3" fillId="4" borderId="0" xfId="5" applyFont="1" applyFill="1" applyAlignment="1" applyProtection="1">
      <alignment vertical="center"/>
      <protection locked="0"/>
    </xf>
    <xf numFmtId="10" fontId="26" fillId="5" borderId="7" xfId="4" applyNumberFormat="1" applyFont="1" applyFill="1" applyBorder="1" applyAlignment="1">
      <alignment horizontal="right" vertical="center" shrinkToFit="1"/>
    </xf>
    <xf numFmtId="10" fontId="26" fillId="5" borderId="8" xfId="4" applyNumberFormat="1" applyFont="1" applyFill="1" applyBorder="1" applyAlignment="1">
      <alignment vertical="center" shrinkToFit="1"/>
    </xf>
    <xf numFmtId="10" fontId="26" fillId="5" borderId="8" xfId="4" applyNumberFormat="1" applyFont="1" applyFill="1" applyBorder="1" applyAlignment="1">
      <alignment horizontal="right" vertical="center" shrinkToFit="1"/>
    </xf>
    <xf numFmtId="0" fontId="3" fillId="5" borderId="3" xfId="5" applyFont="1" applyFill="1" applyBorder="1" applyAlignment="1">
      <alignment horizontal="center" vertical="center" wrapText="1"/>
    </xf>
    <xf numFmtId="0" fontId="3" fillId="5" borderId="6" xfId="5" applyFont="1" applyFill="1" applyBorder="1" applyAlignment="1">
      <alignment horizontal="center" vertical="center" wrapText="1"/>
    </xf>
    <xf numFmtId="0" fontId="3" fillId="5" borderId="4" xfId="5" applyFont="1" applyFill="1" applyBorder="1" applyAlignment="1">
      <alignment horizontal="center" vertical="center" wrapText="1"/>
    </xf>
    <xf numFmtId="0" fontId="3" fillId="5" borderId="5" xfId="5" applyFont="1" applyFill="1" applyBorder="1" applyAlignment="1">
      <alignment horizontal="center" vertical="center" wrapText="1"/>
    </xf>
    <xf numFmtId="0" fontId="25" fillId="0" borderId="0" xfId="5" applyFont="1" applyFill="1" applyAlignment="1">
      <alignment horizontal="left" vertical="center" wrapText="1"/>
    </xf>
    <xf numFmtId="0" fontId="27" fillId="0" borderId="0" xfId="5" applyFont="1" applyAlignment="1">
      <alignment horizontal="left" vertical="center" wrapText="1"/>
    </xf>
    <xf numFmtId="43" fontId="3" fillId="0" borderId="4" xfId="9" applyFont="1" applyFill="1" applyBorder="1" applyAlignment="1" applyProtection="1">
      <alignment horizontal="center" vertical="center" wrapText="1"/>
      <protection locked="0"/>
    </xf>
    <xf numFmtId="43" fontId="3" fillId="0" borderId="7" xfId="9" applyFont="1" applyFill="1" applyBorder="1" applyAlignment="1" applyProtection="1">
      <alignment horizontal="center" vertical="center" wrapText="1"/>
      <protection locked="0"/>
    </xf>
    <xf numFmtId="43" fontId="3" fillId="0" borderId="5" xfId="9" applyFont="1" applyFill="1" applyBorder="1" applyAlignment="1" applyProtection="1">
      <alignment horizontal="center" vertical="center" wrapText="1"/>
      <protection locked="0"/>
    </xf>
    <xf numFmtId="43" fontId="3" fillId="0" borderId="8" xfId="9" applyFont="1" applyFill="1" applyBorder="1" applyAlignment="1" applyProtection="1">
      <alignment horizontal="center" vertical="center" wrapText="1"/>
      <protection locked="0"/>
    </xf>
    <xf numFmtId="0" fontId="29" fillId="0" borderId="0" xfId="5" applyFont="1" applyFill="1" applyBorder="1" applyAlignment="1" applyProtection="1">
      <alignment horizontal="left" vertical="center" wrapText="1"/>
      <protection locked="0"/>
    </xf>
    <xf numFmtId="0" fontId="3" fillId="5" borderId="3" xfId="5" applyFont="1" applyFill="1" applyBorder="1" applyAlignment="1" applyProtection="1">
      <alignment horizontal="center" vertical="center"/>
      <protection locked="0"/>
    </xf>
    <xf numFmtId="0" fontId="3" fillId="5" borderId="6" xfId="5" applyFont="1" applyFill="1" applyBorder="1" applyAlignment="1" applyProtection="1">
      <alignment horizontal="center" vertical="center"/>
      <protection locked="0"/>
    </xf>
    <xf numFmtId="0" fontId="3" fillId="5" borderId="5" xfId="5" applyFont="1" applyFill="1" applyBorder="1" applyAlignment="1" applyProtection="1">
      <alignment horizontal="center" vertical="center"/>
      <protection locked="0"/>
    </xf>
    <xf numFmtId="0" fontId="3" fillId="5" borderId="13" xfId="5" applyFont="1" applyFill="1" applyBorder="1" applyAlignment="1" applyProtection="1">
      <alignment horizontal="center" vertical="center"/>
      <protection locked="0"/>
    </xf>
    <xf numFmtId="0" fontId="3" fillId="5" borderId="7" xfId="5" applyFont="1" applyFill="1" applyBorder="1" applyAlignment="1">
      <alignment horizontal="center" vertical="center" wrapText="1"/>
    </xf>
    <xf numFmtId="43" fontId="3" fillId="0" borderId="4" xfId="9" applyFont="1" applyFill="1" applyBorder="1" applyAlignment="1">
      <alignment horizontal="center" vertical="center" wrapText="1"/>
    </xf>
    <xf numFmtId="43" fontId="3" fillId="0" borderId="7" xfId="9" applyFont="1" applyFill="1" applyBorder="1" applyAlignment="1">
      <alignment horizontal="center" vertical="center" wrapText="1"/>
    </xf>
    <xf numFmtId="43" fontId="3" fillId="0" borderId="5" xfId="9" applyFont="1" applyFill="1" applyBorder="1" applyAlignment="1">
      <alignment horizontal="center" vertical="center" wrapText="1"/>
    </xf>
    <xf numFmtId="43" fontId="3" fillId="0" borderId="8" xfId="9" applyFont="1" applyFill="1" applyBorder="1" applyAlignment="1">
      <alignment horizontal="center" vertical="center" wrapText="1"/>
    </xf>
    <xf numFmtId="43" fontId="3" fillId="0" borderId="14" xfId="9" applyFont="1" applyFill="1" applyBorder="1" applyAlignment="1">
      <alignment horizontal="center" vertical="center" wrapText="1"/>
    </xf>
    <xf numFmtId="43" fontId="3" fillId="0" borderId="15" xfId="9" applyFont="1" applyFill="1" applyBorder="1" applyAlignment="1">
      <alignment horizontal="center" vertical="center" wrapText="1"/>
    </xf>
    <xf numFmtId="43" fontId="3" fillId="0" borderId="5" xfId="9" applyFont="1" applyFill="1" applyBorder="1" applyAlignment="1">
      <alignment horizontal="center" vertical="center"/>
    </xf>
    <xf numFmtId="43" fontId="3" fillId="0" borderId="8" xfId="9" applyFont="1" applyFill="1" applyBorder="1" applyAlignment="1">
      <alignment horizontal="center" vertical="center"/>
    </xf>
    <xf numFmtId="0" fontId="3" fillId="5" borderId="3" xfId="5" applyFont="1" applyFill="1" applyBorder="1" applyAlignment="1">
      <alignment horizontal="center" vertical="center"/>
    </xf>
    <xf numFmtId="0" fontId="3" fillId="5" borderId="6" xfId="5" applyFont="1" applyFill="1" applyBorder="1" applyAlignment="1">
      <alignment horizontal="center" vertical="center"/>
    </xf>
    <xf numFmtId="0" fontId="3" fillId="5" borderId="17" xfId="5" applyFont="1" applyFill="1" applyBorder="1" applyAlignment="1" applyProtection="1">
      <alignment horizontal="center" vertical="center" wrapText="1"/>
      <protection locked="0"/>
    </xf>
    <xf numFmtId="0" fontId="3" fillId="5" borderId="20" xfId="5" applyFont="1" applyFill="1" applyBorder="1" applyAlignment="1" applyProtection="1">
      <alignment horizontal="center" vertical="center" wrapText="1"/>
      <protection locked="0"/>
    </xf>
    <xf numFmtId="43" fontId="3" fillId="0" borderId="18" xfId="9" applyFont="1" applyFill="1" applyBorder="1" applyAlignment="1" applyProtection="1">
      <alignment horizontal="center" vertical="center" wrapText="1"/>
      <protection locked="0"/>
    </xf>
    <xf numFmtId="43" fontId="3" fillId="0" borderId="21" xfId="9" applyFont="1" applyFill="1" applyBorder="1" applyAlignment="1" applyProtection="1">
      <alignment horizontal="center" vertical="center" wrapText="1"/>
      <protection locked="0"/>
    </xf>
    <xf numFmtId="44" fontId="3" fillId="5" borderId="5" xfId="5" applyNumberFormat="1" applyFont="1" applyFill="1" applyBorder="1" applyAlignment="1">
      <alignment horizontal="center" vertical="center" wrapText="1"/>
    </xf>
    <xf numFmtId="44" fontId="3" fillId="5" borderId="13" xfId="5" applyNumberFormat="1" applyFont="1" applyFill="1" applyBorder="1" applyAlignment="1">
      <alignment horizontal="center" vertical="center" wrapText="1"/>
    </xf>
    <xf numFmtId="44" fontId="3" fillId="5" borderId="3" xfId="5" applyNumberFormat="1" applyFont="1" applyFill="1" applyBorder="1" applyAlignment="1">
      <alignment horizontal="center" vertical="center" wrapText="1"/>
    </xf>
    <xf numFmtId="0" fontId="3" fillId="5" borderId="8" xfId="5" applyFont="1" applyFill="1" applyBorder="1" applyAlignment="1">
      <alignment horizontal="center" vertical="center" wrapText="1"/>
    </xf>
    <xf numFmtId="0" fontId="3" fillId="5" borderId="16" xfId="5" applyFont="1" applyFill="1" applyBorder="1" applyAlignment="1" applyProtection="1">
      <alignment horizontal="center" vertical="center" wrapText="1"/>
      <protection locked="0"/>
    </xf>
    <xf numFmtId="0" fontId="3" fillId="5" borderId="19" xfId="5" applyFont="1" applyFill="1" applyBorder="1" applyAlignment="1" applyProtection="1">
      <alignment horizontal="center" vertical="center" wrapText="1"/>
      <protection locked="0"/>
    </xf>
    <xf numFmtId="0" fontId="3" fillId="5" borderId="17" xfId="5" applyFont="1" applyFill="1" applyBorder="1" applyAlignment="1" applyProtection="1">
      <alignment horizontal="center" vertical="center" wrapText="1"/>
    </xf>
    <xf numFmtId="0" fontId="3" fillId="5" borderId="20" xfId="5" applyFont="1" applyFill="1" applyBorder="1" applyAlignment="1" applyProtection="1">
      <alignment horizontal="center" vertical="center" wrapText="1"/>
    </xf>
    <xf numFmtId="0" fontId="3" fillId="5" borderId="4" xfId="5" applyFont="1" applyFill="1" applyBorder="1" applyAlignment="1">
      <alignment horizontal="center" vertical="center"/>
    </xf>
    <xf numFmtId="0" fontId="3" fillId="5" borderId="5" xfId="5" applyFont="1" applyFill="1" applyBorder="1" applyAlignment="1">
      <alignment horizontal="center" vertical="center"/>
    </xf>
    <xf numFmtId="44" fontId="3" fillId="5" borderId="6" xfId="5" applyNumberFormat="1" applyFont="1" applyFill="1" applyBorder="1" applyAlignment="1">
      <alignment horizontal="center" vertical="center" wrapText="1"/>
    </xf>
    <xf numFmtId="43" fontId="3" fillId="5" borderId="3" xfId="5" applyNumberFormat="1" applyFont="1" applyFill="1" applyBorder="1" applyAlignment="1">
      <alignment horizontal="center" vertical="center" wrapText="1"/>
    </xf>
    <xf numFmtId="43" fontId="3" fillId="5" borderId="6" xfId="5" applyNumberFormat="1" applyFont="1" applyFill="1" applyBorder="1" applyAlignment="1">
      <alignment horizontal="center" vertical="center" wrapText="1"/>
    </xf>
    <xf numFmtId="43" fontId="3" fillId="5" borderId="4" xfId="5" applyNumberFormat="1" applyFont="1" applyFill="1" applyBorder="1" applyAlignment="1">
      <alignment horizontal="center" vertical="center" wrapText="1"/>
    </xf>
    <xf numFmtId="43" fontId="3" fillId="5" borderId="5" xfId="5" applyNumberFormat="1" applyFont="1" applyFill="1" applyBorder="1" applyAlignment="1">
      <alignment horizontal="center" vertical="center" wrapText="1"/>
    </xf>
    <xf numFmtId="0" fontId="29" fillId="0" borderId="0" xfId="5" applyFont="1" applyAlignment="1">
      <alignment horizontal="left" vertical="center"/>
    </xf>
    <xf numFmtId="0" fontId="3" fillId="5" borderId="4" xfId="5" applyFont="1" applyFill="1" applyBorder="1" applyAlignment="1" applyProtection="1">
      <alignment horizontal="center" vertical="center"/>
      <protection locked="0"/>
    </xf>
    <xf numFmtId="0" fontId="40" fillId="2" borderId="3" xfId="5" applyFont="1" applyFill="1" applyBorder="1" applyAlignment="1">
      <alignment horizontal="center" vertical="center" wrapText="1"/>
    </xf>
    <xf numFmtId="0" fontId="40" fillId="2" borderId="6" xfId="5" applyFont="1" applyFill="1" applyBorder="1" applyAlignment="1">
      <alignment horizontal="center" vertical="center" wrapText="1"/>
    </xf>
    <xf numFmtId="0" fontId="40" fillId="2" borderId="4" xfId="5" applyFont="1" applyFill="1" applyBorder="1" applyAlignment="1">
      <alignment horizontal="center" vertical="center" wrapText="1"/>
    </xf>
    <xf numFmtId="0" fontId="29" fillId="0" borderId="25" xfId="5" applyFont="1" applyBorder="1" applyAlignment="1">
      <alignment horizontal="left" vertical="center" wrapText="1"/>
    </xf>
    <xf numFmtId="0" fontId="40" fillId="0" borderId="0" xfId="5" applyFont="1" applyFill="1" applyBorder="1" applyAlignment="1">
      <alignment horizontal="left" vertical="center" wrapText="1"/>
    </xf>
    <xf numFmtId="0" fontId="1" fillId="4" borderId="1" xfId="7" applyFill="1" applyBorder="1" applyAlignment="1">
      <alignment horizontal="center"/>
    </xf>
  </cellXfs>
  <cellStyles count="10">
    <cellStyle name="百分比" xfId="1" builtinId="5"/>
    <cellStyle name="百分比 3" xfId="4"/>
    <cellStyle name="常规" xfId="0" builtinId="0"/>
    <cellStyle name="常规 10" xfId="5"/>
    <cellStyle name="常规 12" xfId="2"/>
    <cellStyle name="常规 13" xfId="7"/>
    <cellStyle name="超链接" xfId="8" builtinId="8"/>
    <cellStyle name="千位分隔" xfId="9" builtinId="3"/>
    <cellStyle name="千位分隔 2 2" xfId="3"/>
    <cellStyle name="千位分隔 4" xfId="6"/>
  </cellStyles>
  <dxfs count="106">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1915"/>
  <sheetViews>
    <sheetView tabSelected="1" workbookViewId="0">
      <pane ySplit="5" topLeftCell="A6" activePane="bottomLeft" state="frozen"/>
      <selection pane="bottomLeft" activeCell="C62" sqref="C62"/>
    </sheetView>
  </sheetViews>
  <sheetFormatPr defaultColWidth="9" defaultRowHeight="14" x14ac:dyDescent="0.25"/>
  <cols>
    <col min="1" max="1" width="42.26953125" style="77" customWidth="1"/>
    <col min="2" max="2" width="11.26953125" style="1" customWidth="1"/>
    <col min="3" max="3" width="17.26953125" style="2" bestFit="1" customWidth="1"/>
    <col min="4" max="4" width="6" style="2" bestFit="1" customWidth="1"/>
    <col min="5" max="6" width="17.26953125" style="2" customWidth="1"/>
    <col min="7" max="15" width="8.7265625" style="2" hidden="1" customWidth="1"/>
    <col min="16" max="25" width="0" style="3" hidden="1" customWidth="1"/>
    <col min="26" max="26" width="17.26953125" style="489" customWidth="1"/>
    <col min="27" max="27" width="9.7265625" style="489" bestFit="1" customWidth="1"/>
    <col min="28" max="28" width="9.7265625" style="492" customWidth="1"/>
    <col min="29" max="16384" width="9" style="3"/>
  </cols>
  <sheetData>
    <row r="1" spans="1:28" ht="19.5" customHeight="1" x14ac:dyDescent="0.25">
      <c r="A1"/>
    </row>
    <row r="2" spans="1:28" ht="19.5" customHeight="1" x14ac:dyDescent="0.25">
      <c r="A2" s="4" t="s">
        <v>0</v>
      </c>
    </row>
    <row r="3" spans="1:28" x14ac:dyDescent="0.25">
      <c r="A3" s="5" t="s">
        <v>1</v>
      </c>
      <c r="B3" s="6">
        <v>42735</v>
      </c>
    </row>
    <row r="4" spans="1:28" x14ac:dyDescent="0.25">
      <c r="A4" s="5" t="s">
        <v>2</v>
      </c>
      <c r="B4" s="6">
        <v>43100</v>
      </c>
    </row>
    <row r="5" spans="1:28" s="10" customFormat="1" x14ac:dyDescent="0.25">
      <c r="A5" s="7" t="s">
        <v>3</v>
      </c>
      <c r="B5" s="8" t="s">
        <v>4</v>
      </c>
      <c r="C5" s="9" t="s">
        <v>5</v>
      </c>
      <c r="D5" s="9" t="s">
        <v>6</v>
      </c>
      <c r="E5" s="9" t="s">
        <v>7</v>
      </c>
      <c r="F5" s="9" t="s">
        <v>8</v>
      </c>
      <c r="G5" s="9" t="s">
        <v>9</v>
      </c>
      <c r="H5" s="9" t="s">
        <v>10</v>
      </c>
      <c r="I5" s="9" t="s">
        <v>11</v>
      </c>
      <c r="J5" s="9" t="s">
        <v>12</v>
      </c>
      <c r="K5" s="9" t="s">
        <v>13</v>
      </c>
      <c r="L5" s="9" t="s">
        <v>14</v>
      </c>
      <c r="M5" s="9" t="s">
        <v>15</v>
      </c>
      <c r="N5" s="9" t="s">
        <v>16</v>
      </c>
      <c r="O5" s="9" t="s">
        <v>17</v>
      </c>
      <c r="Z5" s="493" t="s">
        <v>862</v>
      </c>
      <c r="AA5" s="493" t="s">
        <v>863</v>
      </c>
      <c r="AB5" s="494" t="s">
        <v>868</v>
      </c>
    </row>
    <row r="6" spans="1:28" x14ac:dyDescent="0.25">
      <c r="A6" s="11" t="s">
        <v>18</v>
      </c>
      <c r="B6" s="12"/>
      <c r="C6" s="13"/>
      <c r="D6" s="13"/>
      <c r="E6" s="13"/>
      <c r="F6" s="13"/>
      <c r="G6" s="13"/>
      <c r="H6" s="13"/>
      <c r="I6" s="13"/>
      <c r="J6" s="13"/>
      <c r="K6" s="13"/>
      <c r="L6" s="13"/>
      <c r="M6" s="13"/>
      <c r="N6" s="13"/>
      <c r="O6" s="13"/>
    </row>
    <row r="7" spans="1:28" x14ac:dyDescent="0.25">
      <c r="A7" s="14" t="s">
        <v>19</v>
      </c>
      <c r="B7" s="15">
        <f>B4</f>
        <v>43100</v>
      </c>
      <c r="C7" s="16"/>
      <c r="D7" s="16"/>
      <c r="E7" s="16"/>
      <c r="F7" s="16"/>
      <c r="G7" s="16"/>
      <c r="H7" s="16"/>
      <c r="I7" s="16"/>
      <c r="J7" s="16"/>
      <c r="K7" s="16"/>
      <c r="L7" s="16"/>
      <c r="M7" s="16"/>
      <c r="N7" s="16"/>
      <c r="O7" s="16"/>
    </row>
    <row r="8" spans="1:28" x14ac:dyDescent="0.25">
      <c r="A8" s="17" t="s">
        <v>20</v>
      </c>
      <c r="B8" s="18"/>
      <c r="C8" s="19">
        <f>ROUND(E8+D8,2)</f>
        <v>0</v>
      </c>
      <c r="D8" s="19"/>
      <c r="E8" s="19">
        <f>ROUND(SUM(F8:O8),2)</f>
        <v>0</v>
      </c>
      <c r="F8" s="19"/>
      <c r="G8" s="19"/>
      <c r="H8" s="19"/>
      <c r="I8" s="19"/>
      <c r="J8" s="19"/>
      <c r="K8" s="19"/>
      <c r="L8" s="19"/>
      <c r="M8" s="19"/>
      <c r="N8" s="19"/>
      <c r="O8" s="19"/>
    </row>
    <row r="9" spans="1:28" ht="13" customHeight="1" x14ac:dyDescent="0.25">
      <c r="A9" s="17" t="s">
        <v>21</v>
      </c>
      <c r="B9" s="18"/>
      <c r="C9" s="19">
        <f>ROUND(E9+D9,2)</f>
        <v>0</v>
      </c>
      <c r="D9" s="19"/>
      <c r="E9" s="19">
        <f>ROUND(SUM(F9:O9),2)</f>
        <v>0</v>
      </c>
      <c r="F9" s="19"/>
      <c r="G9" s="19"/>
      <c r="H9" s="19"/>
      <c r="I9" s="19"/>
      <c r="J9" s="19"/>
      <c r="K9" s="19"/>
      <c r="L9" s="19"/>
      <c r="M9" s="19"/>
      <c r="N9" s="19"/>
      <c r="O9" s="19"/>
    </row>
    <row r="10" spans="1:28" x14ac:dyDescent="0.25">
      <c r="A10" s="17" t="s">
        <v>22</v>
      </c>
      <c r="B10" s="18"/>
      <c r="C10" s="19">
        <f>ROUND(E10+D10,2)</f>
        <v>0</v>
      </c>
      <c r="D10" s="19"/>
      <c r="E10" s="19">
        <f>ROUND(SUM(F10:O10),2)</f>
        <v>0</v>
      </c>
      <c r="F10" s="19"/>
      <c r="G10" s="19"/>
      <c r="H10" s="19"/>
      <c r="I10" s="19"/>
      <c r="J10" s="19"/>
      <c r="K10" s="19"/>
      <c r="L10" s="19"/>
      <c r="M10" s="19"/>
      <c r="N10" s="19"/>
      <c r="O10" s="19"/>
      <c r="Z10" s="489" t="s">
        <v>870</v>
      </c>
    </row>
    <row r="11" spans="1:28" x14ac:dyDescent="0.25">
      <c r="A11" s="14" t="s">
        <v>23</v>
      </c>
      <c r="B11" s="14"/>
      <c r="C11" s="20">
        <f>ROUND(SUM(C8:C10),2)</f>
        <v>0</v>
      </c>
      <c r="D11" s="16">
        <f>ROUND(SUM(D8:D10),2)</f>
        <v>0</v>
      </c>
      <c r="E11" s="16">
        <f>ROUND(SUM(E8:E10),2)</f>
        <v>0</v>
      </c>
      <c r="F11" s="16">
        <f>ROUND(SUM(F8:F10),2)</f>
        <v>0</v>
      </c>
      <c r="G11" s="16">
        <f t="shared" ref="G11:O11" si="0">SUM(G8:G10)</f>
        <v>0</v>
      </c>
      <c r="H11" s="16">
        <f t="shared" si="0"/>
        <v>0</v>
      </c>
      <c r="I11" s="16">
        <f t="shared" si="0"/>
        <v>0</v>
      </c>
      <c r="J11" s="16">
        <f t="shared" si="0"/>
        <v>0</v>
      </c>
      <c r="K11" s="16">
        <f t="shared" si="0"/>
        <v>0</v>
      </c>
      <c r="L11" s="16">
        <f t="shared" si="0"/>
        <v>0</v>
      </c>
      <c r="M11" s="16">
        <f t="shared" si="0"/>
        <v>0</v>
      </c>
      <c r="N11" s="16">
        <f t="shared" si="0"/>
        <v>0</v>
      </c>
      <c r="O11" s="16">
        <f t="shared" si="0"/>
        <v>0</v>
      </c>
    </row>
    <row r="12" spans="1:28" x14ac:dyDescent="0.25">
      <c r="A12" s="17" t="s">
        <v>24</v>
      </c>
      <c r="B12" s="18"/>
      <c r="C12" s="19">
        <f>ROUND(E12+D12,2)</f>
        <v>0</v>
      </c>
      <c r="D12" s="19"/>
      <c r="E12" s="19">
        <f>ROUND(SUM(F12:O12),2)</f>
        <v>0</v>
      </c>
      <c r="F12" s="19"/>
      <c r="G12" s="19"/>
      <c r="H12" s="19"/>
      <c r="I12" s="19"/>
      <c r="J12" s="19"/>
      <c r="K12" s="19"/>
      <c r="L12" s="19"/>
      <c r="M12" s="19"/>
      <c r="N12" s="19"/>
      <c r="O12" s="19"/>
    </row>
    <row r="13" spans="1:28" x14ac:dyDescent="0.25">
      <c r="A13" s="14" t="s">
        <v>19</v>
      </c>
      <c r="B13" s="15">
        <f>B3</f>
        <v>42735</v>
      </c>
      <c r="C13" s="21"/>
      <c r="D13" s="16"/>
      <c r="E13" s="16"/>
      <c r="F13" s="16"/>
      <c r="G13" s="16"/>
      <c r="H13" s="16"/>
      <c r="I13" s="16"/>
      <c r="J13" s="16"/>
      <c r="K13" s="16"/>
      <c r="L13" s="16"/>
      <c r="M13" s="16"/>
      <c r="N13" s="16"/>
      <c r="O13" s="16"/>
    </row>
    <row r="14" spans="1:28" x14ac:dyDescent="0.25">
      <c r="A14" s="17" t="s">
        <v>20</v>
      </c>
      <c r="B14" s="18"/>
      <c r="C14" s="19">
        <f>ROUND(E14+D14,2)</f>
        <v>0</v>
      </c>
      <c r="D14" s="19"/>
      <c r="E14" s="19">
        <f>ROUND(SUM(F14:O14),2)</f>
        <v>0</v>
      </c>
      <c r="F14" s="19"/>
      <c r="G14" s="19"/>
      <c r="H14" s="19"/>
      <c r="I14" s="19"/>
      <c r="J14" s="19"/>
      <c r="K14" s="19"/>
      <c r="L14" s="19"/>
      <c r="M14" s="19"/>
      <c r="N14" s="19"/>
      <c r="O14" s="19"/>
    </row>
    <row r="15" spans="1:28" x14ac:dyDescent="0.25">
      <c r="A15" s="17" t="s">
        <v>21</v>
      </c>
      <c r="B15" s="18"/>
      <c r="C15" s="19">
        <f>ROUND(E15+D15,2)</f>
        <v>0</v>
      </c>
      <c r="D15" s="19"/>
      <c r="E15" s="19">
        <f>ROUND(SUM(F15:O15),2)</f>
        <v>0</v>
      </c>
      <c r="F15" s="19"/>
      <c r="G15" s="19"/>
      <c r="H15" s="19"/>
      <c r="I15" s="19"/>
      <c r="J15" s="19"/>
      <c r="K15" s="19"/>
      <c r="L15" s="19"/>
      <c r="M15" s="19"/>
      <c r="N15" s="19"/>
      <c r="O15" s="19"/>
    </row>
    <row r="16" spans="1:28" x14ac:dyDescent="0.25">
      <c r="A16" s="17" t="s">
        <v>22</v>
      </c>
      <c r="B16" s="18"/>
      <c r="C16" s="19">
        <f>ROUND(E16+D16,2)</f>
        <v>0</v>
      </c>
      <c r="D16" s="19"/>
      <c r="E16" s="19">
        <f>ROUND(SUM(F16:O16),2)</f>
        <v>0</v>
      </c>
      <c r="F16" s="19"/>
      <c r="G16" s="19"/>
      <c r="H16" s="19"/>
      <c r="I16" s="19"/>
      <c r="J16" s="19"/>
      <c r="K16" s="19"/>
      <c r="L16" s="19"/>
      <c r="M16" s="19"/>
      <c r="N16" s="19"/>
      <c r="O16" s="19"/>
      <c r="Z16" s="489" t="s">
        <v>871</v>
      </c>
    </row>
    <row r="17" spans="1:26" x14ac:dyDescent="0.25">
      <c r="A17" s="14" t="s">
        <v>23</v>
      </c>
      <c r="B17" s="14"/>
      <c r="C17" s="20">
        <f>ROUND(SUM(C14:C16),2)</f>
        <v>0</v>
      </c>
      <c r="D17" s="16">
        <f>ROUND(SUM(D14:D16),2)</f>
        <v>0</v>
      </c>
      <c r="E17" s="16">
        <f>ROUND(SUM(E14:E16),2)</f>
        <v>0</v>
      </c>
      <c r="F17" s="16">
        <f>ROUND(SUM(F14:F16),2)</f>
        <v>0</v>
      </c>
      <c r="G17" s="16">
        <f t="shared" ref="G17:O17" si="1">SUM(G14:G16)</f>
        <v>0</v>
      </c>
      <c r="H17" s="16">
        <f t="shared" si="1"/>
        <v>0</v>
      </c>
      <c r="I17" s="16">
        <f t="shared" si="1"/>
        <v>0</v>
      </c>
      <c r="J17" s="16">
        <f t="shared" si="1"/>
        <v>0</v>
      </c>
      <c r="K17" s="16">
        <f t="shared" si="1"/>
        <v>0</v>
      </c>
      <c r="L17" s="16">
        <f t="shared" si="1"/>
        <v>0</v>
      </c>
      <c r="M17" s="16">
        <f t="shared" si="1"/>
        <v>0</v>
      </c>
      <c r="N17" s="16">
        <f t="shared" si="1"/>
        <v>0</v>
      </c>
      <c r="O17" s="16">
        <f t="shared" si="1"/>
        <v>0</v>
      </c>
    </row>
    <row r="18" spans="1:26" x14ac:dyDescent="0.25">
      <c r="A18" s="17" t="s">
        <v>24</v>
      </c>
      <c r="B18" s="18"/>
      <c r="C18" s="19"/>
      <c r="D18" s="19"/>
      <c r="E18" s="19">
        <f>ROUND(SUM(F18:O18),2)</f>
        <v>0</v>
      </c>
      <c r="F18" s="19"/>
      <c r="G18" s="19"/>
      <c r="H18" s="19"/>
      <c r="I18" s="19"/>
      <c r="J18" s="19"/>
      <c r="K18" s="19"/>
      <c r="L18" s="19"/>
      <c r="M18" s="19"/>
      <c r="N18" s="19"/>
      <c r="O18" s="19"/>
    </row>
    <row r="19" spans="1:26" ht="27.75" customHeight="1" x14ac:dyDescent="0.25">
      <c r="A19" s="22" t="s">
        <v>25</v>
      </c>
      <c r="B19" s="23" t="s">
        <v>26</v>
      </c>
      <c r="C19" s="16"/>
      <c r="D19" s="16"/>
      <c r="E19" s="16"/>
      <c r="F19" s="16"/>
      <c r="G19" s="16"/>
      <c r="H19" s="16"/>
      <c r="I19" s="16"/>
      <c r="J19" s="16"/>
      <c r="K19" s="16"/>
      <c r="L19" s="16"/>
      <c r="M19" s="16"/>
      <c r="N19" s="16"/>
      <c r="O19" s="16"/>
    </row>
    <row r="20" spans="1:26" x14ac:dyDescent="0.25">
      <c r="A20" s="17"/>
      <c r="B20" s="14"/>
      <c r="C20" s="16"/>
      <c r="D20" s="16"/>
      <c r="E20" s="16"/>
      <c r="F20" s="16"/>
      <c r="G20" s="16"/>
      <c r="H20" s="16"/>
      <c r="I20" s="16"/>
      <c r="J20" s="16"/>
      <c r="K20" s="16"/>
      <c r="L20" s="16"/>
      <c r="M20" s="16"/>
      <c r="N20" s="16"/>
      <c r="O20" s="16"/>
    </row>
    <row r="21" spans="1:26" x14ac:dyDescent="0.25">
      <c r="A21" s="11" t="s">
        <v>27</v>
      </c>
      <c r="B21" s="24"/>
      <c r="C21" s="13"/>
      <c r="D21" s="13"/>
      <c r="E21" s="13"/>
      <c r="F21" s="13"/>
      <c r="G21" s="13"/>
      <c r="H21" s="13"/>
      <c r="I21" s="13"/>
      <c r="J21" s="13"/>
      <c r="K21" s="13"/>
      <c r="L21" s="13"/>
      <c r="M21" s="13"/>
      <c r="N21" s="13"/>
      <c r="O21" s="13"/>
    </row>
    <row r="22" spans="1:26" x14ac:dyDescent="0.25">
      <c r="A22" s="14" t="s">
        <v>19</v>
      </c>
      <c r="B22" s="15">
        <f>B4</f>
        <v>43100</v>
      </c>
      <c r="C22" s="16"/>
      <c r="D22" s="16"/>
      <c r="E22" s="16"/>
      <c r="F22" s="16"/>
      <c r="G22" s="16"/>
      <c r="H22" s="16"/>
      <c r="I22" s="16"/>
      <c r="J22" s="16"/>
      <c r="K22" s="16"/>
      <c r="L22" s="16"/>
      <c r="M22" s="16"/>
      <c r="N22" s="16"/>
      <c r="O22" s="16"/>
    </row>
    <row r="23" spans="1:26" x14ac:dyDescent="0.25">
      <c r="A23" s="17" t="s">
        <v>28</v>
      </c>
      <c r="B23" s="14"/>
      <c r="C23" s="16">
        <f>ROUND(SUM(C24:C27),2)</f>
        <v>0</v>
      </c>
      <c r="D23" s="16">
        <f>ROUND(SUM(D24:D27),2)</f>
        <v>0</v>
      </c>
      <c r="E23" s="16">
        <f>ROUND(SUM(E24:E27),2)</f>
        <v>0</v>
      </c>
      <c r="F23" s="16"/>
      <c r="G23" s="16"/>
      <c r="H23" s="16"/>
      <c r="I23" s="16"/>
      <c r="J23" s="16"/>
      <c r="K23" s="16"/>
      <c r="L23" s="16"/>
      <c r="M23" s="16"/>
      <c r="N23" s="16"/>
      <c r="O23" s="16"/>
    </row>
    <row r="24" spans="1:26" x14ac:dyDescent="0.25">
      <c r="A24" s="17" t="s">
        <v>29</v>
      </c>
      <c r="B24" s="18"/>
      <c r="C24" s="19">
        <f>ROUND(E24+D24,2)</f>
        <v>0</v>
      </c>
      <c r="D24" s="19"/>
      <c r="E24" s="19">
        <f>ROUND(SUM(F24:O24),2)</f>
        <v>0</v>
      </c>
      <c r="F24" s="19"/>
      <c r="G24" s="19"/>
      <c r="H24" s="19"/>
      <c r="I24" s="19"/>
      <c r="J24" s="19"/>
      <c r="K24" s="19"/>
      <c r="L24" s="19"/>
      <c r="M24" s="19"/>
      <c r="N24" s="19"/>
      <c r="O24" s="19"/>
    </row>
    <row r="25" spans="1:26" x14ac:dyDescent="0.25">
      <c r="A25" s="17" t="s">
        <v>30</v>
      </c>
      <c r="B25" s="18"/>
      <c r="C25" s="19">
        <f>ROUND(E25+D25,2)</f>
        <v>0</v>
      </c>
      <c r="D25" s="19"/>
      <c r="E25" s="19">
        <f>ROUND(SUM(F25:O25),2)</f>
        <v>0</v>
      </c>
      <c r="F25" s="19"/>
      <c r="G25" s="19"/>
      <c r="H25" s="19"/>
      <c r="I25" s="19"/>
      <c r="J25" s="19"/>
      <c r="K25" s="19"/>
      <c r="L25" s="19"/>
      <c r="M25" s="19"/>
      <c r="N25" s="19"/>
      <c r="O25" s="19"/>
    </row>
    <row r="26" spans="1:26" x14ac:dyDescent="0.25">
      <c r="A26" s="17" t="s">
        <v>31</v>
      </c>
      <c r="B26" s="18"/>
      <c r="C26" s="19">
        <f>ROUND(E26+D26,2)</f>
        <v>0</v>
      </c>
      <c r="D26" s="19"/>
      <c r="E26" s="19">
        <f>ROUND(SUM(F26:O26),2)</f>
        <v>0</v>
      </c>
      <c r="F26" s="19"/>
      <c r="G26" s="19"/>
      <c r="H26" s="19"/>
      <c r="I26" s="19"/>
      <c r="J26" s="19"/>
      <c r="K26" s="19"/>
      <c r="L26" s="19"/>
      <c r="M26" s="19"/>
      <c r="N26" s="19"/>
      <c r="O26" s="19"/>
    </row>
    <row r="27" spans="1:26" x14ac:dyDescent="0.25">
      <c r="A27" s="17" t="s">
        <v>32</v>
      </c>
      <c r="B27" s="18"/>
      <c r="C27" s="19">
        <f>ROUND(E27+D27,2)</f>
        <v>0</v>
      </c>
      <c r="D27" s="19"/>
      <c r="E27" s="19">
        <f>ROUND(SUM(F27:O27),2)</f>
        <v>0</v>
      </c>
      <c r="F27" s="19"/>
      <c r="G27" s="19"/>
      <c r="H27" s="19"/>
      <c r="I27" s="19"/>
      <c r="J27" s="19"/>
      <c r="K27" s="19"/>
      <c r="L27" s="19"/>
      <c r="M27" s="19"/>
      <c r="N27" s="19"/>
      <c r="O27" s="19"/>
    </row>
    <row r="28" spans="1:26" x14ac:dyDescent="0.25">
      <c r="A28" s="17" t="s">
        <v>33</v>
      </c>
      <c r="B28" s="14"/>
      <c r="C28" s="16">
        <f>ROUND(SUM(C29:C31),2)</f>
        <v>0</v>
      </c>
      <c r="D28" s="16">
        <f>ROUND(SUM(D29:D31),2)</f>
        <v>0</v>
      </c>
      <c r="E28" s="16">
        <f>ROUND(SUM(E29:E31),2)</f>
        <v>0</v>
      </c>
      <c r="F28" s="16">
        <f>ROUND(SUM(F29:F31),2)</f>
        <v>0</v>
      </c>
      <c r="G28" s="16">
        <f t="shared" ref="G28:O28" si="2">SUM(G29:G31)</f>
        <v>0</v>
      </c>
      <c r="H28" s="16">
        <f t="shared" si="2"/>
        <v>0</v>
      </c>
      <c r="I28" s="16">
        <f t="shared" si="2"/>
        <v>0</v>
      </c>
      <c r="J28" s="16">
        <f t="shared" si="2"/>
        <v>0</v>
      </c>
      <c r="K28" s="16">
        <f t="shared" si="2"/>
        <v>0</v>
      </c>
      <c r="L28" s="16">
        <f t="shared" si="2"/>
        <v>0</v>
      </c>
      <c r="M28" s="16">
        <f t="shared" si="2"/>
        <v>0</v>
      </c>
      <c r="N28" s="16">
        <f t="shared" si="2"/>
        <v>0</v>
      </c>
      <c r="O28" s="16">
        <f t="shared" si="2"/>
        <v>0</v>
      </c>
    </row>
    <row r="29" spans="1:26" x14ac:dyDescent="0.25">
      <c r="A29" s="17" t="s">
        <v>29</v>
      </c>
      <c r="B29" s="18"/>
      <c r="C29" s="19">
        <f>ROUND(E29+D29,2)</f>
        <v>0</v>
      </c>
      <c r="D29" s="19"/>
      <c r="E29" s="19">
        <f>ROUND(SUM(F29:O29),2)</f>
        <v>0</v>
      </c>
      <c r="F29" s="19"/>
      <c r="G29" s="19"/>
      <c r="H29" s="19"/>
      <c r="I29" s="19"/>
      <c r="J29" s="19"/>
      <c r="K29" s="19"/>
      <c r="L29" s="19"/>
      <c r="M29" s="19"/>
      <c r="N29" s="19"/>
      <c r="O29" s="19"/>
    </row>
    <row r="30" spans="1:26" x14ac:dyDescent="0.25">
      <c r="A30" s="17" t="s">
        <v>30</v>
      </c>
      <c r="B30" s="18"/>
      <c r="C30" s="19">
        <f>ROUND(E30+D30,2)</f>
        <v>0</v>
      </c>
      <c r="D30" s="19"/>
      <c r="E30" s="19">
        <f>ROUND(SUM(F30:O30),2)</f>
        <v>0</v>
      </c>
      <c r="F30" s="19"/>
      <c r="G30" s="19"/>
      <c r="H30" s="19"/>
      <c r="I30" s="19"/>
      <c r="J30" s="19"/>
      <c r="K30" s="19"/>
      <c r="L30" s="19"/>
      <c r="M30" s="19"/>
      <c r="N30" s="19"/>
      <c r="O30" s="19"/>
    </row>
    <row r="31" spans="1:26" x14ac:dyDescent="0.25">
      <c r="A31" s="17" t="s">
        <v>32</v>
      </c>
      <c r="B31" s="18"/>
      <c r="C31" s="19">
        <f>ROUND(E31+D31,2)</f>
        <v>0</v>
      </c>
      <c r="D31" s="19"/>
      <c r="E31" s="19">
        <f>ROUND(SUM(F31:O31),2)</f>
        <v>0</v>
      </c>
      <c r="F31" s="19"/>
      <c r="G31" s="19"/>
      <c r="H31" s="19"/>
      <c r="I31" s="19"/>
      <c r="J31" s="19"/>
      <c r="K31" s="19"/>
      <c r="L31" s="19"/>
      <c r="M31" s="19"/>
      <c r="N31" s="19"/>
      <c r="O31" s="19"/>
      <c r="Z31" s="489" t="s">
        <v>872</v>
      </c>
    </row>
    <row r="32" spans="1:26" x14ac:dyDescent="0.25">
      <c r="A32" s="14" t="s">
        <v>23</v>
      </c>
      <c r="B32" s="14"/>
      <c r="C32" s="20">
        <f>ROUND(C23+C28,2)</f>
        <v>0</v>
      </c>
      <c r="D32" s="16">
        <f>ROUND(D23+D28,2)</f>
        <v>0</v>
      </c>
      <c r="E32" s="16">
        <f>ROUND(E23+E28,2)</f>
        <v>0</v>
      </c>
      <c r="F32" s="16">
        <f>ROUND(F23+F28,2)</f>
        <v>0</v>
      </c>
      <c r="G32" s="16">
        <f t="shared" ref="G32:O32" si="3">G23+G28</f>
        <v>0</v>
      </c>
      <c r="H32" s="16">
        <f t="shared" si="3"/>
        <v>0</v>
      </c>
      <c r="I32" s="16">
        <f t="shared" si="3"/>
        <v>0</v>
      </c>
      <c r="J32" s="16">
        <f t="shared" si="3"/>
        <v>0</v>
      </c>
      <c r="K32" s="16">
        <f t="shared" si="3"/>
        <v>0</v>
      </c>
      <c r="L32" s="16">
        <f t="shared" si="3"/>
        <v>0</v>
      </c>
      <c r="M32" s="16">
        <f t="shared" si="3"/>
        <v>0</v>
      </c>
      <c r="N32" s="16">
        <f t="shared" si="3"/>
        <v>0</v>
      </c>
      <c r="O32" s="16">
        <f t="shared" si="3"/>
        <v>0</v>
      </c>
    </row>
    <row r="33" spans="1:26" x14ac:dyDescent="0.25">
      <c r="A33" s="14" t="s">
        <v>19</v>
      </c>
      <c r="B33" s="15">
        <f>B3</f>
        <v>42735</v>
      </c>
      <c r="C33" s="16"/>
      <c r="D33" s="16"/>
      <c r="E33" s="16"/>
      <c r="F33" s="16"/>
      <c r="G33" s="16"/>
      <c r="H33" s="16"/>
      <c r="I33" s="16"/>
      <c r="J33" s="16"/>
      <c r="K33" s="16"/>
      <c r="L33" s="16"/>
      <c r="M33" s="16"/>
      <c r="N33" s="16"/>
      <c r="O33" s="16"/>
    </row>
    <row r="34" spans="1:26" x14ac:dyDescent="0.25">
      <c r="A34" s="17" t="s">
        <v>28</v>
      </c>
      <c r="B34" s="14"/>
      <c r="C34" s="16">
        <f>ROUND(SUM(C35:C38),2)</f>
        <v>0</v>
      </c>
      <c r="D34" s="16">
        <f>ROUND(SUM(D35:D38),2)</f>
        <v>0</v>
      </c>
      <c r="E34" s="16">
        <f>ROUND(SUM(E35:E38),2)</f>
        <v>0</v>
      </c>
      <c r="F34" s="16">
        <f>ROUND(SUM(F35:F38),2)</f>
        <v>0</v>
      </c>
      <c r="G34" s="16">
        <f t="shared" ref="G34:O34" si="4">SUM(G35:G38)</f>
        <v>0</v>
      </c>
      <c r="H34" s="16">
        <f t="shared" si="4"/>
        <v>0</v>
      </c>
      <c r="I34" s="16">
        <f t="shared" si="4"/>
        <v>0</v>
      </c>
      <c r="J34" s="16">
        <f t="shared" si="4"/>
        <v>0</v>
      </c>
      <c r="K34" s="16">
        <f t="shared" si="4"/>
        <v>0</v>
      </c>
      <c r="L34" s="16">
        <f t="shared" si="4"/>
        <v>0</v>
      </c>
      <c r="M34" s="16">
        <f t="shared" si="4"/>
        <v>0</v>
      </c>
      <c r="N34" s="16">
        <f t="shared" si="4"/>
        <v>0</v>
      </c>
      <c r="O34" s="16">
        <f t="shared" si="4"/>
        <v>0</v>
      </c>
    </row>
    <row r="35" spans="1:26" x14ac:dyDescent="0.25">
      <c r="A35" s="17" t="s">
        <v>29</v>
      </c>
      <c r="B35" s="18"/>
      <c r="C35" s="19">
        <f>ROUND(E35+D35,2)</f>
        <v>0</v>
      </c>
      <c r="D35" s="19"/>
      <c r="E35" s="19">
        <f>ROUND(SUM(F35:O35),2)</f>
        <v>0</v>
      </c>
      <c r="F35" s="19"/>
      <c r="G35" s="19"/>
      <c r="H35" s="19"/>
      <c r="I35" s="19"/>
      <c r="J35" s="19"/>
      <c r="K35" s="19"/>
      <c r="L35" s="19"/>
      <c r="M35" s="19"/>
      <c r="N35" s="19"/>
      <c r="O35" s="19"/>
    </row>
    <row r="36" spans="1:26" x14ac:dyDescent="0.25">
      <c r="A36" s="17" t="s">
        <v>30</v>
      </c>
      <c r="B36" s="18"/>
      <c r="C36" s="19">
        <f>ROUND(E36+D36,2)</f>
        <v>0</v>
      </c>
      <c r="D36" s="19"/>
      <c r="E36" s="19">
        <f>ROUND(SUM(F36:O36),2)</f>
        <v>0</v>
      </c>
      <c r="F36" s="19"/>
      <c r="G36" s="19"/>
      <c r="H36" s="19"/>
      <c r="I36" s="19"/>
      <c r="J36" s="19"/>
      <c r="K36" s="19"/>
      <c r="L36" s="19"/>
      <c r="M36" s="19"/>
      <c r="N36" s="19"/>
      <c r="O36" s="19"/>
    </row>
    <row r="37" spans="1:26" x14ac:dyDescent="0.25">
      <c r="A37" s="17" t="s">
        <v>31</v>
      </c>
      <c r="B37" s="18"/>
      <c r="C37" s="19">
        <f>ROUND(E37+D37,2)</f>
        <v>0</v>
      </c>
      <c r="D37" s="19"/>
      <c r="E37" s="19">
        <f>ROUND(SUM(F37:O37),2)</f>
        <v>0</v>
      </c>
      <c r="F37" s="19"/>
      <c r="G37" s="19"/>
      <c r="H37" s="19"/>
      <c r="I37" s="19"/>
      <c r="J37" s="19"/>
      <c r="K37" s="19"/>
      <c r="L37" s="19"/>
      <c r="M37" s="19"/>
      <c r="N37" s="19"/>
      <c r="O37" s="19"/>
    </row>
    <row r="38" spans="1:26" x14ac:dyDescent="0.25">
      <c r="A38" s="17" t="s">
        <v>32</v>
      </c>
      <c r="B38" s="18"/>
      <c r="C38" s="19">
        <f>ROUND(E38+D38,2)</f>
        <v>0</v>
      </c>
      <c r="D38" s="19"/>
      <c r="E38" s="19">
        <f>ROUND(SUM(F38:O38),2)</f>
        <v>0</v>
      </c>
      <c r="F38" s="19"/>
      <c r="G38" s="19"/>
      <c r="H38" s="19"/>
      <c r="I38" s="19"/>
      <c r="J38" s="19"/>
      <c r="K38" s="19"/>
      <c r="L38" s="19"/>
      <c r="M38" s="19"/>
      <c r="N38" s="19"/>
      <c r="O38" s="19"/>
    </row>
    <row r="39" spans="1:26" x14ac:dyDescent="0.25">
      <c r="A39" s="17" t="s">
        <v>33</v>
      </c>
      <c r="B39" s="14"/>
      <c r="C39" s="16">
        <f>ROUND(SUM(C40:C42),2)</f>
        <v>0</v>
      </c>
      <c r="D39" s="16">
        <f>ROUND(SUM(D40:D42),2)</f>
        <v>0</v>
      </c>
      <c r="E39" s="16">
        <f>ROUND(SUM(E40:E42),2)</f>
        <v>0</v>
      </c>
      <c r="F39" s="16">
        <f>ROUND(SUM(F40:F42),2)</f>
        <v>0</v>
      </c>
      <c r="G39" s="16">
        <f t="shared" ref="G39:O39" si="5">SUM(G40:G42)</f>
        <v>0</v>
      </c>
      <c r="H39" s="16">
        <f t="shared" si="5"/>
        <v>0</v>
      </c>
      <c r="I39" s="16">
        <f t="shared" si="5"/>
        <v>0</v>
      </c>
      <c r="J39" s="16">
        <f t="shared" si="5"/>
        <v>0</v>
      </c>
      <c r="K39" s="16">
        <f t="shared" si="5"/>
        <v>0</v>
      </c>
      <c r="L39" s="16">
        <f t="shared" si="5"/>
        <v>0</v>
      </c>
      <c r="M39" s="16">
        <f t="shared" si="5"/>
        <v>0</v>
      </c>
      <c r="N39" s="16">
        <f t="shared" si="5"/>
        <v>0</v>
      </c>
      <c r="O39" s="16">
        <f t="shared" si="5"/>
        <v>0</v>
      </c>
    </row>
    <row r="40" spans="1:26" x14ac:dyDescent="0.25">
      <c r="A40" s="17" t="s">
        <v>29</v>
      </c>
      <c r="B40" s="18"/>
      <c r="C40" s="19">
        <f>ROUND(E40+D40,2)</f>
        <v>0</v>
      </c>
      <c r="D40" s="19"/>
      <c r="E40" s="19">
        <f>ROUND(SUM(F40:O40),2)</f>
        <v>0</v>
      </c>
      <c r="F40" s="19"/>
      <c r="G40" s="19"/>
      <c r="H40" s="19"/>
      <c r="I40" s="19"/>
      <c r="J40" s="19"/>
      <c r="K40" s="19"/>
      <c r="L40" s="19"/>
      <c r="M40" s="19"/>
      <c r="N40" s="19"/>
      <c r="O40" s="19"/>
    </row>
    <row r="41" spans="1:26" x14ac:dyDescent="0.25">
      <c r="A41" s="17" t="s">
        <v>30</v>
      </c>
      <c r="B41" s="18"/>
      <c r="C41" s="19">
        <f>ROUND(E41+D41,2)</f>
        <v>0</v>
      </c>
      <c r="D41" s="19"/>
      <c r="E41" s="19">
        <f>ROUND(SUM(F41:O41),2)</f>
        <v>0</v>
      </c>
      <c r="F41" s="19"/>
      <c r="G41" s="19"/>
      <c r="H41" s="19"/>
      <c r="I41" s="19"/>
      <c r="J41" s="19"/>
      <c r="K41" s="19"/>
      <c r="L41" s="19"/>
      <c r="M41" s="19"/>
      <c r="N41" s="19"/>
      <c r="O41" s="19"/>
    </row>
    <row r="42" spans="1:26" x14ac:dyDescent="0.25">
      <c r="A42" s="17" t="s">
        <v>32</v>
      </c>
      <c r="B42" s="18"/>
      <c r="C42" s="19">
        <f>ROUND(E42+D42,2)</f>
        <v>0</v>
      </c>
      <c r="D42" s="19"/>
      <c r="E42" s="19">
        <f>ROUND(SUM(F42:O42),2)</f>
        <v>0</v>
      </c>
      <c r="F42" s="19"/>
      <c r="G42" s="19"/>
      <c r="H42" s="19"/>
      <c r="I42" s="19"/>
      <c r="J42" s="19"/>
      <c r="K42" s="19"/>
      <c r="L42" s="19"/>
      <c r="M42" s="19"/>
      <c r="N42" s="19"/>
      <c r="O42" s="19"/>
      <c r="Z42" s="489" t="s">
        <v>873</v>
      </c>
    </row>
    <row r="43" spans="1:26" x14ac:dyDescent="0.25">
      <c r="A43" s="14" t="s">
        <v>23</v>
      </c>
      <c r="B43" s="14"/>
      <c r="C43" s="20">
        <f>ROUND(C34+C39,2)</f>
        <v>0</v>
      </c>
      <c r="D43" s="16">
        <f>ROUND(D34+D39,2)</f>
        <v>0</v>
      </c>
      <c r="E43" s="16">
        <f>ROUND(E34+E39,2)</f>
        <v>0</v>
      </c>
      <c r="F43" s="16">
        <f>ROUND(F34+F39,2)</f>
        <v>0</v>
      </c>
      <c r="G43" s="16">
        <f t="shared" ref="G43:O43" si="6">G34+G39</f>
        <v>0</v>
      </c>
      <c r="H43" s="16">
        <f t="shared" si="6"/>
        <v>0</v>
      </c>
      <c r="I43" s="16">
        <f t="shared" si="6"/>
        <v>0</v>
      </c>
      <c r="J43" s="16">
        <f t="shared" si="6"/>
        <v>0</v>
      </c>
      <c r="K43" s="16">
        <f t="shared" si="6"/>
        <v>0</v>
      </c>
      <c r="L43" s="16">
        <f t="shared" si="6"/>
        <v>0</v>
      </c>
      <c r="M43" s="16">
        <f t="shared" si="6"/>
        <v>0</v>
      </c>
      <c r="N43" s="16">
        <f t="shared" si="6"/>
        <v>0</v>
      </c>
      <c r="O43" s="16">
        <f t="shared" si="6"/>
        <v>0</v>
      </c>
    </row>
    <row r="44" spans="1:26" x14ac:dyDescent="0.25">
      <c r="A44" s="17"/>
      <c r="B44" s="14"/>
      <c r="C44" s="16"/>
      <c r="D44" s="16"/>
      <c r="E44" s="16"/>
      <c r="F44" s="16"/>
      <c r="G44" s="16"/>
      <c r="H44" s="16"/>
      <c r="I44" s="16"/>
      <c r="J44" s="16"/>
      <c r="K44" s="16"/>
      <c r="L44" s="16"/>
      <c r="M44" s="16"/>
      <c r="N44" s="16"/>
      <c r="O44" s="16"/>
    </row>
    <row r="45" spans="1:26" x14ac:dyDescent="0.25">
      <c r="A45" s="25" t="s">
        <v>34</v>
      </c>
      <c r="B45" s="26" t="s">
        <v>26</v>
      </c>
      <c r="C45" s="27"/>
      <c r="D45" s="27"/>
      <c r="E45" s="27"/>
      <c r="F45" s="27"/>
      <c r="G45" s="27"/>
      <c r="H45" s="27"/>
      <c r="I45" s="27"/>
      <c r="J45" s="27"/>
      <c r="K45" s="27"/>
      <c r="L45" s="27"/>
      <c r="M45" s="27"/>
      <c r="N45" s="27"/>
      <c r="O45" s="27"/>
    </row>
    <row r="46" spans="1:26" x14ac:dyDescent="0.25">
      <c r="A46" s="17"/>
      <c r="B46" s="14"/>
      <c r="C46" s="16"/>
      <c r="D46" s="16"/>
      <c r="E46" s="16"/>
      <c r="F46" s="16"/>
      <c r="G46" s="16"/>
      <c r="H46" s="16"/>
      <c r="I46" s="16"/>
      <c r="J46" s="16"/>
      <c r="K46" s="16"/>
      <c r="L46" s="16"/>
      <c r="M46" s="16"/>
      <c r="N46" s="16"/>
      <c r="O46" s="16"/>
    </row>
    <row r="47" spans="1:26" x14ac:dyDescent="0.25">
      <c r="A47" s="11" t="s">
        <v>35</v>
      </c>
      <c r="B47" s="12"/>
      <c r="C47" s="13"/>
      <c r="D47" s="13"/>
      <c r="E47" s="13"/>
      <c r="F47" s="13"/>
      <c r="G47" s="13"/>
      <c r="H47" s="13"/>
      <c r="I47" s="13"/>
      <c r="J47" s="13"/>
      <c r="K47" s="13"/>
      <c r="L47" s="13"/>
      <c r="M47" s="13"/>
      <c r="N47" s="13"/>
      <c r="O47" s="13"/>
    </row>
    <row r="48" spans="1:26" x14ac:dyDescent="0.25">
      <c r="A48" s="14" t="s">
        <v>19</v>
      </c>
      <c r="B48" s="15">
        <f>B4</f>
        <v>43100</v>
      </c>
      <c r="C48" s="16"/>
      <c r="D48" s="16"/>
      <c r="E48" s="16"/>
      <c r="F48" s="16"/>
      <c r="G48" s="16"/>
      <c r="H48" s="16"/>
      <c r="I48" s="16"/>
      <c r="J48" s="16"/>
      <c r="K48" s="16"/>
      <c r="L48" s="16"/>
      <c r="M48" s="16"/>
      <c r="N48" s="16"/>
      <c r="O48" s="16"/>
    </row>
    <row r="49" spans="1:26" x14ac:dyDescent="0.25">
      <c r="A49" s="17" t="s">
        <v>36</v>
      </c>
      <c r="B49" s="18"/>
      <c r="C49" s="19">
        <f>ROUND(E49+D49,2)</f>
        <v>0</v>
      </c>
      <c r="D49" s="19"/>
      <c r="E49" s="19">
        <f>ROUND(SUM(F49:O49),2)</f>
        <v>0</v>
      </c>
      <c r="F49" s="19"/>
      <c r="G49" s="19"/>
      <c r="H49" s="19"/>
      <c r="I49" s="19"/>
      <c r="J49" s="19"/>
      <c r="K49" s="19"/>
      <c r="L49" s="19"/>
      <c r="M49" s="19"/>
      <c r="N49" s="19"/>
      <c r="O49" s="19"/>
    </row>
    <row r="50" spans="1:26" x14ac:dyDescent="0.25">
      <c r="A50" s="17" t="s">
        <v>37</v>
      </c>
      <c r="B50" s="18"/>
      <c r="C50" s="19">
        <f>ROUND(E50+D50,2)</f>
        <v>0</v>
      </c>
      <c r="D50" s="19"/>
      <c r="E50" s="19">
        <f>ROUND(SUM(F50:O50),2)</f>
        <v>0</v>
      </c>
      <c r="F50" s="19"/>
      <c r="G50" s="19"/>
      <c r="H50" s="19"/>
      <c r="I50" s="19"/>
      <c r="J50" s="19"/>
      <c r="K50" s="19"/>
      <c r="L50" s="19"/>
      <c r="M50" s="19"/>
      <c r="N50" s="19"/>
      <c r="O50" s="19"/>
      <c r="Z50" s="489" t="s">
        <v>874</v>
      </c>
    </row>
    <row r="51" spans="1:26" x14ac:dyDescent="0.25">
      <c r="A51" s="14" t="s">
        <v>23</v>
      </c>
      <c r="B51" s="14"/>
      <c r="C51" s="28">
        <f>ROUND(SUM(C49:C50),2)</f>
        <v>0</v>
      </c>
      <c r="D51" s="16">
        <f>ROUND(SUM(D49:D50),2)</f>
        <v>0</v>
      </c>
      <c r="E51" s="16">
        <f>ROUND(SUM(E49:E50),2)</f>
        <v>0</v>
      </c>
      <c r="F51" s="16">
        <f>ROUND(SUM(F49:F50),2)</f>
        <v>0</v>
      </c>
      <c r="G51" s="16">
        <f t="shared" ref="G51:O51" si="7">SUM(G49:G50)</f>
        <v>0</v>
      </c>
      <c r="H51" s="16">
        <f t="shared" si="7"/>
        <v>0</v>
      </c>
      <c r="I51" s="16">
        <f t="shared" si="7"/>
        <v>0</v>
      </c>
      <c r="J51" s="16">
        <f t="shared" si="7"/>
        <v>0</v>
      </c>
      <c r="K51" s="16">
        <f t="shared" si="7"/>
        <v>0</v>
      </c>
      <c r="L51" s="16">
        <f t="shared" si="7"/>
        <v>0</v>
      </c>
      <c r="M51" s="16">
        <f t="shared" si="7"/>
        <v>0</v>
      </c>
      <c r="N51" s="16">
        <f t="shared" si="7"/>
        <v>0</v>
      </c>
      <c r="O51" s="16">
        <f t="shared" si="7"/>
        <v>0</v>
      </c>
    </row>
    <row r="52" spans="1:26" x14ac:dyDescent="0.25">
      <c r="A52" s="14" t="s">
        <v>19</v>
      </c>
      <c r="B52" s="15">
        <f>B3</f>
        <v>42735</v>
      </c>
      <c r="C52" s="16"/>
      <c r="D52" s="16"/>
      <c r="E52" s="16"/>
      <c r="F52" s="16"/>
      <c r="G52" s="16"/>
      <c r="H52" s="16"/>
      <c r="I52" s="16"/>
      <c r="J52" s="16"/>
      <c r="K52" s="16"/>
      <c r="L52" s="16"/>
      <c r="M52" s="16"/>
      <c r="N52" s="16"/>
      <c r="O52" s="16"/>
    </row>
    <row r="53" spans="1:26" x14ac:dyDescent="0.25">
      <c r="A53" s="17" t="s">
        <v>36</v>
      </c>
      <c r="B53" s="18"/>
      <c r="C53" s="19">
        <f>ROUND(E53+D53,2)</f>
        <v>0</v>
      </c>
      <c r="D53" s="19"/>
      <c r="E53" s="19">
        <f>ROUND(SUM(F53:O53),2)</f>
        <v>0</v>
      </c>
      <c r="F53" s="19"/>
      <c r="G53" s="19"/>
      <c r="H53" s="19"/>
      <c r="I53" s="19"/>
      <c r="J53" s="19"/>
      <c r="K53" s="19"/>
      <c r="L53" s="19"/>
      <c r="M53" s="19"/>
      <c r="N53" s="19"/>
      <c r="O53" s="19"/>
    </row>
    <row r="54" spans="1:26" x14ac:dyDescent="0.25">
      <c r="A54" s="17" t="s">
        <v>37</v>
      </c>
      <c r="B54" s="18"/>
      <c r="C54" s="19">
        <f>ROUND(E54+D54,2)</f>
        <v>0</v>
      </c>
      <c r="D54" s="19"/>
      <c r="E54" s="19">
        <f>ROUND(SUM(F54:O54),2)</f>
        <v>0</v>
      </c>
      <c r="F54" s="19"/>
      <c r="G54" s="19"/>
      <c r="H54" s="19"/>
      <c r="I54" s="19"/>
      <c r="J54" s="19"/>
      <c r="K54" s="19"/>
      <c r="L54" s="19"/>
      <c r="M54" s="19"/>
      <c r="N54" s="19"/>
      <c r="O54" s="19"/>
      <c r="Z54" s="489" t="s">
        <v>875</v>
      </c>
    </row>
    <row r="55" spans="1:26" x14ac:dyDescent="0.25">
      <c r="A55" s="14" t="s">
        <v>23</v>
      </c>
      <c r="B55" s="14"/>
      <c r="C55" s="19">
        <f>ROUND(SUM(C53:C54),2)</f>
        <v>0</v>
      </c>
      <c r="D55" s="16">
        <f>ROUND(SUM(D53:D54),2)</f>
        <v>0</v>
      </c>
      <c r="E55" s="16">
        <f>ROUND(SUM(E53:E54),2)</f>
        <v>0</v>
      </c>
      <c r="F55" s="16">
        <f>ROUND(SUM(F53:F54),2)</f>
        <v>0</v>
      </c>
      <c r="G55" s="16">
        <f t="shared" ref="G55:O55" si="8">SUM(G53:G54)</f>
        <v>0</v>
      </c>
      <c r="H55" s="16">
        <f t="shared" si="8"/>
        <v>0</v>
      </c>
      <c r="I55" s="16">
        <f t="shared" si="8"/>
        <v>0</v>
      </c>
      <c r="J55" s="16">
        <f t="shared" si="8"/>
        <v>0</v>
      </c>
      <c r="K55" s="16">
        <f t="shared" si="8"/>
        <v>0</v>
      </c>
      <c r="L55" s="16">
        <f t="shared" si="8"/>
        <v>0</v>
      </c>
      <c r="M55" s="16">
        <f t="shared" si="8"/>
        <v>0</v>
      </c>
      <c r="N55" s="16">
        <f t="shared" si="8"/>
        <v>0</v>
      </c>
      <c r="O55" s="16">
        <f t="shared" si="8"/>
        <v>0</v>
      </c>
    </row>
    <row r="56" spans="1:26" ht="52" x14ac:dyDescent="0.25">
      <c r="A56" s="22" t="s">
        <v>38</v>
      </c>
      <c r="B56" s="23" t="s">
        <v>26</v>
      </c>
      <c r="C56" s="29"/>
      <c r="D56" s="29"/>
      <c r="E56" s="29"/>
      <c r="F56" s="29"/>
      <c r="G56" s="29"/>
      <c r="H56" s="29"/>
      <c r="I56" s="29"/>
      <c r="J56" s="29"/>
      <c r="K56" s="29"/>
      <c r="L56" s="29"/>
      <c r="M56" s="29"/>
      <c r="N56" s="29"/>
      <c r="O56" s="29"/>
    </row>
    <row r="57" spans="1:26" x14ac:dyDescent="0.25">
      <c r="A57" s="17"/>
      <c r="B57" s="14"/>
      <c r="C57" s="16"/>
      <c r="D57" s="16"/>
      <c r="E57" s="16"/>
      <c r="F57" s="16"/>
      <c r="G57" s="16"/>
      <c r="H57" s="16"/>
      <c r="I57" s="16"/>
      <c r="J57" s="16"/>
      <c r="K57" s="16"/>
      <c r="L57" s="16"/>
      <c r="M57" s="16"/>
      <c r="N57" s="16"/>
      <c r="O57" s="16"/>
    </row>
    <row r="58" spans="1:26" x14ac:dyDescent="0.25">
      <c r="A58" s="11" t="s">
        <v>39</v>
      </c>
      <c r="B58" s="12"/>
      <c r="C58" s="13"/>
      <c r="D58" s="13"/>
      <c r="E58" s="13"/>
      <c r="F58" s="13"/>
      <c r="G58" s="13"/>
      <c r="H58" s="13"/>
      <c r="I58" s="13"/>
      <c r="J58" s="13"/>
      <c r="K58" s="13"/>
      <c r="L58" s="13"/>
      <c r="M58" s="13"/>
      <c r="N58" s="13"/>
      <c r="O58" s="13"/>
    </row>
    <row r="59" spans="1:26" x14ac:dyDescent="0.25">
      <c r="A59" s="17" t="s">
        <v>40</v>
      </c>
      <c r="B59" s="15">
        <f>B4</f>
        <v>43100</v>
      </c>
      <c r="C59" s="16"/>
      <c r="D59" s="16"/>
      <c r="E59" s="16"/>
      <c r="F59" s="16"/>
      <c r="G59" s="16"/>
      <c r="H59" s="16"/>
      <c r="I59" s="16"/>
      <c r="J59" s="16"/>
      <c r="K59" s="16"/>
      <c r="L59" s="16"/>
      <c r="M59" s="16"/>
      <c r="N59" s="16"/>
      <c r="O59" s="16"/>
    </row>
    <row r="60" spans="1:26" x14ac:dyDescent="0.25">
      <c r="A60" s="14" t="s">
        <v>19</v>
      </c>
      <c r="B60" s="15" t="s">
        <v>41</v>
      </c>
      <c r="C60" s="16"/>
      <c r="D60" s="16"/>
      <c r="E60" s="16"/>
      <c r="F60" s="16"/>
      <c r="G60" s="16"/>
      <c r="H60" s="16"/>
      <c r="I60" s="16"/>
      <c r="J60" s="16"/>
      <c r="K60" s="16"/>
      <c r="L60" s="16"/>
      <c r="M60" s="16"/>
      <c r="N60" s="16"/>
      <c r="O60" s="16"/>
    </row>
    <row r="61" spans="1:26" x14ac:dyDescent="0.25">
      <c r="A61" s="17" t="s">
        <v>42</v>
      </c>
      <c r="B61" s="30" t="e">
        <f>C61/$C$64</f>
        <v>#DIV/0!</v>
      </c>
      <c r="C61" s="19">
        <f>ROUND(E61+D61,2)</f>
        <v>0</v>
      </c>
      <c r="D61" s="19"/>
      <c r="E61" s="19">
        <f>ROUND(SUM(F61:O61),2)</f>
        <v>0</v>
      </c>
      <c r="F61" s="19"/>
      <c r="G61" s="19"/>
      <c r="H61" s="19"/>
      <c r="I61" s="19"/>
      <c r="J61" s="19"/>
      <c r="K61" s="19"/>
      <c r="L61" s="19"/>
      <c r="M61" s="19"/>
      <c r="N61" s="19"/>
      <c r="O61" s="19"/>
    </row>
    <row r="62" spans="1:26" x14ac:dyDescent="0.25">
      <c r="A62" s="17" t="s">
        <v>43</v>
      </c>
      <c r="B62" s="30" t="e">
        <f>C62/$C$64</f>
        <v>#DIV/0!</v>
      </c>
      <c r="C62" s="19">
        <f>ROUND(E62+D62,2)</f>
        <v>0</v>
      </c>
      <c r="D62" s="19"/>
      <c r="E62" s="19">
        <f>ROUND(SUM(F62:O62),2)</f>
        <v>0</v>
      </c>
      <c r="F62" s="19"/>
      <c r="G62" s="19"/>
      <c r="H62" s="19"/>
      <c r="I62" s="19"/>
      <c r="J62" s="19"/>
      <c r="K62" s="19"/>
      <c r="L62" s="19"/>
      <c r="M62" s="19"/>
      <c r="N62" s="19"/>
      <c r="O62" s="19"/>
    </row>
    <row r="63" spans="1:26" x14ac:dyDescent="0.25">
      <c r="A63" s="17" t="s">
        <v>44</v>
      </c>
      <c r="B63" s="30" t="e">
        <f>C63/$C$64</f>
        <v>#DIV/0!</v>
      </c>
      <c r="C63" s="19">
        <f>ROUND(E63+D63,2)</f>
        <v>0</v>
      </c>
      <c r="D63" s="19"/>
      <c r="E63" s="19">
        <f>ROUND(SUM(F63:O63),2)</f>
        <v>0</v>
      </c>
      <c r="F63" s="19"/>
      <c r="G63" s="19"/>
      <c r="H63" s="19"/>
      <c r="I63" s="19"/>
      <c r="J63" s="19"/>
      <c r="K63" s="19"/>
      <c r="L63" s="19"/>
      <c r="M63" s="19"/>
      <c r="N63" s="19"/>
      <c r="O63" s="19"/>
      <c r="Z63" s="489" t="s">
        <v>874</v>
      </c>
    </row>
    <row r="64" spans="1:26" x14ac:dyDescent="0.25">
      <c r="A64" s="14" t="s">
        <v>23</v>
      </c>
      <c r="B64" s="14"/>
      <c r="C64" s="20">
        <f>ROUND(SUM(C61:C63),2)</f>
        <v>0</v>
      </c>
      <c r="D64" s="16">
        <f>ROUND(SUM(D61:D63),2)</f>
        <v>0</v>
      </c>
      <c r="E64" s="16">
        <f>ROUND(SUM(E61:E63),2)</f>
        <v>0</v>
      </c>
      <c r="F64" s="16">
        <f>ROUND(SUM(F61:F63),2)</f>
        <v>0</v>
      </c>
      <c r="G64" s="16">
        <f t="shared" ref="G64:O64" si="9">SUM(G61:G63)</f>
        <v>0</v>
      </c>
      <c r="H64" s="16">
        <f t="shared" si="9"/>
        <v>0</v>
      </c>
      <c r="I64" s="16">
        <f t="shared" si="9"/>
        <v>0</v>
      </c>
      <c r="J64" s="16">
        <f t="shared" si="9"/>
        <v>0</v>
      </c>
      <c r="K64" s="16">
        <f t="shared" si="9"/>
        <v>0</v>
      </c>
      <c r="L64" s="16">
        <f t="shared" si="9"/>
        <v>0</v>
      </c>
      <c r="M64" s="16">
        <f t="shared" si="9"/>
        <v>0</v>
      </c>
      <c r="N64" s="16">
        <f t="shared" si="9"/>
        <v>0</v>
      </c>
      <c r="O64" s="16">
        <f t="shared" si="9"/>
        <v>0</v>
      </c>
    </row>
    <row r="65" spans="1:28" x14ac:dyDescent="0.25">
      <c r="A65" s="14" t="s">
        <v>19</v>
      </c>
      <c r="B65" s="14" t="s">
        <v>45</v>
      </c>
      <c r="C65" s="16"/>
      <c r="D65" s="16"/>
      <c r="E65" s="16"/>
      <c r="F65" s="16"/>
      <c r="G65" s="16"/>
      <c r="H65" s="16"/>
      <c r="I65" s="16"/>
      <c r="J65" s="16"/>
      <c r="K65" s="16"/>
      <c r="L65" s="16"/>
      <c r="M65" s="16"/>
      <c r="N65" s="16"/>
      <c r="O65" s="16"/>
    </row>
    <row r="66" spans="1:28" x14ac:dyDescent="0.25">
      <c r="A66" s="17" t="s">
        <v>42</v>
      </c>
      <c r="B66" s="31" t="e">
        <f>C66/C61</f>
        <v>#DIV/0!</v>
      </c>
      <c r="C66" s="19">
        <f>ROUND(E66+D66,2)</f>
        <v>0</v>
      </c>
      <c r="D66" s="19"/>
      <c r="E66" s="19">
        <f>ROUND(SUM(F66:O66),2)</f>
        <v>0</v>
      </c>
      <c r="F66" s="19"/>
      <c r="G66" s="19"/>
      <c r="H66" s="19"/>
      <c r="I66" s="19"/>
      <c r="J66" s="19"/>
      <c r="K66" s="19"/>
      <c r="L66" s="19"/>
      <c r="M66" s="19"/>
      <c r="N66" s="19"/>
      <c r="O66" s="19"/>
    </row>
    <row r="67" spans="1:28" x14ac:dyDescent="0.25">
      <c r="A67" s="17" t="s">
        <v>43</v>
      </c>
      <c r="B67" s="31" t="e">
        <f>C67/C62</f>
        <v>#DIV/0!</v>
      </c>
      <c r="C67" s="19">
        <f>ROUND(E67+D67,2)</f>
        <v>0</v>
      </c>
      <c r="D67" s="19"/>
      <c r="E67" s="19">
        <f>ROUND(SUM(F67:O67),2)</f>
        <v>0</v>
      </c>
      <c r="F67" s="19"/>
      <c r="G67" s="19"/>
      <c r="H67" s="19"/>
      <c r="I67" s="19"/>
      <c r="J67" s="19"/>
      <c r="K67" s="19"/>
      <c r="L67" s="19"/>
      <c r="M67" s="19"/>
      <c r="N67" s="19"/>
      <c r="O67" s="19"/>
    </row>
    <row r="68" spans="1:28" x14ac:dyDescent="0.25">
      <c r="A68" s="17" t="s">
        <v>44</v>
      </c>
      <c r="B68" s="31" t="e">
        <f>C68/C63</f>
        <v>#DIV/0!</v>
      </c>
      <c r="C68" s="19">
        <f>ROUND(E68+D68,2)</f>
        <v>0</v>
      </c>
      <c r="D68" s="19"/>
      <c r="E68" s="19">
        <f>ROUND(SUM(F68:O68),2)</f>
        <v>0</v>
      </c>
      <c r="F68" s="19"/>
      <c r="G68" s="19"/>
      <c r="H68" s="19"/>
      <c r="I68" s="19"/>
      <c r="J68" s="19"/>
      <c r="K68" s="19"/>
      <c r="L68" s="19"/>
      <c r="M68" s="19"/>
      <c r="N68" s="19"/>
      <c r="O68" s="19"/>
    </row>
    <row r="69" spans="1:28" x14ac:dyDescent="0.25">
      <c r="A69" s="14" t="s">
        <v>23</v>
      </c>
      <c r="B69" s="14"/>
      <c r="C69" s="20">
        <f>ROUND(SUM(C66:C68),2)</f>
        <v>0</v>
      </c>
      <c r="D69" s="16">
        <f>ROUND(SUM(D66:D68),2)</f>
        <v>0</v>
      </c>
      <c r="E69" s="16">
        <f>ROUND(SUM(E66:E68),2)</f>
        <v>0</v>
      </c>
      <c r="F69" s="16">
        <f>ROUND(SUM(F66:F68),2)</f>
        <v>0</v>
      </c>
      <c r="G69" s="16">
        <f t="shared" ref="G69:O69" si="10">SUM(G66:G68)</f>
        <v>0</v>
      </c>
      <c r="H69" s="16">
        <f t="shared" si="10"/>
        <v>0</v>
      </c>
      <c r="I69" s="16">
        <f t="shared" si="10"/>
        <v>0</v>
      </c>
      <c r="J69" s="16">
        <f t="shared" si="10"/>
        <v>0</v>
      </c>
      <c r="K69" s="16">
        <f t="shared" si="10"/>
        <v>0</v>
      </c>
      <c r="L69" s="16">
        <f t="shared" si="10"/>
        <v>0</v>
      </c>
      <c r="M69" s="16">
        <f t="shared" si="10"/>
        <v>0</v>
      </c>
      <c r="N69" s="16">
        <f t="shared" si="10"/>
        <v>0</v>
      </c>
      <c r="O69" s="16">
        <f t="shared" si="10"/>
        <v>0</v>
      </c>
    </row>
    <row r="70" spans="1:28" x14ac:dyDescent="0.25">
      <c r="A70" s="17" t="s">
        <v>46</v>
      </c>
      <c r="B70" s="15">
        <f>B4</f>
        <v>43100</v>
      </c>
      <c r="C70" s="16"/>
      <c r="D70" s="16"/>
      <c r="E70" s="16"/>
      <c r="F70" s="16"/>
      <c r="G70" s="16"/>
      <c r="H70" s="16"/>
      <c r="I70" s="16"/>
      <c r="J70" s="16"/>
      <c r="K70" s="16"/>
      <c r="L70" s="16"/>
      <c r="M70" s="16"/>
      <c r="N70" s="16"/>
      <c r="O70" s="16"/>
    </row>
    <row r="71" spans="1:28" x14ac:dyDescent="0.25">
      <c r="A71" s="14" t="s">
        <v>47</v>
      </c>
      <c r="B71" s="14" t="s">
        <v>48</v>
      </c>
      <c r="C71" s="16"/>
      <c r="D71" s="16"/>
      <c r="E71" s="16"/>
      <c r="F71" s="16"/>
      <c r="G71" s="16"/>
      <c r="H71" s="16"/>
      <c r="I71" s="16"/>
      <c r="J71" s="16"/>
      <c r="K71" s="16"/>
      <c r="L71" s="16"/>
      <c r="M71" s="16"/>
      <c r="N71" s="16"/>
      <c r="O71" s="16"/>
    </row>
    <row r="72" spans="1:28" x14ac:dyDescent="0.25">
      <c r="A72" s="32" t="s">
        <v>49</v>
      </c>
      <c r="B72" s="18"/>
      <c r="C72" s="19">
        <f t="shared" ref="C72:C77" si="11">ROUND(E72+D72,2)</f>
        <v>0</v>
      </c>
      <c r="D72" s="19"/>
      <c r="E72" s="19">
        <f t="shared" ref="E72:E77" si="12">ROUND(SUM(F72:O72),2)</f>
        <v>0</v>
      </c>
      <c r="F72" s="19"/>
      <c r="G72" s="19"/>
      <c r="H72" s="19"/>
      <c r="I72" s="19"/>
      <c r="J72" s="19"/>
      <c r="K72" s="19"/>
      <c r="L72" s="19"/>
      <c r="M72" s="19"/>
      <c r="N72" s="19"/>
      <c r="O72" s="19"/>
    </row>
    <row r="73" spans="1:28" x14ac:dyDescent="0.25">
      <c r="A73" s="32" t="s">
        <v>50</v>
      </c>
      <c r="B73" s="18"/>
      <c r="C73" s="19">
        <f t="shared" si="11"/>
        <v>0</v>
      </c>
      <c r="D73" s="19"/>
      <c r="E73" s="19">
        <f t="shared" si="12"/>
        <v>0</v>
      </c>
      <c r="F73" s="19"/>
      <c r="G73" s="19"/>
      <c r="H73" s="19"/>
      <c r="I73" s="19"/>
      <c r="J73" s="19"/>
      <c r="K73" s="19"/>
      <c r="L73" s="19"/>
      <c r="M73" s="19"/>
      <c r="N73" s="19"/>
      <c r="O73" s="19"/>
    </row>
    <row r="74" spans="1:28" x14ac:dyDescent="0.25">
      <c r="A74" s="32" t="s">
        <v>51</v>
      </c>
      <c r="B74" s="18"/>
      <c r="C74" s="19">
        <f t="shared" si="11"/>
        <v>0</v>
      </c>
      <c r="D74" s="19"/>
      <c r="E74" s="19">
        <f t="shared" si="12"/>
        <v>0</v>
      </c>
      <c r="F74" s="19"/>
      <c r="G74" s="19"/>
      <c r="H74" s="19"/>
      <c r="I74" s="19"/>
      <c r="J74" s="19"/>
      <c r="K74" s="19"/>
      <c r="L74" s="19"/>
      <c r="M74" s="19"/>
      <c r="N74" s="19"/>
      <c r="O74" s="19"/>
    </row>
    <row r="75" spans="1:28" x14ac:dyDescent="0.25">
      <c r="A75" s="32" t="s">
        <v>52</v>
      </c>
      <c r="B75" s="18"/>
      <c r="C75" s="19">
        <f t="shared" si="11"/>
        <v>0</v>
      </c>
      <c r="D75" s="19"/>
      <c r="E75" s="19">
        <f t="shared" si="12"/>
        <v>0</v>
      </c>
      <c r="F75" s="19"/>
      <c r="G75" s="19"/>
      <c r="H75" s="19"/>
      <c r="I75" s="19"/>
      <c r="J75" s="19"/>
      <c r="K75" s="19"/>
      <c r="L75" s="19"/>
      <c r="M75" s="19"/>
      <c r="N75" s="19"/>
      <c r="O75" s="19"/>
    </row>
    <row r="76" spans="1:28" x14ac:dyDescent="0.25">
      <c r="A76" s="32">
        <v>0</v>
      </c>
      <c r="B76" s="18"/>
      <c r="C76" s="19">
        <f t="shared" si="11"/>
        <v>0</v>
      </c>
      <c r="D76" s="19"/>
      <c r="E76" s="19">
        <f t="shared" si="12"/>
        <v>0</v>
      </c>
      <c r="F76" s="19"/>
      <c r="G76" s="19"/>
      <c r="H76" s="19"/>
      <c r="I76" s="19"/>
      <c r="J76" s="19"/>
      <c r="K76" s="19"/>
      <c r="L76" s="19"/>
      <c r="M76" s="19"/>
      <c r="N76" s="19"/>
      <c r="O76" s="19"/>
    </row>
    <row r="77" spans="1:28" x14ac:dyDescent="0.25">
      <c r="A77" s="32">
        <v>0</v>
      </c>
      <c r="B77" s="18"/>
      <c r="C77" s="19">
        <f t="shared" si="11"/>
        <v>0</v>
      </c>
      <c r="D77" s="19"/>
      <c r="E77" s="19">
        <f t="shared" si="12"/>
        <v>0</v>
      </c>
      <c r="F77" s="19"/>
      <c r="G77" s="19"/>
      <c r="H77" s="19"/>
      <c r="I77" s="19"/>
      <c r="J77" s="19"/>
      <c r="K77" s="19"/>
      <c r="L77" s="19"/>
      <c r="M77" s="19"/>
      <c r="N77" s="19"/>
      <c r="O77" s="19"/>
    </row>
    <row r="78" spans="1:28" x14ac:dyDescent="0.25">
      <c r="A78" s="14" t="s">
        <v>23</v>
      </c>
      <c r="B78" s="14"/>
      <c r="C78" s="16">
        <f>ROUND(SUM(C72:C77),2)</f>
        <v>0</v>
      </c>
      <c r="D78" s="16">
        <f>ROUND(SUM(D72:D77),2)</f>
        <v>0</v>
      </c>
      <c r="E78" s="16">
        <f>ROUND(SUM(E72:E77),2)</f>
        <v>0</v>
      </c>
      <c r="F78" s="16">
        <f>ROUND(SUM(F72:F77),2)</f>
        <v>0</v>
      </c>
      <c r="G78" s="16">
        <f t="shared" ref="G78:O78" si="13">I78+H78</f>
        <v>0</v>
      </c>
      <c r="H78" s="16">
        <f t="shared" si="13"/>
        <v>0</v>
      </c>
      <c r="I78" s="16">
        <f t="shared" si="13"/>
        <v>0</v>
      </c>
      <c r="J78" s="16">
        <f t="shared" si="13"/>
        <v>0</v>
      </c>
      <c r="K78" s="16">
        <f t="shared" si="13"/>
        <v>0</v>
      </c>
      <c r="L78" s="16">
        <f t="shared" si="13"/>
        <v>0</v>
      </c>
      <c r="M78" s="16">
        <f t="shared" si="13"/>
        <v>0</v>
      </c>
      <c r="N78" s="16">
        <f t="shared" si="13"/>
        <v>0</v>
      </c>
      <c r="O78" s="16">
        <f t="shared" si="13"/>
        <v>0</v>
      </c>
      <c r="AA78" s="489">
        <f>ROUND(C51+C78,2)</f>
        <v>0</v>
      </c>
    </row>
    <row r="79" spans="1:28" x14ac:dyDescent="0.25">
      <c r="A79" s="14" t="s">
        <v>47</v>
      </c>
      <c r="B79" s="14" t="s">
        <v>53</v>
      </c>
      <c r="C79" s="16"/>
      <c r="D79" s="16"/>
      <c r="E79" s="16"/>
      <c r="F79" s="16"/>
      <c r="G79" s="16"/>
      <c r="H79" s="16"/>
      <c r="I79" s="16"/>
      <c r="J79" s="16"/>
      <c r="K79" s="16"/>
      <c r="L79" s="16"/>
      <c r="M79" s="16"/>
      <c r="N79" s="16"/>
      <c r="O79" s="16"/>
    </row>
    <row r="80" spans="1:28" x14ac:dyDescent="0.25">
      <c r="A80" s="32" t="str">
        <f t="shared" ref="A80:A85" si="14">A72</f>
        <v>1年以内</v>
      </c>
      <c r="B80" s="31" t="e">
        <f t="shared" ref="B80:B85" si="15">C80/C72</f>
        <v>#DIV/0!</v>
      </c>
      <c r="C80" s="19">
        <f t="shared" ref="C80:C85" si="16">ROUND(E80+D80,2)</f>
        <v>0</v>
      </c>
      <c r="D80" s="19"/>
      <c r="E80" s="19">
        <f t="shared" ref="E80:E85" si="17">ROUND(SUM(F80:O80),2)</f>
        <v>0</v>
      </c>
      <c r="F80" s="19"/>
      <c r="G80" s="19"/>
      <c r="H80" s="19"/>
      <c r="I80" s="19"/>
      <c r="J80" s="19"/>
      <c r="K80" s="19"/>
      <c r="L80" s="19"/>
      <c r="M80" s="19"/>
      <c r="N80" s="19"/>
      <c r="O80" s="19"/>
      <c r="AA80" s="489">
        <f>ROUND(C72-C80,2)</f>
        <v>0</v>
      </c>
      <c r="AB80" s="492">
        <f>ROUND(IFERROR(AA80/AA86,0),4)</f>
        <v>0</v>
      </c>
    </row>
    <row r="81" spans="1:28" x14ac:dyDescent="0.25">
      <c r="A81" s="32" t="str">
        <f t="shared" si="14"/>
        <v>1至2年</v>
      </c>
      <c r="B81" s="31" t="e">
        <f t="shared" si="15"/>
        <v>#DIV/0!</v>
      </c>
      <c r="C81" s="19">
        <f t="shared" si="16"/>
        <v>0</v>
      </c>
      <c r="D81" s="19"/>
      <c r="E81" s="19">
        <f t="shared" si="17"/>
        <v>0</v>
      </c>
      <c r="F81" s="19"/>
      <c r="G81" s="19"/>
      <c r="H81" s="19"/>
      <c r="I81" s="19"/>
      <c r="J81" s="19"/>
      <c r="K81" s="19"/>
      <c r="L81" s="19"/>
      <c r="M81" s="19"/>
      <c r="N81" s="19"/>
      <c r="O81" s="19"/>
      <c r="AA81" s="489">
        <f>ROUND(C73-C81,2)</f>
        <v>0</v>
      </c>
      <c r="AB81" s="492">
        <f>ROUND(IFERROR(AA81/AA86,0),4)</f>
        <v>0</v>
      </c>
    </row>
    <row r="82" spans="1:28" x14ac:dyDescent="0.25">
      <c r="A82" s="32" t="str">
        <f t="shared" si="14"/>
        <v>2至3年</v>
      </c>
      <c r="B82" s="31" t="e">
        <f t="shared" si="15"/>
        <v>#DIV/0!</v>
      </c>
      <c r="C82" s="19">
        <f t="shared" si="16"/>
        <v>0</v>
      </c>
      <c r="D82" s="19"/>
      <c r="E82" s="19">
        <f t="shared" si="17"/>
        <v>0</v>
      </c>
      <c r="F82" s="19"/>
      <c r="G82" s="19"/>
      <c r="H82" s="19"/>
      <c r="I82" s="19"/>
      <c r="J82" s="19"/>
      <c r="K82" s="19"/>
      <c r="L82" s="19"/>
      <c r="M82" s="19"/>
      <c r="N82" s="19"/>
      <c r="O82" s="19"/>
      <c r="AA82" s="489">
        <f>ROUND(C74-C82,2)</f>
        <v>0</v>
      </c>
      <c r="AB82" s="492">
        <f>ROUND(IFERROR(AA82/AA86,0),4)</f>
        <v>0</v>
      </c>
    </row>
    <row r="83" spans="1:28" x14ac:dyDescent="0.25">
      <c r="A83" s="32" t="str">
        <f t="shared" si="14"/>
        <v>3年以上</v>
      </c>
      <c r="B83" s="31" t="e">
        <f t="shared" si="15"/>
        <v>#DIV/0!</v>
      </c>
      <c r="C83" s="19">
        <f t="shared" si="16"/>
        <v>0</v>
      </c>
      <c r="D83" s="19"/>
      <c r="E83" s="19">
        <f t="shared" si="17"/>
        <v>0</v>
      </c>
      <c r="F83" s="19"/>
      <c r="G83" s="19"/>
      <c r="H83" s="19"/>
      <c r="I83" s="19"/>
      <c r="J83" s="19"/>
      <c r="K83" s="19"/>
      <c r="L83" s="19"/>
      <c r="M83" s="19"/>
      <c r="N83" s="19"/>
      <c r="O83" s="19"/>
      <c r="AA83" s="489">
        <f>ROUND(C75-C83,2)</f>
        <v>0</v>
      </c>
      <c r="AB83" s="492">
        <f>ROUND(IFERROR(AA83/AA86,0),4)</f>
        <v>0</v>
      </c>
    </row>
    <row r="84" spans="1:28" x14ac:dyDescent="0.25">
      <c r="A84" s="32">
        <f t="shared" si="14"/>
        <v>0</v>
      </c>
      <c r="B84" s="31" t="e">
        <f t="shared" si="15"/>
        <v>#DIV/0!</v>
      </c>
      <c r="C84" s="19">
        <f t="shared" si="16"/>
        <v>0</v>
      </c>
      <c r="D84" s="19"/>
      <c r="E84" s="19">
        <f t="shared" si="17"/>
        <v>0</v>
      </c>
      <c r="F84" s="19"/>
      <c r="G84" s="19"/>
      <c r="H84" s="19"/>
      <c r="I84" s="19"/>
      <c r="J84" s="19"/>
      <c r="K84" s="19"/>
      <c r="L84" s="19"/>
      <c r="M84" s="19"/>
      <c r="N84" s="19"/>
      <c r="O84" s="19"/>
    </row>
    <row r="85" spans="1:28" x14ac:dyDescent="0.25">
      <c r="A85" s="32">
        <f t="shared" si="14"/>
        <v>0</v>
      </c>
      <c r="B85" s="31" t="e">
        <f t="shared" si="15"/>
        <v>#DIV/0!</v>
      </c>
      <c r="C85" s="19">
        <f t="shared" si="16"/>
        <v>0</v>
      </c>
      <c r="D85" s="19"/>
      <c r="E85" s="19">
        <f t="shared" si="17"/>
        <v>0</v>
      </c>
      <c r="F85" s="19"/>
      <c r="G85" s="19"/>
      <c r="H85" s="19"/>
      <c r="I85" s="19"/>
      <c r="J85" s="19"/>
      <c r="K85" s="19"/>
      <c r="L85" s="19"/>
      <c r="M85" s="19"/>
      <c r="N85" s="19"/>
      <c r="O85" s="19"/>
    </row>
    <row r="86" spans="1:28" x14ac:dyDescent="0.25">
      <c r="A86" s="14" t="s">
        <v>23</v>
      </c>
      <c r="B86" s="14"/>
      <c r="C86" s="16">
        <f>ROUND(SUM(C80:C85),2)</f>
        <v>0</v>
      </c>
      <c r="D86" s="16">
        <f>ROUND(SUM(D80:D85),2)</f>
        <v>0</v>
      </c>
      <c r="E86" s="16">
        <f>ROUND(SUM(E80:E85),2)</f>
        <v>0</v>
      </c>
      <c r="F86" s="16">
        <f>ROUND(SUM(F80:F85),2)</f>
        <v>0</v>
      </c>
      <c r="G86" s="16">
        <f t="shared" ref="G86:O86" si="18">SUM(G80:G85)</f>
        <v>0</v>
      </c>
      <c r="H86" s="16">
        <f t="shared" si="18"/>
        <v>0</v>
      </c>
      <c r="I86" s="16">
        <f t="shared" si="18"/>
        <v>0</v>
      </c>
      <c r="J86" s="16">
        <f t="shared" si="18"/>
        <v>0</v>
      </c>
      <c r="K86" s="16">
        <f t="shared" si="18"/>
        <v>0</v>
      </c>
      <c r="L86" s="16">
        <f t="shared" si="18"/>
        <v>0</v>
      </c>
      <c r="M86" s="16">
        <f t="shared" si="18"/>
        <v>0</v>
      </c>
      <c r="N86" s="16">
        <f t="shared" si="18"/>
        <v>0</v>
      </c>
      <c r="O86" s="16">
        <f t="shared" si="18"/>
        <v>0</v>
      </c>
      <c r="AA86" s="489">
        <f>ROUND(C78-C86,2)</f>
        <v>0</v>
      </c>
    </row>
    <row r="87" spans="1:28" x14ac:dyDescent="0.25">
      <c r="A87" s="17" t="s">
        <v>40</v>
      </c>
      <c r="B87" s="15">
        <f>B3</f>
        <v>42735</v>
      </c>
      <c r="C87" s="16"/>
      <c r="D87" s="16"/>
      <c r="E87" s="16"/>
      <c r="F87" s="16"/>
      <c r="G87" s="16"/>
      <c r="H87" s="16"/>
      <c r="I87" s="16"/>
      <c r="J87" s="16"/>
      <c r="K87" s="16"/>
      <c r="L87" s="16"/>
      <c r="M87" s="16"/>
      <c r="N87" s="16"/>
      <c r="O87" s="16"/>
    </row>
    <row r="88" spans="1:28" x14ac:dyDescent="0.25">
      <c r="A88" s="14" t="s">
        <v>19</v>
      </c>
      <c r="B88" s="15" t="s">
        <v>41</v>
      </c>
      <c r="C88" s="16"/>
      <c r="D88" s="16"/>
      <c r="E88" s="16"/>
      <c r="F88" s="16"/>
      <c r="G88" s="16"/>
      <c r="H88" s="16"/>
      <c r="I88" s="16"/>
      <c r="J88" s="16"/>
      <c r="K88" s="16"/>
      <c r="L88" s="16"/>
      <c r="M88" s="16"/>
      <c r="N88" s="16"/>
      <c r="O88" s="16"/>
    </row>
    <row r="89" spans="1:28" x14ac:dyDescent="0.25">
      <c r="A89" s="17" t="s">
        <v>42</v>
      </c>
      <c r="B89" s="33" t="e">
        <f>C89/$C$92</f>
        <v>#DIV/0!</v>
      </c>
      <c r="C89" s="19">
        <f>ROUND(E89+D89,2)</f>
        <v>0</v>
      </c>
      <c r="D89" s="19"/>
      <c r="E89" s="19">
        <f>ROUND(SUM(F89:O89),2)</f>
        <v>0</v>
      </c>
      <c r="F89" s="19"/>
      <c r="G89" s="19"/>
      <c r="H89" s="19"/>
      <c r="I89" s="19"/>
      <c r="J89" s="19"/>
      <c r="K89" s="19"/>
      <c r="L89" s="19"/>
      <c r="M89" s="19"/>
      <c r="N89" s="19"/>
      <c r="O89" s="19"/>
    </row>
    <row r="90" spans="1:28" x14ac:dyDescent="0.25">
      <c r="A90" s="17" t="s">
        <v>43</v>
      </c>
      <c r="B90" s="33" t="e">
        <f>C90/$C$92</f>
        <v>#DIV/0!</v>
      </c>
      <c r="C90" s="19">
        <f>ROUND(E90+D90,2)</f>
        <v>0</v>
      </c>
      <c r="D90" s="19"/>
      <c r="E90" s="19">
        <f>ROUND(SUM(F90:O90),2)</f>
        <v>0</v>
      </c>
      <c r="F90" s="19"/>
      <c r="G90" s="19"/>
      <c r="H90" s="19"/>
      <c r="I90" s="19"/>
      <c r="J90" s="19"/>
      <c r="K90" s="19"/>
      <c r="L90" s="19"/>
      <c r="M90" s="19"/>
      <c r="N90" s="19"/>
      <c r="O90" s="19"/>
    </row>
    <row r="91" spans="1:28" x14ac:dyDescent="0.25">
      <c r="A91" s="17" t="s">
        <v>44</v>
      </c>
      <c r="B91" s="33" t="e">
        <f>C91/$C$92</f>
        <v>#DIV/0!</v>
      </c>
      <c r="C91" s="19">
        <f>ROUND(E91+D91,2)</f>
        <v>0</v>
      </c>
      <c r="D91" s="19"/>
      <c r="E91" s="19">
        <f>ROUND(SUM(F91:O91),2)</f>
        <v>0</v>
      </c>
      <c r="F91" s="19"/>
      <c r="G91" s="19"/>
      <c r="H91" s="19"/>
      <c r="I91" s="19"/>
      <c r="J91" s="19"/>
      <c r="K91" s="19"/>
      <c r="L91" s="19"/>
      <c r="M91" s="19"/>
      <c r="N91" s="19"/>
      <c r="O91" s="19"/>
      <c r="Z91" s="489" t="s">
        <v>875</v>
      </c>
    </row>
    <row r="92" spans="1:28" x14ac:dyDescent="0.25">
      <c r="A92" s="14" t="s">
        <v>23</v>
      </c>
      <c r="B92" s="14"/>
      <c r="C92" s="20">
        <f>ROUND(SUM(C89:C91),2)</f>
        <v>0</v>
      </c>
      <c r="D92" s="16">
        <f>ROUND(SUM(D89:D91),2)</f>
        <v>0</v>
      </c>
      <c r="E92" s="16">
        <f>ROUND(SUM(E89:E91),2)</f>
        <v>0</v>
      </c>
      <c r="F92" s="16">
        <f>ROUND(SUM(F89:F91),2)</f>
        <v>0</v>
      </c>
      <c r="G92" s="16">
        <f t="shared" ref="G92:O92" si="19">SUM(G89:G91)</f>
        <v>0</v>
      </c>
      <c r="H92" s="16">
        <f t="shared" si="19"/>
        <v>0</v>
      </c>
      <c r="I92" s="16">
        <f t="shared" si="19"/>
        <v>0</v>
      </c>
      <c r="J92" s="16">
        <f t="shared" si="19"/>
        <v>0</v>
      </c>
      <c r="K92" s="16">
        <f t="shared" si="19"/>
        <v>0</v>
      </c>
      <c r="L92" s="16">
        <f t="shared" si="19"/>
        <v>0</v>
      </c>
      <c r="M92" s="16">
        <f t="shared" si="19"/>
        <v>0</v>
      </c>
      <c r="N92" s="16">
        <f t="shared" si="19"/>
        <v>0</v>
      </c>
      <c r="O92" s="16">
        <f t="shared" si="19"/>
        <v>0</v>
      </c>
    </row>
    <row r="93" spans="1:28" x14ac:dyDescent="0.25">
      <c r="A93" s="14" t="s">
        <v>19</v>
      </c>
      <c r="B93" s="14" t="s">
        <v>45</v>
      </c>
      <c r="C93" s="16"/>
      <c r="D93" s="16"/>
      <c r="E93" s="16"/>
      <c r="F93" s="16"/>
      <c r="G93" s="16"/>
      <c r="H93" s="16"/>
      <c r="I93" s="16"/>
      <c r="J93" s="16"/>
      <c r="K93" s="16"/>
      <c r="L93" s="16"/>
      <c r="M93" s="16"/>
      <c r="N93" s="16"/>
      <c r="O93" s="16"/>
    </row>
    <row r="94" spans="1:28" x14ac:dyDescent="0.25">
      <c r="A94" s="17" t="s">
        <v>42</v>
      </c>
      <c r="B94" s="31" t="e">
        <f>C94/C89</f>
        <v>#DIV/0!</v>
      </c>
      <c r="C94" s="19">
        <f>ROUND(E94+D94,2)</f>
        <v>0</v>
      </c>
      <c r="D94" s="19"/>
      <c r="E94" s="19">
        <f>ROUND(SUM(F94:O94),2)</f>
        <v>0</v>
      </c>
      <c r="F94" s="19"/>
      <c r="G94" s="19"/>
      <c r="H94" s="19"/>
      <c r="I94" s="19"/>
      <c r="J94" s="19"/>
      <c r="K94" s="19"/>
      <c r="L94" s="19"/>
      <c r="M94" s="19"/>
      <c r="N94" s="19"/>
      <c r="O94" s="19"/>
    </row>
    <row r="95" spans="1:28" x14ac:dyDescent="0.25">
      <c r="A95" s="17" t="s">
        <v>43</v>
      </c>
      <c r="B95" s="31" t="e">
        <f>C95/C90</f>
        <v>#DIV/0!</v>
      </c>
      <c r="C95" s="19">
        <f>ROUND(E95+D95,2)</f>
        <v>0</v>
      </c>
      <c r="D95" s="19"/>
      <c r="E95" s="19">
        <f>ROUND(SUM(F95:O95),2)</f>
        <v>0</v>
      </c>
      <c r="F95" s="19"/>
      <c r="G95" s="19"/>
      <c r="H95" s="19"/>
      <c r="I95" s="19"/>
      <c r="J95" s="19"/>
      <c r="K95" s="19"/>
      <c r="L95" s="19"/>
      <c r="M95" s="19"/>
      <c r="N95" s="19"/>
      <c r="O95" s="19"/>
    </row>
    <row r="96" spans="1:28" x14ac:dyDescent="0.25">
      <c r="A96" s="17" t="s">
        <v>44</v>
      </c>
      <c r="B96" s="31" t="e">
        <f>C96/C91</f>
        <v>#DIV/0!</v>
      </c>
      <c r="C96" s="19">
        <f>ROUND(E96+D96,2)</f>
        <v>0</v>
      </c>
      <c r="D96" s="19"/>
      <c r="E96" s="19">
        <f>ROUND(SUM(F96:O96),2)</f>
        <v>0</v>
      </c>
      <c r="F96" s="19"/>
      <c r="G96" s="19"/>
      <c r="H96" s="19"/>
      <c r="I96" s="19"/>
      <c r="J96" s="19"/>
      <c r="K96" s="19"/>
      <c r="L96" s="19"/>
      <c r="M96" s="19"/>
      <c r="N96" s="19"/>
      <c r="O96" s="19"/>
    </row>
    <row r="97" spans="1:28" x14ac:dyDescent="0.25">
      <c r="A97" s="14" t="s">
        <v>23</v>
      </c>
      <c r="B97" s="14"/>
      <c r="C97" s="20">
        <f>ROUND(SUM(C94:C96),2)</f>
        <v>0</v>
      </c>
      <c r="D97" s="16">
        <f>ROUND(SUM(D94:D96),2)</f>
        <v>0</v>
      </c>
      <c r="E97" s="16">
        <f>ROUND(SUM(E94:E96),2)</f>
        <v>0</v>
      </c>
      <c r="F97" s="16">
        <f>ROUND(SUM(F94:F96),2)</f>
        <v>0</v>
      </c>
      <c r="G97" s="16">
        <f t="shared" ref="G97:O97" si="20">SUM(G94:G96)</f>
        <v>0</v>
      </c>
      <c r="H97" s="16">
        <f t="shared" si="20"/>
        <v>0</v>
      </c>
      <c r="I97" s="16">
        <f t="shared" si="20"/>
        <v>0</v>
      </c>
      <c r="J97" s="16">
        <f t="shared" si="20"/>
        <v>0</v>
      </c>
      <c r="K97" s="16">
        <f t="shared" si="20"/>
        <v>0</v>
      </c>
      <c r="L97" s="16">
        <f t="shared" si="20"/>
        <v>0</v>
      </c>
      <c r="M97" s="16">
        <f t="shared" si="20"/>
        <v>0</v>
      </c>
      <c r="N97" s="16">
        <f t="shared" si="20"/>
        <v>0</v>
      </c>
      <c r="O97" s="16">
        <f t="shared" si="20"/>
        <v>0</v>
      </c>
    </row>
    <row r="98" spans="1:28" x14ac:dyDescent="0.25">
      <c r="A98" s="17" t="s">
        <v>46</v>
      </c>
      <c r="B98" s="15">
        <f>B3</f>
        <v>42735</v>
      </c>
      <c r="C98" s="16"/>
      <c r="D98" s="16"/>
      <c r="E98" s="16"/>
      <c r="F98" s="16"/>
      <c r="G98" s="16"/>
      <c r="H98" s="16"/>
      <c r="I98" s="16"/>
      <c r="J98" s="16"/>
      <c r="K98" s="16"/>
      <c r="L98" s="16"/>
      <c r="M98" s="16"/>
      <c r="N98" s="16"/>
      <c r="O98" s="16"/>
    </row>
    <row r="99" spans="1:28" x14ac:dyDescent="0.25">
      <c r="A99" s="14" t="s">
        <v>47</v>
      </c>
      <c r="B99" s="14" t="s">
        <v>48</v>
      </c>
      <c r="C99" s="16"/>
      <c r="D99" s="16"/>
      <c r="E99" s="16"/>
      <c r="F99" s="16"/>
      <c r="G99" s="16"/>
      <c r="H99" s="16"/>
      <c r="I99" s="16"/>
      <c r="J99" s="16"/>
      <c r="K99" s="16"/>
      <c r="L99" s="16"/>
      <c r="M99" s="16"/>
      <c r="N99" s="16"/>
      <c r="O99" s="16"/>
    </row>
    <row r="100" spans="1:28" x14ac:dyDescent="0.25">
      <c r="A100" s="32" t="str">
        <f t="shared" ref="A100:A105" si="21">A72</f>
        <v>1年以内</v>
      </c>
      <c r="B100" s="18"/>
      <c r="C100" s="19">
        <f t="shared" ref="C100:C105" si="22">ROUND(E100+D100,2)</f>
        <v>0</v>
      </c>
      <c r="D100" s="19"/>
      <c r="E100" s="19">
        <f t="shared" ref="E100:E105" si="23">ROUND(SUM(F100:O100),2)</f>
        <v>0</v>
      </c>
      <c r="F100" s="19"/>
      <c r="G100" s="19"/>
      <c r="H100" s="19"/>
      <c r="I100" s="19"/>
      <c r="J100" s="19"/>
      <c r="K100" s="19"/>
      <c r="L100" s="19"/>
      <c r="M100" s="19"/>
      <c r="N100" s="19"/>
      <c r="O100" s="19"/>
    </row>
    <row r="101" spans="1:28" x14ac:dyDescent="0.25">
      <c r="A101" s="32" t="str">
        <f t="shared" si="21"/>
        <v>1至2年</v>
      </c>
      <c r="B101" s="18"/>
      <c r="C101" s="19">
        <f t="shared" si="22"/>
        <v>0</v>
      </c>
      <c r="D101" s="19"/>
      <c r="E101" s="19">
        <f t="shared" si="23"/>
        <v>0</v>
      </c>
      <c r="F101" s="19"/>
      <c r="G101" s="19"/>
      <c r="H101" s="19"/>
      <c r="I101" s="19"/>
      <c r="J101" s="19"/>
      <c r="K101" s="19"/>
      <c r="L101" s="19"/>
      <c r="M101" s="19"/>
      <c r="N101" s="19"/>
      <c r="O101" s="19"/>
    </row>
    <row r="102" spans="1:28" x14ac:dyDescent="0.25">
      <c r="A102" s="32" t="str">
        <f t="shared" si="21"/>
        <v>2至3年</v>
      </c>
      <c r="B102" s="18"/>
      <c r="C102" s="19">
        <f t="shared" si="22"/>
        <v>0</v>
      </c>
      <c r="D102" s="19"/>
      <c r="E102" s="19">
        <f t="shared" si="23"/>
        <v>0</v>
      </c>
      <c r="F102" s="19"/>
      <c r="G102" s="19"/>
      <c r="H102" s="19"/>
      <c r="I102" s="19"/>
      <c r="J102" s="19"/>
      <c r="K102" s="19"/>
      <c r="L102" s="19"/>
      <c r="M102" s="19"/>
      <c r="N102" s="19"/>
      <c r="O102" s="19"/>
    </row>
    <row r="103" spans="1:28" x14ac:dyDescent="0.25">
      <c r="A103" s="32" t="str">
        <f t="shared" si="21"/>
        <v>3年以上</v>
      </c>
      <c r="B103" s="18"/>
      <c r="C103" s="19">
        <f t="shared" si="22"/>
        <v>0</v>
      </c>
      <c r="D103" s="19"/>
      <c r="E103" s="19">
        <f t="shared" si="23"/>
        <v>0</v>
      </c>
      <c r="F103" s="19"/>
      <c r="G103" s="19"/>
      <c r="H103" s="19"/>
      <c r="I103" s="19"/>
      <c r="J103" s="19"/>
      <c r="K103" s="19"/>
      <c r="L103" s="19"/>
      <c r="M103" s="19"/>
      <c r="N103" s="19"/>
      <c r="O103" s="19"/>
    </row>
    <row r="104" spans="1:28" x14ac:dyDescent="0.25">
      <c r="A104" s="32">
        <f t="shared" si="21"/>
        <v>0</v>
      </c>
      <c r="B104" s="18"/>
      <c r="C104" s="19">
        <f t="shared" si="22"/>
        <v>0</v>
      </c>
      <c r="D104" s="19"/>
      <c r="E104" s="19">
        <f t="shared" si="23"/>
        <v>0</v>
      </c>
      <c r="F104" s="19"/>
      <c r="G104" s="19"/>
      <c r="H104" s="19"/>
      <c r="I104" s="19"/>
      <c r="J104" s="19"/>
      <c r="K104" s="19"/>
      <c r="L104" s="19"/>
      <c r="M104" s="19"/>
      <c r="N104" s="19"/>
      <c r="O104" s="19"/>
    </row>
    <row r="105" spans="1:28" x14ac:dyDescent="0.25">
      <c r="A105" s="32">
        <f t="shared" si="21"/>
        <v>0</v>
      </c>
      <c r="B105" s="18"/>
      <c r="C105" s="19">
        <f t="shared" si="22"/>
        <v>0</v>
      </c>
      <c r="D105" s="19"/>
      <c r="E105" s="19">
        <f t="shared" si="23"/>
        <v>0</v>
      </c>
      <c r="F105" s="19"/>
      <c r="G105" s="19"/>
      <c r="H105" s="19"/>
      <c r="I105" s="19"/>
      <c r="J105" s="19"/>
      <c r="K105" s="19"/>
      <c r="L105" s="19"/>
      <c r="M105" s="19"/>
      <c r="N105" s="19"/>
      <c r="O105" s="19"/>
    </row>
    <row r="106" spans="1:28" x14ac:dyDescent="0.25">
      <c r="A106" s="14" t="s">
        <v>54</v>
      </c>
      <c r="B106" s="14"/>
      <c r="C106" s="16">
        <f>ROUND(SUM(C100:C105),2)</f>
        <v>0</v>
      </c>
      <c r="D106" s="16">
        <f>ROUND(SUM(D100:D105),2)</f>
        <v>0</v>
      </c>
      <c r="E106" s="16">
        <f>ROUND(SUM(E100:E105),2)</f>
        <v>0</v>
      </c>
      <c r="F106" s="16">
        <f>ROUND(SUM(F100:F105),2)</f>
        <v>0</v>
      </c>
      <c r="G106" s="16">
        <f t="shared" ref="G106:O106" si="24">SUM(G100:G105)</f>
        <v>0</v>
      </c>
      <c r="H106" s="16">
        <f t="shared" si="24"/>
        <v>0</v>
      </c>
      <c r="I106" s="16">
        <f t="shared" si="24"/>
        <v>0</v>
      </c>
      <c r="J106" s="16">
        <f t="shared" si="24"/>
        <v>0</v>
      </c>
      <c r="K106" s="16">
        <f t="shared" si="24"/>
        <v>0</v>
      </c>
      <c r="L106" s="16">
        <f t="shared" si="24"/>
        <v>0</v>
      </c>
      <c r="M106" s="16">
        <f t="shared" si="24"/>
        <v>0</v>
      </c>
      <c r="N106" s="16">
        <f t="shared" si="24"/>
        <v>0</v>
      </c>
      <c r="O106" s="16">
        <f t="shared" si="24"/>
        <v>0</v>
      </c>
      <c r="AA106" s="489">
        <f>ROUND(C55+C106,2)</f>
        <v>0</v>
      </c>
    </row>
    <row r="107" spans="1:28" x14ac:dyDescent="0.25">
      <c r="A107" s="14" t="s">
        <v>55</v>
      </c>
      <c r="B107" s="14" t="s">
        <v>53</v>
      </c>
      <c r="C107" s="16"/>
      <c r="D107" s="16"/>
      <c r="E107" s="16"/>
      <c r="F107" s="16"/>
      <c r="G107" s="16"/>
      <c r="H107" s="16"/>
      <c r="I107" s="16"/>
      <c r="J107" s="16"/>
      <c r="K107" s="16"/>
      <c r="L107" s="16"/>
      <c r="M107" s="16"/>
      <c r="N107" s="16"/>
      <c r="O107" s="16"/>
    </row>
    <row r="108" spans="1:28" x14ac:dyDescent="0.25">
      <c r="A108" s="32" t="str">
        <f t="shared" ref="A108:A113" si="25">A72</f>
        <v>1年以内</v>
      </c>
      <c r="B108" s="31" t="e">
        <f t="shared" ref="B108:B113" si="26">C108/C100</f>
        <v>#DIV/0!</v>
      </c>
      <c r="C108" s="19">
        <f t="shared" ref="C108:C113" si="27">ROUND(E108+D108,2)</f>
        <v>0</v>
      </c>
      <c r="D108" s="19"/>
      <c r="E108" s="19">
        <f t="shared" ref="E108:E113" si="28">ROUND(SUM(F108:O108),2)</f>
        <v>0</v>
      </c>
      <c r="F108" s="19"/>
      <c r="G108" s="19"/>
      <c r="H108" s="19"/>
      <c r="I108" s="19"/>
      <c r="J108" s="19"/>
      <c r="K108" s="19"/>
      <c r="L108" s="19"/>
      <c r="M108" s="19"/>
      <c r="N108" s="19"/>
      <c r="O108" s="19"/>
      <c r="AA108" s="489">
        <f>ROUND(C100-C108,2)</f>
        <v>0</v>
      </c>
      <c r="AB108" s="492">
        <f>ROUND(IFERROR(AA108/AA114,0),4)</f>
        <v>0</v>
      </c>
    </row>
    <row r="109" spans="1:28" x14ac:dyDescent="0.25">
      <c r="A109" s="32" t="str">
        <f t="shared" si="25"/>
        <v>1至2年</v>
      </c>
      <c r="B109" s="31" t="e">
        <f t="shared" si="26"/>
        <v>#DIV/0!</v>
      </c>
      <c r="C109" s="19">
        <f t="shared" si="27"/>
        <v>0</v>
      </c>
      <c r="D109" s="19"/>
      <c r="E109" s="19">
        <f t="shared" si="28"/>
        <v>0</v>
      </c>
      <c r="F109" s="19"/>
      <c r="G109" s="19"/>
      <c r="H109" s="19"/>
      <c r="I109" s="19"/>
      <c r="J109" s="19"/>
      <c r="K109" s="19"/>
      <c r="L109" s="19"/>
      <c r="M109" s="19"/>
      <c r="N109" s="19"/>
      <c r="O109" s="19"/>
      <c r="AA109" s="489">
        <f>ROUND(C101-C109,2)</f>
        <v>0</v>
      </c>
      <c r="AB109" s="492">
        <f>ROUND(IFERROR(AA109/AA114,0),4)</f>
        <v>0</v>
      </c>
    </row>
    <row r="110" spans="1:28" x14ac:dyDescent="0.25">
      <c r="A110" s="32" t="str">
        <f t="shared" si="25"/>
        <v>2至3年</v>
      </c>
      <c r="B110" s="31" t="e">
        <f t="shared" si="26"/>
        <v>#DIV/0!</v>
      </c>
      <c r="C110" s="19">
        <f t="shared" si="27"/>
        <v>0</v>
      </c>
      <c r="D110" s="19"/>
      <c r="E110" s="19">
        <f t="shared" si="28"/>
        <v>0</v>
      </c>
      <c r="F110" s="19"/>
      <c r="G110" s="19"/>
      <c r="H110" s="19"/>
      <c r="I110" s="19"/>
      <c r="J110" s="19"/>
      <c r="K110" s="19"/>
      <c r="L110" s="19"/>
      <c r="M110" s="19"/>
      <c r="N110" s="19"/>
      <c r="O110" s="19"/>
      <c r="AA110" s="489">
        <f>ROUND(C102-C110,2)</f>
        <v>0</v>
      </c>
      <c r="AB110" s="492">
        <f>ROUND(IFERROR(AA110/AA114,0),4)</f>
        <v>0</v>
      </c>
    </row>
    <row r="111" spans="1:28" x14ac:dyDescent="0.25">
      <c r="A111" s="32" t="str">
        <f t="shared" si="25"/>
        <v>3年以上</v>
      </c>
      <c r="B111" s="31" t="e">
        <f t="shared" si="26"/>
        <v>#DIV/0!</v>
      </c>
      <c r="C111" s="19">
        <f t="shared" si="27"/>
        <v>0</v>
      </c>
      <c r="D111" s="19"/>
      <c r="E111" s="19">
        <f t="shared" si="28"/>
        <v>0</v>
      </c>
      <c r="F111" s="19"/>
      <c r="G111" s="19"/>
      <c r="H111" s="19"/>
      <c r="I111" s="19"/>
      <c r="J111" s="19"/>
      <c r="K111" s="19"/>
      <c r="L111" s="19"/>
      <c r="M111" s="19"/>
      <c r="N111" s="19"/>
      <c r="O111" s="19"/>
      <c r="AA111" s="489">
        <f>ROUND(C103-C111,2)</f>
        <v>0</v>
      </c>
      <c r="AB111" s="492">
        <f>ROUND(IFERROR(AA111/AA114,0),4)</f>
        <v>0</v>
      </c>
    </row>
    <row r="112" spans="1:28" x14ac:dyDescent="0.25">
      <c r="A112" s="32">
        <f t="shared" si="25"/>
        <v>0</v>
      </c>
      <c r="B112" s="31" t="e">
        <f t="shared" si="26"/>
        <v>#DIV/0!</v>
      </c>
      <c r="C112" s="19">
        <f t="shared" si="27"/>
        <v>0</v>
      </c>
      <c r="D112" s="19"/>
      <c r="E112" s="19">
        <f t="shared" si="28"/>
        <v>0</v>
      </c>
      <c r="F112" s="19"/>
      <c r="G112" s="19"/>
      <c r="H112" s="19"/>
      <c r="I112" s="19"/>
      <c r="J112" s="19"/>
      <c r="K112" s="19"/>
      <c r="L112" s="19"/>
      <c r="M112" s="19"/>
      <c r="N112" s="19"/>
      <c r="O112" s="19"/>
    </row>
    <row r="113" spans="1:28" x14ac:dyDescent="0.25">
      <c r="A113" s="32">
        <f t="shared" si="25"/>
        <v>0</v>
      </c>
      <c r="B113" s="31" t="e">
        <f t="shared" si="26"/>
        <v>#DIV/0!</v>
      </c>
      <c r="C113" s="19">
        <f t="shared" si="27"/>
        <v>0</v>
      </c>
      <c r="D113" s="19"/>
      <c r="E113" s="19">
        <f t="shared" si="28"/>
        <v>0</v>
      </c>
      <c r="F113" s="19"/>
      <c r="G113" s="19"/>
      <c r="H113" s="19"/>
      <c r="I113" s="19"/>
      <c r="J113" s="19"/>
      <c r="K113" s="19"/>
      <c r="L113" s="19"/>
      <c r="M113" s="19"/>
      <c r="N113" s="19"/>
      <c r="O113" s="19"/>
    </row>
    <row r="114" spans="1:28" x14ac:dyDescent="0.25">
      <c r="A114" s="14" t="s">
        <v>54</v>
      </c>
      <c r="B114" s="14"/>
      <c r="C114" s="16">
        <f>ROUND(SUM(C108:C113),2)</f>
        <v>0</v>
      </c>
      <c r="D114" s="16">
        <f>ROUND(SUM(D108:D113),2)</f>
        <v>0</v>
      </c>
      <c r="E114" s="16">
        <f>ROUND(SUM(E108:E113),2)</f>
        <v>0</v>
      </c>
      <c r="F114" s="16">
        <f>ROUND(SUM(F108:F113),2)</f>
        <v>0</v>
      </c>
      <c r="G114" s="16">
        <f t="shared" ref="G114:O114" si="29">SUM(G108:G113)</f>
        <v>0</v>
      </c>
      <c r="H114" s="16">
        <f t="shared" si="29"/>
        <v>0</v>
      </c>
      <c r="I114" s="16">
        <f t="shared" si="29"/>
        <v>0</v>
      </c>
      <c r="J114" s="16">
        <f t="shared" si="29"/>
        <v>0</v>
      </c>
      <c r="K114" s="16">
        <f t="shared" si="29"/>
        <v>0</v>
      </c>
      <c r="L114" s="16">
        <f t="shared" si="29"/>
        <v>0</v>
      </c>
      <c r="M114" s="16">
        <f t="shared" si="29"/>
        <v>0</v>
      </c>
      <c r="N114" s="16">
        <f t="shared" si="29"/>
        <v>0</v>
      </c>
      <c r="O114" s="16">
        <f t="shared" si="29"/>
        <v>0</v>
      </c>
      <c r="AA114" s="489">
        <f>ROUND(C106-C114,2)</f>
        <v>0</v>
      </c>
    </row>
    <row r="115" spans="1:28" x14ac:dyDescent="0.25">
      <c r="A115" s="34" t="s">
        <v>56</v>
      </c>
      <c r="B115" s="23" t="s">
        <v>26</v>
      </c>
      <c r="C115" s="29"/>
      <c r="D115" s="29"/>
      <c r="E115" s="29"/>
      <c r="F115" s="29"/>
      <c r="G115" s="29"/>
      <c r="H115" s="29"/>
      <c r="I115" s="29"/>
      <c r="J115" s="29"/>
      <c r="K115" s="29"/>
      <c r="L115" s="29"/>
      <c r="M115" s="29"/>
      <c r="N115" s="29"/>
      <c r="O115" s="29"/>
    </row>
    <row r="116" spans="1:28" x14ac:dyDescent="0.25">
      <c r="A116" s="34" t="s">
        <v>57</v>
      </c>
      <c r="B116" s="23" t="s">
        <v>26</v>
      </c>
      <c r="C116" s="29"/>
      <c r="D116" s="29"/>
      <c r="E116" s="29"/>
      <c r="F116" s="29"/>
      <c r="G116" s="29"/>
      <c r="H116" s="29"/>
      <c r="I116" s="29"/>
      <c r="J116" s="29"/>
      <c r="K116" s="29"/>
      <c r="L116" s="29"/>
      <c r="M116" s="29"/>
      <c r="N116" s="29"/>
      <c r="O116" s="29"/>
    </row>
    <row r="117" spans="1:28" x14ac:dyDescent="0.25">
      <c r="A117" s="34" t="s">
        <v>58</v>
      </c>
      <c r="B117" s="23" t="s">
        <v>26</v>
      </c>
      <c r="C117" s="29"/>
      <c r="D117" s="29"/>
      <c r="E117" s="29"/>
      <c r="F117" s="29"/>
      <c r="G117" s="29"/>
      <c r="H117" s="29"/>
      <c r="I117" s="29"/>
      <c r="J117" s="29"/>
      <c r="K117" s="29"/>
      <c r="L117" s="29"/>
      <c r="M117" s="29"/>
      <c r="N117" s="29"/>
      <c r="O117" s="29"/>
    </row>
    <row r="118" spans="1:28" x14ac:dyDescent="0.25">
      <c r="A118" s="34" t="s">
        <v>59</v>
      </c>
      <c r="B118" s="23" t="s">
        <v>26</v>
      </c>
      <c r="C118" s="29"/>
      <c r="D118" s="29"/>
      <c r="E118" s="29"/>
      <c r="F118" s="29"/>
      <c r="G118" s="29"/>
      <c r="H118" s="29"/>
      <c r="I118" s="29"/>
      <c r="J118" s="29"/>
      <c r="K118" s="29"/>
      <c r="L118" s="29"/>
      <c r="M118" s="29"/>
      <c r="N118" s="29"/>
      <c r="O118" s="29"/>
    </row>
    <row r="119" spans="1:28" x14ac:dyDescent="0.25">
      <c r="A119" s="34" t="s">
        <v>60</v>
      </c>
      <c r="B119" s="23" t="s">
        <v>26</v>
      </c>
      <c r="C119" s="29"/>
      <c r="D119" s="29"/>
      <c r="E119" s="29"/>
      <c r="F119" s="29"/>
      <c r="G119" s="29"/>
      <c r="H119" s="29"/>
      <c r="I119" s="29"/>
      <c r="J119" s="29"/>
      <c r="K119" s="29"/>
      <c r="L119" s="29"/>
      <c r="M119" s="29"/>
      <c r="N119" s="29"/>
      <c r="O119" s="29"/>
    </row>
    <row r="120" spans="1:28" x14ac:dyDescent="0.25">
      <c r="A120" s="34" t="s">
        <v>61</v>
      </c>
      <c r="B120" s="23" t="s">
        <v>26</v>
      </c>
      <c r="C120" s="29"/>
      <c r="D120" s="29"/>
      <c r="E120" s="29"/>
      <c r="F120" s="29"/>
      <c r="G120" s="29"/>
      <c r="H120" s="29"/>
      <c r="I120" s="29"/>
      <c r="J120" s="29"/>
      <c r="K120" s="29"/>
      <c r="L120" s="29"/>
      <c r="M120" s="29"/>
      <c r="N120" s="29"/>
      <c r="O120" s="29"/>
    </row>
    <row r="121" spans="1:28" x14ac:dyDescent="0.25">
      <c r="A121" s="34" t="s">
        <v>62</v>
      </c>
      <c r="B121" s="23" t="s">
        <v>26</v>
      </c>
      <c r="C121" s="29"/>
      <c r="D121" s="29"/>
      <c r="E121" s="29"/>
      <c r="F121" s="29"/>
      <c r="G121" s="29"/>
      <c r="H121" s="29"/>
      <c r="I121" s="29"/>
      <c r="J121" s="29"/>
      <c r="K121" s="29"/>
      <c r="L121" s="29"/>
      <c r="M121" s="29"/>
      <c r="N121" s="29"/>
      <c r="O121" s="29"/>
    </row>
    <row r="122" spans="1:28" x14ac:dyDescent="0.25">
      <c r="A122" s="34" t="s">
        <v>63</v>
      </c>
      <c r="B122" s="23" t="s">
        <v>26</v>
      </c>
      <c r="C122" s="29"/>
      <c r="D122" s="29"/>
      <c r="E122" s="29"/>
      <c r="F122" s="29"/>
      <c r="G122" s="29"/>
      <c r="H122" s="29"/>
      <c r="I122" s="29"/>
      <c r="J122" s="29"/>
      <c r="K122" s="29"/>
      <c r="L122" s="29"/>
      <c r="M122" s="29"/>
      <c r="N122" s="29"/>
      <c r="O122" s="29"/>
    </row>
    <row r="123" spans="1:28" x14ac:dyDescent="0.25">
      <c r="A123" s="17"/>
      <c r="B123" s="14"/>
      <c r="C123" s="16"/>
      <c r="D123" s="16"/>
      <c r="E123" s="16"/>
      <c r="F123" s="16"/>
      <c r="G123" s="16"/>
      <c r="H123" s="16"/>
      <c r="I123" s="16"/>
      <c r="J123" s="16"/>
      <c r="K123" s="16"/>
      <c r="L123" s="16"/>
      <c r="M123" s="16"/>
      <c r="N123" s="16"/>
      <c r="O123" s="16"/>
    </row>
    <row r="124" spans="1:28" x14ac:dyDescent="0.25">
      <c r="A124" s="11" t="s">
        <v>64</v>
      </c>
      <c r="B124" s="12"/>
      <c r="C124" s="13"/>
      <c r="D124" s="13"/>
      <c r="E124" s="13"/>
      <c r="F124" s="13"/>
      <c r="G124" s="13"/>
      <c r="H124" s="13"/>
      <c r="I124" s="13"/>
      <c r="J124" s="13"/>
      <c r="K124" s="13"/>
      <c r="L124" s="13"/>
      <c r="M124" s="13"/>
      <c r="N124" s="13"/>
      <c r="O124" s="13"/>
    </row>
    <row r="125" spans="1:28" x14ac:dyDescent="0.25">
      <c r="A125" s="14" t="s">
        <v>55</v>
      </c>
      <c r="B125" s="15">
        <f>B4</f>
        <v>43100</v>
      </c>
      <c r="C125" s="16"/>
      <c r="D125" s="16"/>
      <c r="E125" s="16"/>
      <c r="F125" s="16"/>
      <c r="G125" s="16"/>
      <c r="H125" s="16"/>
      <c r="I125" s="16"/>
      <c r="J125" s="16"/>
      <c r="K125" s="16"/>
      <c r="L125" s="16"/>
      <c r="M125" s="16"/>
      <c r="N125" s="16"/>
      <c r="O125" s="16"/>
    </row>
    <row r="126" spans="1:28" x14ac:dyDescent="0.25">
      <c r="A126" s="17" t="s">
        <v>49</v>
      </c>
      <c r="B126" s="18"/>
      <c r="C126" s="19">
        <f>ROUND(E126+D126,2)</f>
        <v>0</v>
      </c>
      <c r="D126" s="19"/>
      <c r="E126" s="19">
        <f>ROUND(SUM(F126:O126),2)</f>
        <v>0</v>
      </c>
      <c r="F126" s="19"/>
      <c r="G126" s="19"/>
      <c r="H126" s="19"/>
      <c r="I126" s="19"/>
      <c r="J126" s="19"/>
      <c r="K126" s="19"/>
      <c r="L126" s="19"/>
      <c r="M126" s="19"/>
      <c r="N126" s="19"/>
      <c r="O126" s="19"/>
      <c r="AB126" s="492">
        <f>ROUND(IFERROR(C126/C130,0),4)</f>
        <v>0</v>
      </c>
    </row>
    <row r="127" spans="1:28" x14ac:dyDescent="0.25">
      <c r="A127" s="17" t="s">
        <v>50</v>
      </c>
      <c r="B127" s="18"/>
      <c r="C127" s="19">
        <f>ROUND(E127+D127,2)</f>
        <v>0</v>
      </c>
      <c r="D127" s="19"/>
      <c r="E127" s="19">
        <f>ROUND(SUM(F127:O127),2)</f>
        <v>0</v>
      </c>
      <c r="F127" s="19"/>
      <c r="G127" s="19"/>
      <c r="H127" s="19"/>
      <c r="I127" s="19"/>
      <c r="J127" s="19"/>
      <c r="K127" s="19"/>
      <c r="L127" s="19"/>
      <c r="M127" s="19"/>
      <c r="N127" s="19"/>
      <c r="O127" s="19"/>
      <c r="AB127" s="492">
        <f>ROUND(IFERROR(C127/C130,0),4)</f>
        <v>0</v>
      </c>
    </row>
    <row r="128" spans="1:28" x14ac:dyDescent="0.25">
      <c r="A128" s="17" t="s">
        <v>51</v>
      </c>
      <c r="B128" s="18"/>
      <c r="C128" s="19">
        <f>ROUND(E128+D128,2)</f>
        <v>0</v>
      </c>
      <c r="D128" s="19"/>
      <c r="E128" s="19">
        <f>ROUND(SUM(F128:O128),2)</f>
        <v>0</v>
      </c>
      <c r="F128" s="19"/>
      <c r="G128" s="19"/>
      <c r="H128" s="19"/>
      <c r="I128" s="19"/>
      <c r="J128" s="19"/>
      <c r="K128" s="19"/>
      <c r="L128" s="19"/>
      <c r="M128" s="19"/>
      <c r="N128" s="19"/>
      <c r="O128" s="19"/>
      <c r="AB128" s="492">
        <f>ROUND(IFERROR(C128/C130,0),4)</f>
        <v>0</v>
      </c>
    </row>
    <row r="129" spans="1:28" x14ac:dyDescent="0.25">
      <c r="A129" s="17" t="s">
        <v>52</v>
      </c>
      <c r="B129" s="18"/>
      <c r="C129" s="19">
        <f>ROUND(E129+D129,2)</f>
        <v>0</v>
      </c>
      <c r="D129" s="19"/>
      <c r="E129" s="19">
        <f>ROUND(SUM(F129:O129),2)</f>
        <v>0</v>
      </c>
      <c r="F129" s="19"/>
      <c r="G129" s="19"/>
      <c r="H129" s="19"/>
      <c r="I129" s="19"/>
      <c r="J129" s="19"/>
      <c r="K129" s="19"/>
      <c r="L129" s="19"/>
      <c r="M129" s="19"/>
      <c r="N129" s="19"/>
      <c r="O129" s="19"/>
      <c r="Z129" s="489" t="s">
        <v>876</v>
      </c>
      <c r="AB129" s="492">
        <f>ROUND(IFERROR(C129/C130,0),4)</f>
        <v>0</v>
      </c>
    </row>
    <row r="130" spans="1:28" x14ac:dyDescent="0.25">
      <c r="A130" s="14" t="s">
        <v>54</v>
      </c>
      <c r="B130" s="14"/>
      <c r="C130" s="35">
        <f>ROUND(SUM(C126:C129),2)</f>
        <v>0</v>
      </c>
      <c r="D130" s="36">
        <f>ROUND(SUM(D126:D129),2)</f>
        <v>0</v>
      </c>
      <c r="E130" s="36">
        <f>ROUND(SUM(E126:E129),2)</f>
        <v>0</v>
      </c>
      <c r="F130" s="36">
        <f>ROUND(SUM(F126:F129),2)</f>
        <v>0</v>
      </c>
      <c r="G130" s="36">
        <f t="shared" ref="G130:O130" si="30">SUM(G126:G129)</f>
        <v>0</v>
      </c>
      <c r="H130" s="36">
        <f t="shared" si="30"/>
        <v>0</v>
      </c>
      <c r="I130" s="36">
        <f t="shared" si="30"/>
        <v>0</v>
      </c>
      <c r="J130" s="36">
        <f t="shared" si="30"/>
        <v>0</v>
      </c>
      <c r="K130" s="36">
        <f t="shared" si="30"/>
        <v>0</v>
      </c>
      <c r="L130" s="36">
        <f t="shared" si="30"/>
        <v>0</v>
      </c>
      <c r="M130" s="36">
        <f t="shared" si="30"/>
        <v>0</v>
      </c>
      <c r="N130" s="36">
        <f t="shared" si="30"/>
        <v>0</v>
      </c>
      <c r="O130" s="36">
        <f t="shared" si="30"/>
        <v>0</v>
      </c>
    </row>
    <row r="131" spans="1:28" x14ac:dyDescent="0.25">
      <c r="A131" s="14" t="s">
        <v>55</v>
      </c>
      <c r="B131" s="15">
        <f>B3</f>
        <v>42735</v>
      </c>
      <c r="C131" s="16"/>
      <c r="D131" s="16"/>
      <c r="E131" s="16"/>
      <c r="F131" s="16"/>
      <c r="G131" s="16"/>
      <c r="H131" s="16"/>
      <c r="I131" s="16"/>
      <c r="J131" s="16"/>
      <c r="K131" s="16"/>
      <c r="L131" s="16"/>
      <c r="M131" s="16"/>
      <c r="N131" s="16"/>
      <c r="O131" s="16"/>
    </row>
    <row r="132" spans="1:28" x14ac:dyDescent="0.25">
      <c r="A132" s="17" t="str">
        <f>A126</f>
        <v>1年以内</v>
      </c>
      <c r="B132" s="18"/>
      <c r="C132" s="19">
        <f>ROUND(E132+D132,2)</f>
        <v>0</v>
      </c>
      <c r="D132" s="19"/>
      <c r="E132" s="19">
        <f>ROUND(SUM(F132:O132),2)</f>
        <v>0</v>
      </c>
      <c r="F132" s="19"/>
      <c r="G132" s="19"/>
      <c r="H132" s="19"/>
      <c r="I132" s="19"/>
      <c r="J132" s="19"/>
      <c r="K132" s="19"/>
      <c r="L132" s="19"/>
      <c r="M132" s="19"/>
      <c r="N132" s="19"/>
      <c r="O132" s="19"/>
      <c r="AB132" s="492">
        <f>ROUND(IFERROR(C132/C136,0),4)</f>
        <v>0</v>
      </c>
    </row>
    <row r="133" spans="1:28" x14ac:dyDescent="0.25">
      <c r="A133" s="17" t="str">
        <f>A127</f>
        <v>1至2年</v>
      </c>
      <c r="B133" s="18"/>
      <c r="C133" s="19">
        <f>ROUND(E133+D133,2)</f>
        <v>0</v>
      </c>
      <c r="D133" s="19"/>
      <c r="E133" s="19">
        <f>ROUND(SUM(F133:O133),2)</f>
        <v>0</v>
      </c>
      <c r="F133" s="19"/>
      <c r="G133" s="19"/>
      <c r="H133" s="19"/>
      <c r="I133" s="19"/>
      <c r="J133" s="19"/>
      <c r="K133" s="19"/>
      <c r="L133" s="19"/>
      <c r="M133" s="19"/>
      <c r="N133" s="19"/>
      <c r="O133" s="19"/>
      <c r="AB133" s="492">
        <f>ROUND(IFERROR(C133/C136,0),4)</f>
        <v>0</v>
      </c>
    </row>
    <row r="134" spans="1:28" x14ac:dyDescent="0.25">
      <c r="A134" s="17" t="str">
        <f>A128</f>
        <v>2至3年</v>
      </c>
      <c r="B134" s="18"/>
      <c r="C134" s="19">
        <f>ROUND(E134+D134,2)</f>
        <v>0</v>
      </c>
      <c r="D134" s="19"/>
      <c r="E134" s="19">
        <f>ROUND(SUM(F134:O134),2)</f>
        <v>0</v>
      </c>
      <c r="F134" s="19"/>
      <c r="G134" s="19"/>
      <c r="H134" s="19"/>
      <c r="I134" s="19"/>
      <c r="J134" s="19"/>
      <c r="K134" s="19"/>
      <c r="L134" s="19"/>
      <c r="M134" s="19"/>
      <c r="N134" s="19"/>
      <c r="O134" s="19"/>
      <c r="AB134" s="492">
        <f>ROUND(IFERROR(C134/C136,0),4)</f>
        <v>0</v>
      </c>
    </row>
    <row r="135" spans="1:28" x14ac:dyDescent="0.25">
      <c r="A135" s="17" t="str">
        <f>A129</f>
        <v>3年以上</v>
      </c>
      <c r="B135" s="18"/>
      <c r="C135" s="19">
        <f>ROUND(E135+D135,2)</f>
        <v>0</v>
      </c>
      <c r="D135" s="19"/>
      <c r="E135" s="19">
        <f>ROUND(SUM(F135:O135),2)</f>
        <v>0</v>
      </c>
      <c r="F135" s="19"/>
      <c r="G135" s="19"/>
      <c r="H135" s="19"/>
      <c r="I135" s="19"/>
      <c r="J135" s="19"/>
      <c r="K135" s="19"/>
      <c r="L135" s="19"/>
      <c r="M135" s="19"/>
      <c r="N135" s="19"/>
      <c r="O135" s="19"/>
      <c r="Z135" s="489" t="s">
        <v>877</v>
      </c>
      <c r="AB135" s="492">
        <f>ROUND(IFERROR(C135/C136,0),4)</f>
        <v>0</v>
      </c>
    </row>
    <row r="136" spans="1:28" x14ac:dyDescent="0.25">
      <c r="A136" s="14" t="s">
        <v>65</v>
      </c>
      <c r="B136" s="14"/>
      <c r="C136" s="20">
        <f>ROUND(SUM(C132:C135),2)</f>
        <v>0</v>
      </c>
      <c r="D136" s="16">
        <f>ROUND(SUM(D132:D135),2)</f>
        <v>0</v>
      </c>
      <c r="E136" s="16">
        <f>ROUND(SUM(E132:E135),2)</f>
        <v>0</v>
      </c>
      <c r="F136" s="16">
        <f>ROUND(SUM(F132:F135),2)</f>
        <v>0</v>
      </c>
      <c r="G136" s="16">
        <f t="shared" ref="G136:O136" si="31">SUM(G132:G135)</f>
        <v>0</v>
      </c>
      <c r="H136" s="16">
        <f t="shared" si="31"/>
        <v>0</v>
      </c>
      <c r="I136" s="16">
        <f t="shared" si="31"/>
        <v>0</v>
      </c>
      <c r="J136" s="16">
        <f t="shared" si="31"/>
        <v>0</v>
      </c>
      <c r="K136" s="16">
        <f t="shared" si="31"/>
        <v>0</v>
      </c>
      <c r="L136" s="16">
        <f t="shared" si="31"/>
        <v>0</v>
      </c>
      <c r="M136" s="16">
        <f t="shared" si="31"/>
        <v>0</v>
      </c>
      <c r="N136" s="16">
        <f t="shared" si="31"/>
        <v>0</v>
      </c>
      <c r="O136" s="16">
        <f t="shared" si="31"/>
        <v>0</v>
      </c>
    </row>
    <row r="137" spans="1:28" x14ac:dyDescent="0.25">
      <c r="A137" s="34" t="s">
        <v>66</v>
      </c>
      <c r="B137" s="23" t="s">
        <v>26</v>
      </c>
      <c r="C137" s="29"/>
      <c r="D137" s="29"/>
      <c r="E137" s="29"/>
      <c r="F137" s="29"/>
      <c r="G137" s="29"/>
      <c r="H137" s="29"/>
      <c r="I137" s="29"/>
      <c r="J137" s="29"/>
      <c r="K137" s="29"/>
      <c r="L137" s="29"/>
      <c r="M137" s="29"/>
      <c r="N137" s="29"/>
      <c r="O137" s="29"/>
    </row>
    <row r="138" spans="1:28" x14ac:dyDescent="0.25">
      <c r="A138" s="34" t="s">
        <v>67</v>
      </c>
      <c r="B138" s="23" t="s">
        <v>26</v>
      </c>
      <c r="C138" s="29"/>
      <c r="D138" s="29"/>
      <c r="E138" s="29"/>
      <c r="F138" s="29"/>
      <c r="G138" s="29"/>
      <c r="H138" s="29"/>
      <c r="I138" s="29"/>
      <c r="J138" s="29"/>
      <c r="K138" s="29"/>
      <c r="L138" s="29"/>
      <c r="M138" s="29"/>
      <c r="N138" s="29"/>
      <c r="O138" s="29"/>
    </row>
    <row r="139" spans="1:28" x14ac:dyDescent="0.25">
      <c r="A139" s="17"/>
      <c r="B139" s="14"/>
      <c r="C139" s="16"/>
      <c r="D139" s="16"/>
      <c r="E139" s="16"/>
      <c r="F139" s="16"/>
      <c r="G139" s="16"/>
      <c r="H139" s="16"/>
      <c r="I139" s="16"/>
      <c r="J139" s="16"/>
      <c r="K139" s="16"/>
      <c r="L139" s="16"/>
      <c r="M139" s="16"/>
      <c r="N139" s="16"/>
      <c r="O139" s="16"/>
    </row>
    <row r="140" spans="1:28" x14ac:dyDescent="0.25">
      <c r="A140" s="11" t="s">
        <v>68</v>
      </c>
      <c r="B140" s="12"/>
      <c r="C140" s="13"/>
      <c r="D140" s="13"/>
      <c r="E140" s="13"/>
      <c r="F140" s="13"/>
      <c r="G140" s="13"/>
      <c r="H140" s="13"/>
      <c r="I140" s="13"/>
      <c r="J140" s="13"/>
      <c r="K140" s="13"/>
      <c r="L140" s="13"/>
      <c r="M140" s="13"/>
      <c r="N140" s="13"/>
      <c r="O140" s="13"/>
    </row>
    <row r="141" spans="1:28" x14ac:dyDescent="0.25">
      <c r="A141" s="14" t="s">
        <v>69</v>
      </c>
      <c r="B141" s="15">
        <f>B4</f>
        <v>43100</v>
      </c>
      <c r="C141" s="16"/>
      <c r="D141" s="16"/>
      <c r="E141" s="16"/>
      <c r="F141" s="16"/>
      <c r="G141" s="16"/>
      <c r="H141" s="16"/>
      <c r="I141" s="16"/>
      <c r="J141" s="16"/>
      <c r="K141" s="16"/>
      <c r="L141" s="16"/>
      <c r="M141" s="16"/>
      <c r="N141" s="16"/>
      <c r="O141" s="16"/>
    </row>
    <row r="142" spans="1:28" x14ac:dyDescent="0.25">
      <c r="A142" s="17" t="s">
        <v>70</v>
      </c>
      <c r="B142" s="18"/>
      <c r="C142" s="19">
        <f>ROUND(E142+D142,2)</f>
        <v>0</v>
      </c>
      <c r="D142" s="19"/>
      <c r="E142" s="19">
        <f>ROUND(SUM(F142:O142),2)</f>
        <v>0</v>
      </c>
      <c r="F142" s="19"/>
      <c r="G142" s="19"/>
      <c r="H142" s="19"/>
      <c r="I142" s="19"/>
      <c r="J142" s="19"/>
      <c r="K142" s="19"/>
      <c r="L142" s="19"/>
      <c r="M142" s="19"/>
      <c r="N142" s="19"/>
      <c r="O142" s="19"/>
    </row>
    <row r="143" spans="1:28" x14ac:dyDescent="0.25">
      <c r="A143" s="17" t="s">
        <v>71</v>
      </c>
      <c r="B143" s="18"/>
      <c r="C143" s="19">
        <f>ROUND(E143+D143,2)</f>
        <v>0</v>
      </c>
      <c r="D143" s="19"/>
      <c r="E143" s="19">
        <f>ROUND(SUM(F143:O143),2)</f>
        <v>0</v>
      </c>
      <c r="F143" s="19"/>
      <c r="G143" s="19"/>
      <c r="H143" s="19"/>
      <c r="I143" s="19"/>
      <c r="J143" s="19"/>
      <c r="K143" s="19"/>
      <c r="L143" s="19"/>
      <c r="M143" s="19"/>
      <c r="N143" s="19"/>
      <c r="O143" s="19"/>
    </row>
    <row r="144" spans="1:28" x14ac:dyDescent="0.25">
      <c r="A144" s="17" t="s">
        <v>848</v>
      </c>
      <c r="B144" s="18"/>
      <c r="C144" s="19">
        <f>ROUND(E144+D144,2)</f>
        <v>0</v>
      </c>
      <c r="D144" s="19"/>
      <c r="E144" s="19">
        <f>ROUND(SUM(F144:O144),2)</f>
        <v>0</v>
      </c>
      <c r="F144" s="19"/>
      <c r="G144" s="19"/>
      <c r="H144" s="19"/>
      <c r="I144" s="19"/>
      <c r="J144" s="19"/>
      <c r="K144" s="19"/>
      <c r="L144" s="19"/>
      <c r="M144" s="19"/>
      <c r="N144" s="19"/>
      <c r="O144" s="19"/>
    </row>
    <row r="145" spans="1:26" x14ac:dyDescent="0.25">
      <c r="A145" s="17" t="s">
        <v>17</v>
      </c>
      <c r="B145" s="18"/>
      <c r="C145" s="19">
        <f>ROUND(E145+D145,2)</f>
        <v>0</v>
      </c>
      <c r="D145" s="19"/>
      <c r="E145" s="19">
        <f>ROUND(SUM(F145:O145),2)</f>
        <v>0</v>
      </c>
      <c r="F145" s="19"/>
      <c r="G145" s="19"/>
      <c r="H145" s="19"/>
      <c r="I145" s="19"/>
      <c r="J145" s="19"/>
      <c r="K145" s="19"/>
      <c r="L145" s="19"/>
      <c r="M145" s="19"/>
      <c r="N145" s="19"/>
      <c r="O145" s="19"/>
    </row>
    <row r="146" spans="1:26" x14ac:dyDescent="0.25">
      <c r="A146" s="17" t="s">
        <v>17</v>
      </c>
      <c r="B146" s="18"/>
      <c r="C146" s="19">
        <f>ROUND(E146+D146,2)</f>
        <v>0</v>
      </c>
      <c r="D146" s="19"/>
      <c r="E146" s="19">
        <f>ROUND(SUM(F146:O146),2)</f>
        <v>0</v>
      </c>
      <c r="F146" s="19"/>
      <c r="G146" s="19"/>
      <c r="H146" s="19"/>
      <c r="I146" s="19"/>
      <c r="J146" s="19"/>
      <c r="K146" s="19"/>
      <c r="L146" s="19"/>
      <c r="M146" s="19"/>
      <c r="N146" s="19"/>
      <c r="O146" s="19"/>
      <c r="Z146" s="489" t="s">
        <v>878</v>
      </c>
    </row>
    <row r="147" spans="1:26" x14ac:dyDescent="0.25">
      <c r="A147" s="14" t="s">
        <v>23</v>
      </c>
      <c r="B147" s="14"/>
      <c r="C147" s="28">
        <f>ROUND(SUM(C142:C146),2)</f>
        <v>0</v>
      </c>
      <c r="D147" s="16">
        <f>ROUND(SUM(D142:D146),2)</f>
        <v>0</v>
      </c>
      <c r="E147" s="16">
        <f>ROUND(SUM(E142:E146),2)</f>
        <v>0</v>
      </c>
      <c r="F147" s="16">
        <f>ROUND(SUM(F142:F146),2)</f>
        <v>0</v>
      </c>
      <c r="G147" s="16">
        <f t="shared" ref="G147:O147" si="32">SUM(G142:G146)</f>
        <v>0</v>
      </c>
      <c r="H147" s="16">
        <f t="shared" si="32"/>
        <v>0</v>
      </c>
      <c r="I147" s="16">
        <f t="shared" si="32"/>
        <v>0</v>
      </c>
      <c r="J147" s="16">
        <f t="shared" si="32"/>
        <v>0</v>
      </c>
      <c r="K147" s="16">
        <f t="shared" si="32"/>
        <v>0</v>
      </c>
      <c r="L147" s="16">
        <f t="shared" si="32"/>
        <v>0</v>
      </c>
      <c r="M147" s="16">
        <f t="shared" si="32"/>
        <v>0</v>
      </c>
      <c r="N147" s="16">
        <f t="shared" si="32"/>
        <v>0</v>
      </c>
      <c r="O147" s="16">
        <f t="shared" si="32"/>
        <v>0</v>
      </c>
    </row>
    <row r="148" spans="1:26" x14ac:dyDescent="0.25">
      <c r="A148" s="14" t="s">
        <v>69</v>
      </c>
      <c r="B148" s="15">
        <f>B3</f>
        <v>42735</v>
      </c>
      <c r="C148" s="16"/>
      <c r="D148" s="16"/>
      <c r="E148" s="16"/>
      <c r="F148" s="16"/>
      <c r="G148" s="16"/>
      <c r="H148" s="16"/>
      <c r="I148" s="16"/>
      <c r="J148" s="16"/>
      <c r="K148" s="16"/>
      <c r="L148" s="16"/>
      <c r="M148" s="16"/>
      <c r="N148" s="16"/>
      <c r="O148" s="16"/>
    </row>
    <row r="149" spans="1:26" x14ac:dyDescent="0.25">
      <c r="A149" s="17" t="str">
        <f>A142</f>
        <v>定期存款</v>
      </c>
      <c r="B149" s="18"/>
      <c r="C149" s="19">
        <f>ROUND(E149+D149,2)</f>
        <v>0</v>
      </c>
      <c r="D149" s="19"/>
      <c r="E149" s="19">
        <f>ROUND(SUM(F149:O149),2)</f>
        <v>0</v>
      </c>
      <c r="F149" s="19"/>
      <c r="G149" s="19"/>
      <c r="H149" s="19"/>
      <c r="I149" s="19"/>
      <c r="J149" s="19"/>
      <c r="K149" s="19"/>
      <c r="L149" s="19"/>
      <c r="M149" s="19"/>
      <c r="N149" s="19"/>
      <c r="O149" s="19"/>
    </row>
    <row r="150" spans="1:26" x14ac:dyDescent="0.25">
      <c r="A150" s="17" t="str">
        <f>A143</f>
        <v>委托贷款</v>
      </c>
      <c r="B150" s="18"/>
      <c r="C150" s="19">
        <f>ROUND(E150+D150,2)</f>
        <v>0</v>
      </c>
      <c r="D150" s="19"/>
      <c r="E150" s="19">
        <f>ROUND(SUM(F150:O150),2)</f>
        <v>0</v>
      </c>
      <c r="F150" s="19"/>
      <c r="G150" s="19"/>
      <c r="H150" s="19"/>
      <c r="I150" s="19"/>
      <c r="J150" s="19"/>
      <c r="K150" s="19"/>
      <c r="L150" s="19"/>
      <c r="M150" s="19"/>
      <c r="N150" s="19"/>
      <c r="O150" s="19"/>
    </row>
    <row r="151" spans="1:26" x14ac:dyDescent="0.25">
      <c r="A151" s="17" t="str">
        <f>A144</f>
        <v>债券投资</v>
      </c>
      <c r="B151" s="18"/>
      <c r="C151" s="19">
        <f>ROUND(E151+D151,2)</f>
        <v>0</v>
      </c>
      <c r="D151" s="19"/>
      <c r="E151" s="19">
        <f>ROUND(SUM(F151:O151),2)</f>
        <v>0</v>
      </c>
      <c r="F151" s="19"/>
      <c r="G151" s="19"/>
      <c r="H151" s="19"/>
      <c r="I151" s="19"/>
      <c r="J151" s="19"/>
      <c r="K151" s="19"/>
      <c r="L151" s="19"/>
      <c r="M151" s="19"/>
      <c r="N151" s="19"/>
      <c r="O151" s="19"/>
    </row>
    <row r="152" spans="1:26" x14ac:dyDescent="0.25">
      <c r="A152" s="17" t="str">
        <f>A145</f>
        <v>……</v>
      </c>
      <c r="B152" s="18"/>
      <c r="C152" s="19">
        <f>ROUND(E152+D152,2)</f>
        <v>0</v>
      </c>
      <c r="D152" s="19"/>
      <c r="E152" s="19">
        <f>ROUND(SUM(F152:O152),2)</f>
        <v>0</v>
      </c>
      <c r="F152" s="19"/>
      <c r="G152" s="19"/>
      <c r="H152" s="19"/>
      <c r="I152" s="19"/>
      <c r="J152" s="19"/>
      <c r="K152" s="19"/>
      <c r="L152" s="19"/>
      <c r="M152" s="19"/>
      <c r="N152" s="19"/>
      <c r="O152" s="19"/>
    </row>
    <row r="153" spans="1:26" x14ac:dyDescent="0.25">
      <c r="A153" s="17" t="str">
        <f>A146</f>
        <v>……</v>
      </c>
      <c r="B153" s="18"/>
      <c r="C153" s="19">
        <f>ROUND(E153+D153,2)</f>
        <v>0</v>
      </c>
      <c r="D153" s="19"/>
      <c r="E153" s="19">
        <f>ROUND(SUM(F153:O153),2)</f>
        <v>0</v>
      </c>
      <c r="F153" s="19"/>
      <c r="G153" s="19"/>
      <c r="H153" s="19"/>
      <c r="I153" s="19"/>
      <c r="J153" s="19"/>
      <c r="K153" s="19"/>
      <c r="L153" s="19"/>
      <c r="M153" s="19"/>
      <c r="N153" s="19"/>
      <c r="O153" s="19"/>
      <c r="Z153" s="489" t="s">
        <v>879</v>
      </c>
    </row>
    <row r="154" spans="1:26" x14ac:dyDescent="0.25">
      <c r="A154" s="14" t="s">
        <v>23</v>
      </c>
      <c r="B154" s="14"/>
      <c r="C154" s="28">
        <f>ROUND(SUM(C149:C153),2)</f>
        <v>0</v>
      </c>
      <c r="D154" s="16">
        <f>ROUND(SUM(D149:D153),2)</f>
        <v>0</v>
      </c>
      <c r="E154" s="16">
        <f>ROUND(SUM(E149:E153),2)</f>
        <v>0</v>
      </c>
      <c r="F154" s="16">
        <f>ROUND(SUM(F149:F153),2)</f>
        <v>0</v>
      </c>
      <c r="G154" s="16">
        <f>SUM(G149:G153)</f>
        <v>0</v>
      </c>
      <c r="H154" s="16">
        <f t="shared" ref="H154:O154" si="33">SUM(H149:H153)</f>
        <v>0</v>
      </c>
      <c r="I154" s="16">
        <f t="shared" si="33"/>
        <v>0</v>
      </c>
      <c r="J154" s="16">
        <f t="shared" si="33"/>
        <v>0</v>
      </c>
      <c r="K154" s="16">
        <f t="shared" si="33"/>
        <v>0</v>
      </c>
      <c r="L154" s="16">
        <f t="shared" si="33"/>
        <v>0</v>
      </c>
      <c r="M154" s="16">
        <f t="shared" si="33"/>
        <v>0</v>
      </c>
      <c r="N154" s="16">
        <f t="shared" si="33"/>
        <v>0</v>
      </c>
      <c r="O154" s="16">
        <f t="shared" si="33"/>
        <v>0</v>
      </c>
    </row>
    <row r="155" spans="1:26" x14ac:dyDescent="0.25">
      <c r="A155" s="34" t="s">
        <v>72</v>
      </c>
      <c r="B155" s="23" t="s">
        <v>26</v>
      </c>
      <c r="C155" s="29"/>
      <c r="D155" s="29"/>
      <c r="E155" s="29"/>
      <c r="F155" s="29"/>
      <c r="G155" s="29"/>
      <c r="H155" s="29"/>
      <c r="I155" s="29"/>
      <c r="J155" s="29"/>
      <c r="K155" s="29"/>
      <c r="L155" s="29"/>
      <c r="M155" s="29"/>
      <c r="N155" s="29"/>
      <c r="O155" s="29"/>
    </row>
    <row r="156" spans="1:26" x14ac:dyDescent="0.25">
      <c r="A156" s="17"/>
      <c r="B156" s="18"/>
      <c r="C156" s="19"/>
      <c r="D156" s="19"/>
      <c r="E156" s="19"/>
      <c r="F156" s="19"/>
      <c r="G156" s="19"/>
      <c r="H156" s="19"/>
      <c r="I156" s="19"/>
      <c r="J156" s="19"/>
      <c r="K156" s="19"/>
      <c r="L156" s="19"/>
      <c r="M156" s="19"/>
      <c r="N156" s="19"/>
      <c r="O156" s="19"/>
    </row>
    <row r="157" spans="1:26" x14ac:dyDescent="0.25">
      <c r="A157" s="25" t="s">
        <v>73</v>
      </c>
      <c r="B157" s="26" t="s">
        <v>74</v>
      </c>
      <c r="C157" s="37"/>
      <c r="D157" s="37"/>
      <c r="E157" s="37"/>
      <c r="F157" s="37"/>
      <c r="G157" s="37"/>
      <c r="H157" s="37"/>
      <c r="I157" s="37"/>
      <c r="J157" s="37"/>
      <c r="K157" s="37"/>
      <c r="L157" s="37"/>
      <c r="M157" s="37"/>
      <c r="N157" s="37"/>
      <c r="O157" s="37"/>
    </row>
    <row r="158" spans="1:26" x14ac:dyDescent="0.25">
      <c r="A158" s="17"/>
      <c r="B158" s="14"/>
      <c r="C158" s="16"/>
      <c r="D158" s="16"/>
      <c r="E158" s="16"/>
      <c r="F158" s="16"/>
      <c r="G158" s="16"/>
      <c r="H158" s="16"/>
      <c r="I158" s="16"/>
      <c r="J158" s="16"/>
      <c r="K158" s="16"/>
      <c r="L158" s="16"/>
      <c r="M158" s="16"/>
      <c r="N158" s="16"/>
      <c r="O158" s="16"/>
    </row>
    <row r="159" spans="1:26" x14ac:dyDescent="0.25">
      <c r="A159" s="11" t="s">
        <v>75</v>
      </c>
      <c r="B159" s="12"/>
      <c r="C159" s="13"/>
      <c r="D159" s="13"/>
      <c r="E159" s="13"/>
      <c r="F159" s="13"/>
      <c r="G159" s="13"/>
      <c r="H159" s="13"/>
      <c r="I159" s="13"/>
      <c r="J159" s="13"/>
      <c r="K159" s="13"/>
      <c r="L159" s="13"/>
      <c r="M159" s="13"/>
      <c r="N159" s="13"/>
      <c r="O159" s="13"/>
    </row>
    <row r="160" spans="1:26" x14ac:dyDescent="0.25">
      <c r="A160" s="17" t="s">
        <v>76</v>
      </c>
      <c r="B160" s="15">
        <f>B4</f>
        <v>43100</v>
      </c>
      <c r="C160" s="16"/>
      <c r="D160" s="16"/>
      <c r="E160" s="16"/>
      <c r="F160" s="16"/>
      <c r="G160" s="16"/>
      <c r="H160" s="16"/>
      <c r="I160" s="16"/>
      <c r="J160" s="16"/>
      <c r="K160" s="16"/>
      <c r="L160" s="16"/>
      <c r="M160" s="16"/>
      <c r="N160" s="16"/>
      <c r="O160" s="16"/>
    </row>
    <row r="161" spans="1:28" x14ac:dyDescent="0.25">
      <c r="A161" s="14" t="s">
        <v>19</v>
      </c>
      <c r="B161" s="14" t="s">
        <v>41</v>
      </c>
      <c r="C161" s="16"/>
      <c r="D161" s="16"/>
      <c r="E161" s="16"/>
      <c r="F161" s="16"/>
      <c r="G161" s="16"/>
      <c r="H161" s="16"/>
      <c r="I161" s="16"/>
      <c r="J161" s="16"/>
      <c r="K161" s="16"/>
      <c r="L161" s="16"/>
      <c r="M161" s="16"/>
      <c r="N161" s="16"/>
      <c r="O161" s="16"/>
    </row>
    <row r="162" spans="1:28" x14ac:dyDescent="0.25">
      <c r="A162" s="17" t="s">
        <v>77</v>
      </c>
      <c r="B162" s="31" t="e">
        <f>C162/$C$165</f>
        <v>#DIV/0!</v>
      </c>
      <c r="C162" s="19">
        <f>ROUND(E162+D162,2)</f>
        <v>0</v>
      </c>
      <c r="D162" s="19"/>
      <c r="E162" s="19">
        <f>ROUND(SUM(F162:O162),2)</f>
        <v>0</v>
      </c>
      <c r="F162" s="19"/>
      <c r="G162" s="19"/>
      <c r="H162" s="19"/>
      <c r="I162" s="19"/>
      <c r="J162" s="19"/>
      <c r="K162" s="19"/>
      <c r="L162" s="19"/>
      <c r="M162" s="19"/>
      <c r="N162" s="19"/>
      <c r="O162" s="19"/>
    </row>
    <row r="163" spans="1:28" x14ac:dyDescent="0.25">
      <c r="A163" s="17" t="s">
        <v>78</v>
      </c>
      <c r="B163" s="31" t="e">
        <f>C163/$C$165</f>
        <v>#DIV/0!</v>
      </c>
      <c r="C163" s="19">
        <f>ROUND(E163+D163,2)</f>
        <v>0</v>
      </c>
      <c r="D163" s="19"/>
      <c r="E163" s="19">
        <f>ROUND(SUM(F163:O163),2)</f>
        <v>0</v>
      </c>
      <c r="F163" s="38"/>
      <c r="G163" s="19"/>
      <c r="H163" s="19"/>
      <c r="I163" s="19"/>
      <c r="J163" s="19"/>
      <c r="K163" s="19"/>
      <c r="L163" s="19"/>
      <c r="M163" s="19"/>
      <c r="N163" s="19"/>
      <c r="O163" s="19"/>
    </row>
    <row r="164" spans="1:28" x14ac:dyDescent="0.25">
      <c r="A164" s="17" t="s">
        <v>79</v>
      </c>
      <c r="B164" s="31" t="e">
        <f>C164/$C$165</f>
        <v>#DIV/0!</v>
      </c>
      <c r="C164" s="19">
        <f>ROUND(E164+D164,2)</f>
        <v>0</v>
      </c>
      <c r="D164" s="19"/>
      <c r="E164" s="19">
        <f>ROUND(SUM(F164:O164),2)</f>
        <v>0</v>
      </c>
      <c r="F164" s="19"/>
      <c r="G164" s="19"/>
      <c r="H164" s="19"/>
      <c r="I164" s="19"/>
      <c r="J164" s="19"/>
      <c r="K164" s="19"/>
      <c r="L164" s="19"/>
      <c r="M164" s="19"/>
      <c r="N164" s="19"/>
      <c r="O164" s="19"/>
      <c r="Z164" s="489" t="s">
        <v>878</v>
      </c>
    </row>
    <row r="165" spans="1:28" x14ac:dyDescent="0.25">
      <c r="A165" s="14" t="s">
        <v>23</v>
      </c>
      <c r="B165" s="14"/>
      <c r="C165" s="19">
        <f>ROUND(SUM(C162:C164),2)</f>
        <v>0</v>
      </c>
      <c r="D165" s="16">
        <f>ROUND(SUM(D162:D164),2)</f>
        <v>0</v>
      </c>
      <c r="E165" s="16">
        <f>ROUND(SUM(E162:E164),2)</f>
        <v>0</v>
      </c>
      <c r="F165" s="16">
        <f>ROUND(SUM(F162:F164),2)</f>
        <v>0</v>
      </c>
      <c r="G165" s="16">
        <f t="shared" ref="G165:O165" si="34">SUM(G162:G164)</f>
        <v>0</v>
      </c>
      <c r="H165" s="16">
        <f t="shared" si="34"/>
        <v>0</v>
      </c>
      <c r="I165" s="16">
        <f t="shared" si="34"/>
        <v>0</v>
      </c>
      <c r="J165" s="16">
        <f t="shared" si="34"/>
        <v>0</v>
      </c>
      <c r="K165" s="16">
        <f t="shared" si="34"/>
        <v>0</v>
      </c>
      <c r="L165" s="16">
        <f t="shared" si="34"/>
        <v>0</v>
      </c>
      <c r="M165" s="16">
        <f t="shared" si="34"/>
        <v>0</v>
      </c>
      <c r="N165" s="16">
        <f t="shared" si="34"/>
        <v>0</v>
      </c>
      <c r="O165" s="16">
        <f t="shared" si="34"/>
        <v>0</v>
      </c>
    </row>
    <row r="166" spans="1:28" x14ac:dyDescent="0.25">
      <c r="A166" s="14" t="s">
        <v>19</v>
      </c>
      <c r="B166" s="14" t="s">
        <v>45</v>
      </c>
      <c r="C166" s="16"/>
      <c r="D166" s="16"/>
      <c r="E166" s="16"/>
      <c r="F166" s="16"/>
      <c r="G166" s="16"/>
      <c r="H166" s="16"/>
      <c r="I166" s="16"/>
      <c r="J166" s="16"/>
      <c r="K166" s="16"/>
      <c r="L166" s="16"/>
      <c r="M166" s="16"/>
      <c r="N166" s="16"/>
      <c r="O166" s="16"/>
    </row>
    <row r="167" spans="1:28" x14ac:dyDescent="0.25">
      <c r="A167" s="17" t="s">
        <v>77</v>
      </c>
      <c r="B167" s="31" t="e">
        <f>C167/C162</f>
        <v>#DIV/0!</v>
      </c>
      <c r="C167" s="19">
        <f>ROUND(E167+D167,2)</f>
        <v>0</v>
      </c>
      <c r="D167" s="19"/>
      <c r="E167" s="19">
        <f>ROUND(SUM(F167:O167),2)</f>
        <v>0</v>
      </c>
      <c r="F167" s="19"/>
      <c r="G167" s="19"/>
      <c r="H167" s="19"/>
      <c r="I167" s="19"/>
      <c r="J167" s="19"/>
      <c r="K167" s="19"/>
      <c r="L167" s="19"/>
      <c r="M167" s="19"/>
      <c r="N167" s="19"/>
      <c r="O167" s="19"/>
    </row>
    <row r="168" spans="1:28" x14ac:dyDescent="0.25">
      <c r="A168" s="17" t="s">
        <v>78</v>
      </c>
      <c r="B168" s="31" t="e">
        <f>C168/C163</f>
        <v>#DIV/0!</v>
      </c>
      <c r="C168" s="19">
        <f>ROUND(E168+D168,2)</f>
        <v>0</v>
      </c>
      <c r="D168" s="19"/>
      <c r="E168" s="19">
        <f>ROUND(SUM(F168:O168),2)</f>
        <v>0</v>
      </c>
      <c r="F168" s="19"/>
      <c r="G168" s="19"/>
      <c r="H168" s="19"/>
      <c r="I168" s="19"/>
      <c r="J168" s="19"/>
      <c r="K168" s="19"/>
      <c r="L168" s="19"/>
      <c r="M168" s="19"/>
      <c r="N168" s="19"/>
      <c r="O168" s="19"/>
    </row>
    <row r="169" spans="1:28" x14ac:dyDescent="0.25">
      <c r="A169" s="17" t="s">
        <v>79</v>
      </c>
      <c r="B169" s="31" t="e">
        <f>C169/C164</f>
        <v>#DIV/0!</v>
      </c>
      <c r="C169" s="19">
        <f>ROUND(E169+D169,2)</f>
        <v>0</v>
      </c>
      <c r="D169" s="19"/>
      <c r="E169" s="19">
        <f>ROUND(SUM(F169:O169),2)</f>
        <v>0</v>
      </c>
      <c r="F169" s="19"/>
      <c r="G169" s="19"/>
      <c r="H169" s="19"/>
      <c r="I169" s="19"/>
      <c r="J169" s="19"/>
      <c r="K169" s="19"/>
      <c r="L169" s="19"/>
      <c r="M169" s="19"/>
      <c r="N169" s="19"/>
      <c r="O169" s="19"/>
    </row>
    <row r="170" spans="1:28" x14ac:dyDescent="0.25">
      <c r="A170" s="14" t="s">
        <v>23</v>
      </c>
      <c r="B170" s="14"/>
      <c r="C170" s="20">
        <f>ROUND(SUM(C167:C169),2)</f>
        <v>0</v>
      </c>
      <c r="D170" s="16">
        <f>ROUND(SUM(D167:D169),2)</f>
        <v>0</v>
      </c>
      <c r="E170" s="16">
        <f>ROUND(SUM(E167:E169),2)</f>
        <v>0</v>
      </c>
      <c r="F170" s="16">
        <f>ROUND(SUM(F167:F169),2)</f>
        <v>0</v>
      </c>
      <c r="G170" s="16">
        <f t="shared" ref="G170:O170" si="35">SUM(G167:G169)</f>
        <v>0</v>
      </c>
      <c r="H170" s="16">
        <f t="shared" si="35"/>
        <v>0</v>
      </c>
      <c r="I170" s="16">
        <f t="shared" si="35"/>
        <v>0</v>
      </c>
      <c r="J170" s="16">
        <f t="shared" si="35"/>
        <v>0</v>
      </c>
      <c r="K170" s="16">
        <f t="shared" si="35"/>
        <v>0</v>
      </c>
      <c r="L170" s="16">
        <f t="shared" si="35"/>
        <v>0</v>
      </c>
      <c r="M170" s="16">
        <f t="shared" si="35"/>
        <v>0</v>
      </c>
      <c r="N170" s="16">
        <f t="shared" si="35"/>
        <v>0</v>
      </c>
      <c r="O170" s="16">
        <f t="shared" si="35"/>
        <v>0</v>
      </c>
    </row>
    <row r="171" spans="1:28" x14ac:dyDescent="0.25">
      <c r="A171" s="17" t="s">
        <v>80</v>
      </c>
      <c r="B171" s="15">
        <f>B4</f>
        <v>43100</v>
      </c>
      <c r="C171" s="16"/>
      <c r="D171" s="16"/>
      <c r="E171" s="16"/>
      <c r="F171" s="16"/>
      <c r="G171" s="16"/>
      <c r="H171" s="16"/>
      <c r="I171" s="16"/>
      <c r="J171" s="16"/>
      <c r="K171" s="16"/>
      <c r="L171" s="16"/>
      <c r="M171" s="16"/>
      <c r="N171" s="16"/>
      <c r="O171" s="16"/>
    </row>
    <row r="172" spans="1:28" x14ac:dyDescent="0.25">
      <c r="A172" s="14" t="s">
        <v>55</v>
      </c>
      <c r="B172" s="14" t="s">
        <v>48</v>
      </c>
      <c r="C172" s="16"/>
      <c r="D172" s="16"/>
      <c r="E172" s="16"/>
      <c r="F172" s="16"/>
      <c r="G172" s="16"/>
      <c r="H172" s="16"/>
      <c r="I172" s="16"/>
      <c r="J172" s="16"/>
      <c r="K172" s="16"/>
      <c r="L172" s="16"/>
      <c r="M172" s="16"/>
      <c r="N172" s="16"/>
      <c r="O172" s="16"/>
    </row>
    <row r="173" spans="1:28" x14ac:dyDescent="0.25">
      <c r="A173" s="32" t="s">
        <v>49</v>
      </c>
      <c r="B173" s="18"/>
      <c r="C173" s="19">
        <f t="shared" ref="C173:C178" si="36">ROUND(E173+D173,2)</f>
        <v>0</v>
      </c>
      <c r="D173" s="19"/>
      <c r="E173" s="19">
        <f t="shared" ref="E173:E178" si="37">ROUND(SUM(F173:O173),2)</f>
        <v>0</v>
      </c>
      <c r="F173" s="19"/>
      <c r="G173" s="19"/>
      <c r="H173" s="19"/>
      <c r="I173" s="19"/>
      <c r="J173" s="19"/>
      <c r="K173" s="19"/>
      <c r="L173" s="19"/>
      <c r="M173" s="19"/>
      <c r="N173" s="19"/>
      <c r="O173" s="19"/>
      <c r="AA173" s="489">
        <f>ROUND(C173-C181,2)</f>
        <v>0</v>
      </c>
      <c r="AB173" s="492">
        <f>ROUND(IFERROR(AA173/AA179,0),4)</f>
        <v>0</v>
      </c>
    </row>
    <row r="174" spans="1:28" x14ac:dyDescent="0.25">
      <c r="A174" s="32" t="s">
        <v>50</v>
      </c>
      <c r="B174" s="18"/>
      <c r="C174" s="19">
        <f t="shared" si="36"/>
        <v>0</v>
      </c>
      <c r="D174" s="19"/>
      <c r="E174" s="19">
        <f t="shared" si="37"/>
        <v>0</v>
      </c>
      <c r="F174" s="19"/>
      <c r="G174" s="19"/>
      <c r="H174" s="19"/>
      <c r="I174" s="19"/>
      <c r="J174" s="19"/>
      <c r="K174" s="19"/>
      <c r="L174" s="19"/>
      <c r="M174" s="19"/>
      <c r="N174" s="19"/>
      <c r="O174" s="19"/>
      <c r="AA174" s="489">
        <f>ROUND(C174-C182,2)</f>
        <v>0</v>
      </c>
      <c r="AB174" s="492">
        <f>ROUND(IFERROR(AA174/AA179,0),4)</f>
        <v>0</v>
      </c>
    </row>
    <row r="175" spans="1:28" x14ac:dyDescent="0.25">
      <c r="A175" s="32" t="s">
        <v>51</v>
      </c>
      <c r="B175" s="18"/>
      <c r="C175" s="19">
        <f t="shared" si="36"/>
        <v>0</v>
      </c>
      <c r="D175" s="19"/>
      <c r="E175" s="19">
        <f t="shared" si="37"/>
        <v>0</v>
      </c>
      <c r="F175" s="19"/>
      <c r="G175" s="19"/>
      <c r="H175" s="19"/>
      <c r="I175" s="19"/>
      <c r="J175" s="19"/>
      <c r="K175" s="19"/>
      <c r="L175" s="19"/>
      <c r="M175" s="19"/>
      <c r="N175" s="19"/>
      <c r="O175" s="19"/>
      <c r="AA175" s="489">
        <f>ROUND(C175-C183,2)</f>
        <v>0</v>
      </c>
      <c r="AB175" s="492">
        <f>ROUND(IFERROR(AA175/AA179,0),4)</f>
        <v>0</v>
      </c>
    </row>
    <row r="176" spans="1:28" x14ac:dyDescent="0.25">
      <c r="A176" s="32" t="s">
        <v>52</v>
      </c>
      <c r="B176" s="18"/>
      <c r="C176" s="19">
        <f t="shared" si="36"/>
        <v>0</v>
      </c>
      <c r="D176" s="19"/>
      <c r="E176" s="19">
        <f t="shared" si="37"/>
        <v>0</v>
      </c>
      <c r="F176" s="19"/>
      <c r="G176" s="19"/>
      <c r="H176" s="19"/>
      <c r="I176" s="19"/>
      <c r="J176" s="19"/>
      <c r="K176" s="19"/>
      <c r="L176" s="19"/>
      <c r="M176" s="19"/>
      <c r="N176" s="19"/>
      <c r="O176" s="19"/>
      <c r="AA176" s="489">
        <f>ROUND(C176-C184,2)</f>
        <v>0</v>
      </c>
      <c r="AB176" s="492">
        <f>ROUND(IFERROR(AA176/AA179,0),4)</f>
        <v>0</v>
      </c>
    </row>
    <row r="177" spans="1:27" x14ac:dyDescent="0.25">
      <c r="A177" s="32">
        <v>0</v>
      </c>
      <c r="B177" s="18"/>
      <c r="C177" s="19">
        <f t="shared" si="36"/>
        <v>0</v>
      </c>
      <c r="D177" s="19"/>
      <c r="E177" s="19">
        <f t="shared" si="37"/>
        <v>0</v>
      </c>
      <c r="F177" s="19"/>
      <c r="G177" s="19"/>
      <c r="H177" s="19"/>
      <c r="I177" s="19"/>
      <c r="J177" s="19"/>
      <c r="K177" s="19"/>
      <c r="L177" s="19"/>
      <c r="M177" s="19"/>
      <c r="N177" s="19"/>
      <c r="O177" s="19"/>
    </row>
    <row r="178" spans="1:27" x14ac:dyDescent="0.25">
      <c r="A178" s="32">
        <v>0</v>
      </c>
      <c r="B178" s="18"/>
      <c r="C178" s="19">
        <f t="shared" si="36"/>
        <v>0</v>
      </c>
      <c r="D178" s="19"/>
      <c r="E178" s="19">
        <f t="shared" si="37"/>
        <v>0</v>
      </c>
      <c r="F178" s="19"/>
      <c r="G178" s="19"/>
      <c r="H178" s="19"/>
      <c r="I178" s="19"/>
      <c r="J178" s="19"/>
      <c r="K178" s="19"/>
      <c r="L178" s="19"/>
      <c r="M178" s="19"/>
      <c r="N178" s="19"/>
      <c r="O178" s="19"/>
    </row>
    <row r="179" spans="1:27" x14ac:dyDescent="0.25">
      <c r="A179" s="14" t="s">
        <v>23</v>
      </c>
      <c r="B179" s="14"/>
      <c r="C179" s="16">
        <f>ROUND(SUM(C173:C178),2)</f>
        <v>0</v>
      </c>
      <c r="D179" s="16">
        <f>ROUND(SUM(D173:D178),2)</f>
        <v>0</v>
      </c>
      <c r="E179" s="16">
        <f>ROUND(SUM(E173:E178),2)</f>
        <v>0</v>
      </c>
      <c r="F179" s="16">
        <f>ROUND(SUM(F173:F178),2)</f>
        <v>0</v>
      </c>
      <c r="G179" s="16">
        <f t="shared" ref="G179:O179" si="38">SUM(G173:G178)</f>
        <v>0</v>
      </c>
      <c r="H179" s="16">
        <f t="shared" si="38"/>
        <v>0</v>
      </c>
      <c r="I179" s="16">
        <f t="shared" si="38"/>
        <v>0</v>
      </c>
      <c r="J179" s="16">
        <f t="shared" si="38"/>
        <v>0</v>
      </c>
      <c r="K179" s="16">
        <f t="shared" si="38"/>
        <v>0</v>
      </c>
      <c r="L179" s="16">
        <f t="shared" si="38"/>
        <v>0</v>
      </c>
      <c r="M179" s="16">
        <f t="shared" si="38"/>
        <v>0</v>
      </c>
      <c r="N179" s="16">
        <f t="shared" si="38"/>
        <v>0</v>
      </c>
      <c r="O179" s="16">
        <f t="shared" si="38"/>
        <v>0</v>
      </c>
      <c r="AA179" s="489">
        <f>ROUND(C179-C187,2)</f>
        <v>0</v>
      </c>
    </row>
    <row r="180" spans="1:27" x14ac:dyDescent="0.25">
      <c r="A180" s="14" t="s">
        <v>55</v>
      </c>
      <c r="B180" s="14" t="s">
        <v>53</v>
      </c>
      <c r="C180" s="16"/>
      <c r="D180" s="16"/>
      <c r="E180" s="16"/>
      <c r="F180" s="16"/>
      <c r="G180" s="16"/>
      <c r="H180" s="16"/>
      <c r="I180" s="16"/>
      <c r="J180" s="16"/>
      <c r="K180" s="16"/>
      <c r="L180" s="16"/>
      <c r="M180" s="16"/>
      <c r="N180" s="16"/>
      <c r="O180" s="16"/>
    </row>
    <row r="181" spans="1:27" x14ac:dyDescent="0.25">
      <c r="A181" s="32" t="str">
        <f t="shared" ref="A181:A186" si="39">A173</f>
        <v>1年以内</v>
      </c>
      <c r="B181" s="31" t="e">
        <f t="shared" ref="B181:B186" si="40">C181/C173</f>
        <v>#DIV/0!</v>
      </c>
      <c r="C181" s="19">
        <f t="shared" ref="C181:C186" si="41">ROUND(E181+D181,2)</f>
        <v>0</v>
      </c>
      <c r="D181" s="19"/>
      <c r="E181" s="19">
        <f t="shared" ref="E181:E186" si="42">ROUND(SUM(F181:O181),2)</f>
        <v>0</v>
      </c>
      <c r="F181" s="19"/>
      <c r="G181" s="19"/>
      <c r="H181" s="19"/>
      <c r="I181" s="19"/>
      <c r="J181" s="19"/>
      <c r="K181" s="19"/>
      <c r="L181" s="19"/>
      <c r="M181" s="19"/>
      <c r="N181" s="19"/>
      <c r="O181" s="19"/>
    </row>
    <row r="182" spans="1:27" x14ac:dyDescent="0.25">
      <c r="A182" s="32" t="str">
        <f t="shared" si="39"/>
        <v>1至2年</v>
      </c>
      <c r="B182" s="31" t="e">
        <f t="shared" si="40"/>
        <v>#DIV/0!</v>
      </c>
      <c r="C182" s="19">
        <f t="shared" si="41"/>
        <v>0</v>
      </c>
      <c r="D182" s="19"/>
      <c r="E182" s="19">
        <f t="shared" si="42"/>
        <v>0</v>
      </c>
      <c r="F182" s="19"/>
      <c r="G182" s="19"/>
      <c r="H182" s="19"/>
      <c r="I182" s="19"/>
      <c r="J182" s="19"/>
      <c r="K182" s="19"/>
      <c r="L182" s="19"/>
      <c r="M182" s="19"/>
      <c r="N182" s="19"/>
      <c r="O182" s="19"/>
    </row>
    <row r="183" spans="1:27" x14ac:dyDescent="0.25">
      <c r="A183" s="32" t="str">
        <f t="shared" si="39"/>
        <v>2至3年</v>
      </c>
      <c r="B183" s="31" t="e">
        <f t="shared" si="40"/>
        <v>#DIV/0!</v>
      </c>
      <c r="C183" s="19">
        <f t="shared" si="41"/>
        <v>0</v>
      </c>
      <c r="D183" s="19"/>
      <c r="E183" s="19">
        <f t="shared" si="42"/>
        <v>0</v>
      </c>
      <c r="F183" s="19"/>
      <c r="G183" s="19"/>
      <c r="H183" s="19"/>
      <c r="I183" s="19"/>
      <c r="J183" s="19"/>
      <c r="K183" s="19"/>
      <c r="L183" s="19"/>
      <c r="M183" s="19"/>
      <c r="N183" s="19"/>
      <c r="O183" s="19"/>
    </row>
    <row r="184" spans="1:27" x14ac:dyDescent="0.25">
      <c r="A184" s="32" t="str">
        <f t="shared" si="39"/>
        <v>3年以上</v>
      </c>
      <c r="B184" s="31" t="e">
        <f t="shared" si="40"/>
        <v>#DIV/0!</v>
      </c>
      <c r="C184" s="19">
        <f t="shared" si="41"/>
        <v>0</v>
      </c>
      <c r="D184" s="19"/>
      <c r="E184" s="19">
        <f t="shared" si="42"/>
        <v>0</v>
      </c>
      <c r="F184" s="19"/>
      <c r="G184" s="19"/>
      <c r="H184" s="19"/>
      <c r="I184" s="19"/>
      <c r="J184" s="19"/>
      <c r="K184" s="19"/>
      <c r="L184" s="19"/>
      <c r="M184" s="19"/>
      <c r="N184" s="19"/>
      <c r="O184" s="19"/>
    </row>
    <row r="185" spans="1:27" x14ac:dyDescent="0.25">
      <c r="A185" s="32">
        <f t="shared" si="39"/>
        <v>0</v>
      </c>
      <c r="B185" s="31" t="e">
        <f t="shared" si="40"/>
        <v>#DIV/0!</v>
      </c>
      <c r="C185" s="19">
        <f t="shared" si="41"/>
        <v>0</v>
      </c>
      <c r="D185" s="19"/>
      <c r="E185" s="19">
        <f t="shared" si="42"/>
        <v>0</v>
      </c>
      <c r="F185" s="19"/>
      <c r="G185" s="19"/>
      <c r="H185" s="19"/>
      <c r="I185" s="19"/>
      <c r="J185" s="19"/>
      <c r="K185" s="19"/>
      <c r="L185" s="19"/>
      <c r="M185" s="19"/>
      <c r="N185" s="19"/>
      <c r="O185" s="19"/>
    </row>
    <row r="186" spans="1:27" x14ac:dyDescent="0.25">
      <c r="A186" s="32">
        <f t="shared" si="39"/>
        <v>0</v>
      </c>
      <c r="B186" s="31" t="e">
        <f t="shared" si="40"/>
        <v>#DIV/0!</v>
      </c>
      <c r="C186" s="19">
        <f t="shared" si="41"/>
        <v>0</v>
      </c>
      <c r="D186" s="19"/>
      <c r="E186" s="19">
        <f t="shared" si="42"/>
        <v>0</v>
      </c>
      <c r="F186" s="19"/>
      <c r="G186" s="19"/>
      <c r="H186" s="19"/>
      <c r="I186" s="19"/>
      <c r="J186" s="19"/>
      <c r="K186" s="19"/>
      <c r="L186" s="19"/>
      <c r="M186" s="19"/>
      <c r="N186" s="19"/>
      <c r="O186" s="19"/>
    </row>
    <row r="187" spans="1:27" x14ac:dyDescent="0.25">
      <c r="A187" s="14" t="s">
        <v>81</v>
      </c>
      <c r="B187" s="14"/>
      <c r="C187" s="16">
        <f>ROUND(SUM(C181:C186),2)</f>
        <v>0</v>
      </c>
      <c r="D187" s="16">
        <f>ROUND(SUM(D181:D186),2)</f>
        <v>0</v>
      </c>
      <c r="E187" s="16">
        <f>ROUND(SUM(E181:E186),2)</f>
        <v>0</v>
      </c>
      <c r="F187" s="16">
        <f>ROUND(SUM(F181:F186),2)</f>
        <v>0</v>
      </c>
      <c r="G187" s="16">
        <f t="shared" ref="G187:O187" si="43">SUM(G181:G186)</f>
        <v>0</v>
      </c>
      <c r="H187" s="16">
        <f t="shared" si="43"/>
        <v>0</v>
      </c>
      <c r="I187" s="16">
        <f t="shared" si="43"/>
        <v>0</v>
      </c>
      <c r="J187" s="16">
        <f t="shared" si="43"/>
        <v>0</v>
      </c>
      <c r="K187" s="16">
        <f t="shared" si="43"/>
        <v>0</v>
      </c>
      <c r="L187" s="16">
        <f t="shared" si="43"/>
        <v>0</v>
      </c>
      <c r="M187" s="16">
        <f t="shared" si="43"/>
        <v>0</v>
      </c>
      <c r="N187" s="16">
        <f t="shared" si="43"/>
        <v>0</v>
      </c>
      <c r="O187" s="16">
        <f t="shared" si="43"/>
        <v>0</v>
      </c>
      <c r="AA187" s="489">
        <f>ROUND(C147+'合并附注表（二）不可插行'!B112+C179-C187,2)</f>
        <v>0</v>
      </c>
    </row>
    <row r="188" spans="1:27" x14ac:dyDescent="0.25">
      <c r="A188" s="17" t="s">
        <v>76</v>
      </c>
      <c r="B188" s="15">
        <f>B3</f>
        <v>42735</v>
      </c>
      <c r="C188" s="16"/>
      <c r="D188" s="16"/>
      <c r="E188" s="16"/>
      <c r="F188" s="16"/>
      <c r="G188" s="16"/>
      <c r="H188" s="16"/>
      <c r="I188" s="16"/>
      <c r="J188" s="16"/>
      <c r="K188" s="16"/>
      <c r="L188" s="16"/>
      <c r="M188" s="16"/>
      <c r="N188" s="16"/>
      <c r="O188" s="16"/>
    </row>
    <row r="189" spans="1:27" x14ac:dyDescent="0.25">
      <c r="A189" s="14" t="s">
        <v>19</v>
      </c>
      <c r="B189" s="14" t="s">
        <v>41</v>
      </c>
      <c r="C189" s="16"/>
      <c r="D189" s="16"/>
      <c r="E189" s="16"/>
      <c r="F189" s="16"/>
      <c r="G189" s="16"/>
      <c r="H189" s="16"/>
      <c r="I189" s="16"/>
      <c r="J189" s="16"/>
      <c r="K189" s="16"/>
      <c r="L189" s="16"/>
      <c r="M189" s="16"/>
      <c r="N189" s="16"/>
      <c r="O189" s="16"/>
    </row>
    <row r="190" spans="1:27" x14ac:dyDescent="0.25">
      <c r="A190" s="17" t="s">
        <v>77</v>
      </c>
      <c r="B190" s="31" t="e">
        <f>C190/$C$193</f>
        <v>#DIV/0!</v>
      </c>
      <c r="C190" s="19">
        <f>ROUND(E190+D190,2)</f>
        <v>0</v>
      </c>
      <c r="D190" s="19"/>
      <c r="E190" s="19">
        <f>ROUND(SUM(F190:O190),2)</f>
        <v>0</v>
      </c>
      <c r="F190" s="19"/>
      <c r="G190" s="19"/>
      <c r="H190" s="19"/>
      <c r="I190" s="19"/>
      <c r="J190" s="19"/>
      <c r="K190" s="19"/>
      <c r="L190" s="19"/>
      <c r="M190" s="19"/>
      <c r="N190" s="19"/>
      <c r="O190" s="19"/>
    </row>
    <row r="191" spans="1:27" x14ac:dyDescent="0.25">
      <c r="A191" s="17" t="s">
        <v>78</v>
      </c>
      <c r="B191" s="31" t="e">
        <f>C191/$C$193</f>
        <v>#DIV/0!</v>
      </c>
      <c r="C191" s="19">
        <f>ROUND(E191+D191,2)</f>
        <v>0</v>
      </c>
      <c r="D191" s="19"/>
      <c r="E191" s="19">
        <f>ROUND(SUM(F191:O191),2)</f>
        <v>0</v>
      </c>
      <c r="F191" s="19"/>
      <c r="G191" s="19"/>
      <c r="H191" s="19"/>
      <c r="I191" s="19"/>
      <c r="J191" s="19"/>
      <c r="K191" s="19"/>
      <c r="L191" s="19"/>
      <c r="M191" s="19"/>
      <c r="N191" s="19"/>
      <c r="O191" s="19"/>
    </row>
    <row r="192" spans="1:27" x14ac:dyDescent="0.25">
      <c r="A192" s="17" t="s">
        <v>79</v>
      </c>
      <c r="B192" s="31" t="e">
        <f>C192/$C$193</f>
        <v>#DIV/0!</v>
      </c>
      <c r="C192" s="19">
        <f>ROUND(E192+D192,2)</f>
        <v>0</v>
      </c>
      <c r="D192" s="19"/>
      <c r="E192" s="19">
        <f>ROUND(SUM(F192:O192),2)</f>
        <v>0</v>
      </c>
      <c r="F192" s="19"/>
      <c r="G192" s="19"/>
      <c r="H192" s="19"/>
      <c r="I192" s="19"/>
      <c r="J192" s="19"/>
      <c r="K192" s="19"/>
      <c r="L192" s="19"/>
      <c r="M192" s="19"/>
      <c r="N192" s="19"/>
      <c r="O192" s="19"/>
      <c r="Z192" s="489" t="s">
        <v>879</v>
      </c>
    </row>
    <row r="193" spans="1:28" x14ac:dyDescent="0.25">
      <c r="A193" s="14" t="s">
        <v>23</v>
      </c>
      <c r="B193" s="14"/>
      <c r="C193" s="19">
        <f>ROUND(SUM(C190:C192),2)</f>
        <v>0</v>
      </c>
      <c r="D193" s="16">
        <f>ROUND(SUM(D190:D192),2)</f>
        <v>0</v>
      </c>
      <c r="E193" s="16">
        <f>ROUND(SUM(E190:E192),2)</f>
        <v>0</v>
      </c>
      <c r="F193" s="16">
        <f>ROUND(SUM(F190:F192),2)</f>
        <v>0</v>
      </c>
      <c r="G193" s="16">
        <f t="shared" ref="G193:O193" si="44">SUM(G190:G192)</f>
        <v>0</v>
      </c>
      <c r="H193" s="16">
        <f t="shared" si="44"/>
        <v>0</v>
      </c>
      <c r="I193" s="16">
        <f t="shared" si="44"/>
        <v>0</v>
      </c>
      <c r="J193" s="16">
        <f t="shared" si="44"/>
        <v>0</v>
      </c>
      <c r="K193" s="16">
        <f t="shared" si="44"/>
        <v>0</v>
      </c>
      <c r="L193" s="16">
        <f t="shared" si="44"/>
        <v>0</v>
      </c>
      <c r="M193" s="16">
        <f t="shared" si="44"/>
        <v>0</v>
      </c>
      <c r="N193" s="16">
        <f t="shared" si="44"/>
        <v>0</v>
      </c>
      <c r="O193" s="16">
        <f t="shared" si="44"/>
        <v>0</v>
      </c>
    </row>
    <row r="194" spans="1:28" x14ac:dyDescent="0.25">
      <c r="A194" s="14" t="s">
        <v>19</v>
      </c>
      <c r="B194" s="14" t="s">
        <v>45</v>
      </c>
      <c r="C194" s="16"/>
      <c r="D194" s="16"/>
      <c r="E194" s="16"/>
      <c r="F194" s="16"/>
      <c r="G194" s="16"/>
      <c r="H194" s="16"/>
      <c r="I194" s="16"/>
      <c r="J194" s="16"/>
      <c r="K194" s="16"/>
      <c r="L194" s="16"/>
      <c r="M194" s="16"/>
      <c r="N194" s="16"/>
      <c r="O194" s="16"/>
    </row>
    <row r="195" spans="1:28" x14ac:dyDescent="0.25">
      <c r="A195" s="17" t="s">
        <v>77</v>
      </c>
      <c r="B195" s="31" t="e">
        <f>C195/C190</f>
        <v>#DIV/0!</v>
      </c>
      <c r="C195" s="19">
        <f>ROUND(E195+D195,2)</f>
        <v>0</v>
      </c>
      <c r="D195" s="19"/>
      <c r="E195" s="19">
        <f>ROUND(SUM(F195:O195),2)</f>
        <v>0</v>
      </c>
      <c r="F195" s="19"/>
      <c r="G195" s="19"/>
      <c r="H195" s="19"/>
      <c r="I195" s="19"/>
      <c r="J195" s="19"/>
      <c r="K195" s="19"/>
      <c r="L195" s="19"/>
      <c r="M195" s="19"/>
      <c r="N195" s="19"/>
      <c r="O195" s="19"/>
    </row>
    <row r="196" spans="1:28" x14ac:dyDescent="0.25">
      <c r="A196" s="17" t="s">
        <v>78</v>
      </c>
      <c r="B196" s="31" t="e">
        <f>C196/C191</f>
        <v>#DIV/0!</v>
      </c>
      <c r="C196" s="19">
        <f>ROUND(E196+D196,2)</f>
        <v>0</v>
      </c>
      <c r="D196" s="19"/>
      <c r="E196" s="19">
        <f>ROUND(SUM(F196:O196),2)</f>
        <v>0</v>
      </c>
      <c r="F196" s="19"/>
      <c r="G196" s="19"/>
      <c r="H196" s="19"/>
      <c r="I196" s="19"/>
      <c r="J196" s="19"/>
      <c r="K196" s="19"/>
      <c r="L196" s="19"/>
      <c r="M196" s="19"/>
      <c r="N196" s="19"/>
      <c r="O196" s="19"/>
    </row>
    <row r="197" spans="1:28" x14ac:dyDescent="0.25">
      <c r="A197" s="17" t="s">
        <v>79</v>
      </c>
      <c r="B197" s="31" t="e">
        <f>C197/C192</f>
        <v>#DIV/0!</v>
      </c>
      <c r="C197" s="19">
        <f>ROUND(E197+D197,2)</f>
        <v>0</v>
      </c>
      <c r="D197" s="19"/>
      <c r="E197" s="19">
        <f>ROUND(SUM(F197:O197),2)</f>
        <v>0</v>
      </c>
      <c r="F197" s="19"/>
      <c r="G197" s="19"/>
      <c r="H197" s="19"/>
      <c r="I197" s="19"/>
      <c r="J197" s="19"/>
      <c r="K197" s="19"/>
      <c r="L197" s="19"/>
      <c r="M197" s="19"/>
      <c r="N197" s="19"/>
      <c r="O197" s="19"/>
    </row>
    <row r="198" spans="1:28" x14ac:dyDescent="0.25">
      <c r="A198" s="14" t="s">
        <v>23</v>
      </c>
      <c r="B198" s="14"/>
      <c r="C198" s="20">
        <f>ROUND(SUM(C195:C197),2)</f>
        <v>0</v>
      </c>
      <c r="D198" s="16">
        <f>ROUND(SUM(D195:D197),2)</f>
        <v>0</v>
      </c>
      <c r="E198" s="16">
        <f>ROUND(SUM(E195:E197),2)</f>
        <v>0</v>
      </c>
      <c r="F198" s="16">
        <f>ROUND(SUM(F195:F197),2)</f>
        <v>0</v>
      </c>
      <c r="G198" s="16">
        <f t="shared" ref="G198:O198" si="45">SUM(G195:G197)</f>
        <v>0</v>
      </c>
      <c r="H198" s="16">
        <f t="shared" si="45"/>
        <v>0</v>
      </c>
      <c r="I198" s="16">
        <f t="shared" si="45"/>
        <v>0</v>
      </c>
      <c r="J198" s="16">
        <f t="shared" si="45"/>
        <v>0</v>
      </c>
      <c r="K198" s="16">
        <f t="shared" si="45"/>
        <v>0</v>
      </c>
      <c r="L198" s="16">
        <f t="shared" si="45"/>
        <v>0</v>
      </c>
      <c r="M198" s="16">
        <f t="shared" si="45"/>
        <v>0</v>
      </c>
      <c r="N198" s="16">
        <f t="shared" si="45"/>
        <v>0</v>
      </c>
      <c r="O198" s="16">
        <f t="shared" si="45"/>
        <v>0</v>
      </c>
    </row>
    <row r="199" spans="1:28" x14ac:dyDescent="0.25">
      <c r="A199" s="17" t="s">
        <v>80</v>
      </c>
      <c r="B199" s="18"/>
      <c r="C199" s="19"/>
      <c r="D199" s="19"/>
      <c r="E199" s="19"/>
      <c r="F199" s="19"/>
      <c r="G199" s="19"/>
      <c r="H199" s="19"/>
      <c r="I199" s="19"/>
      <c r="J199" s="19"/>
      <c r="K199" s="19"/>
      <c r="L199" s="19"/>
      <c r="M199" s="19"/>
      <c r="N199" s="19"/>
      <c r="O199" s="19"/>
    </row>
    <row r="200" spans="1:28" x14ac:dyDescent="0.25">
      <c r="A200" s="14" t="s">
        <v>55</v>
      </c>
      <c r="B200" s="14" t="s">
        <v>41</v>
      </c>
      <c r="C200" s="16"/>
      <c r="D200" s="16"/>
      <c r="E200" s="16"/>
      <c r="F200" s="16"/>
      <c r="G200" s="16"/>
      <c r="H200" s="16"/>
      <c r="I200" s="16"/>
      <c r="J200" s="16"/>
      <c r="K200" s="16"/>
      <c r="L200" s="16"/>
      <c r="M200" s="16"/>
      <c r="N200" s="16"/>
      <c r="O200" s="16"/>
    </row>
    <row r="201" spans="1:28" x14ac:dyDescent="0.25">
      <c r="A201" s="32" t="str">
        <f t="shared" ref="A201:A206" si="46">A173</f>
        <v>1年以内</v>
      </c>
      <c r="B201" s="18"/>
      <c r="C201" s="19">
        <f t="shared" ref="C201:C206" si="47">ROUND(E201+D201,2)</f>
        <v>0</v>
      </c>
      <c r="D201" s="19"/>
      <c r="E201" s="19">
        <f t="shared" ref="E201:E206" si="48">ROUND(SUM(F201:O201),2)</f>
        <v>0</v>
      </c>
      <c r="F201" s="19"/>
      <c r="G201" s="19"/>
      <c r="H201" s="19"/>
      <c r="I201" s="19"/>
      <c r="J201" s="19"/>
      <c r="K201" s="19"/>
      <c r="L201" s="19"/>
      <c r="M201" s="19"/>
      <c r="N201" s="19"/>
      <c r="O201" s="19"/>
      <c r="AA201" s="489">
        <f>ROUND(C201-C209,2)</f>
        <v>0</v>
      </c>
      <c r="AB201" s="492">
        <f>ROUND(IFERROR(AA201/AA207,0),4)</f>
        <v>0</v>
      </c>
    </row>
    <row r="202" spans="1:28" x14ac:dyDescent="0.25">
      <c r="A202" s="32" t="str">
        <f t="shared" si="46"/>
        <v>1至2年</v>
      </c>
      <c r="B202" s="18"/>
      <c r="C202" s="19">
        <f t="shared" si="47"/>
        <v>0</v>
      </c>
      <c r="D202" s="19"/>
      <c r="E202" s="19">
        <f t="shared" si="48"/>
        <v>0</v>
      </c>
      <c r="F202" s="19"/>
      <c r="G202" s="19"/>
      <c r="H202" s="19"/>
      <c r="I202" s="19"/>
      <c r="J202" s="19"/>
      <c r="K202" s="19"/>
      <c r="L202" s="19"/>
      <c r="M202" s="19"/>
      <c r="N202" s="19"/>
      <c r="O202" s="19"/>
      <c r="AA202" s="489">
        <f>ROUND(C202-C210,2)</f>
        <v>0</v>
      </c>
      <c r="AB202" s="492">
        <f>ROUND(IFERROR(AA202/AA207,0),4)</f>
        <v>0</v>
      </c>
    </row>
    <row r="203" spans="1:28" x14ac:dyDescent="0.25">
      <c r="A203" s="32" t="str">
        <f t="shared" si="46"/>
        <v>2至3年</v>
      </c>
      <c r="B203" s="18"/>
      <c r="C203" s="19">
        <f t="shared" si="47"/>
        <v>0</v>
      </c>
      <c r="D203" s="19"/>
      <c r="E203" s="19">
        <f t="shared" si="48"/>
        <v>0</v>
      </c>
      <c r="F203" s="19"/>
      <c r="G203" s="19"/>
      <c r="H203" s="19"/>
      <c r="I203" s="19"/>
      <c r="J203" s="19"/>
      <c r="K203" s="19"/>
      <c r="L203" s="19"/>
      <c r="M203" s="19"/>
      <c r="N203" s="19"/>
      <c r="O203" s="19"/>
      <c r="AA203" s="489">
        <f>ROUND(C203-C211,2)</f>
        <v>0</v>
      </c>
      <c r="AB203" s="492">
        <f>ROUND(IFERROR(AA203/AA207,0),4)</f>
        <v>0</v>
      </c>
    </row>
    <row r="204" spans="1:28" x14ac:dyDescent="0.25">
      <c r="A204" s="32" t="str">
        <f t="shared" si="46"/>
        <v>3年以上</v>
      </c>
      <c r="B204" s="18"/>
      <c r="C204" s="19">
        <f t="shared" si="47"/>
        <v>0</v>
      </c>
      <c r="D204" s="19"/>
      <c r="E204" s="19">
        <f t="shared" si="48"/>
        <v>0</v>
      </c>
      <c r="F204" s="19"/>
      <c r="G204" s="19"/>
      <c r="H204" s="19"/>
      <c r="I204" s="19"/>
      <c r="J204" s="19"/>
      <c r="K204" s="19"/>
      <c r="L204" s="19"/>
      <c r="M204" s="19"/>
      <c r="N204" s="19"/>
      <c r="O204" s="19"/>
      <c r="AA204" s="489">
        <f>ROUND(C204-C212,2)</f>
        <v>0</v>
      </c>
      <c r="AB204" s="492">
        <f>ROUND(IFERROR(AA204/AA207,0),4)</f>
        <v>0</v>
      </c>
    </row>
    <row r="205" spans="1:28" x14ac:dyDescent="0.25">
      <c r="A205" s="32">
        <f t="shared" si="46"/>
        <v>0</v>
      </c>
      <c r="B205" s="18"/>
      <c r="C205" s="19">
        <f t="shared" si="47"/>
        <v>0</v>
      </c>
      <c r="D205" s="19"/>
      <c r="E205" s="19">
        <f t="shared" si="48"/>
        <v>0</v>
      </c>
      <c r="F205" s="19"/>
      <c r="G205" s="19"/>
      <c r="H205" s="19"/>
      <c r="I205" s="19"/>
      <c r="J205" s="19"/>
      <c r="K205" s="19"/>
      <c r="L205" s="19"/>
      <c r="M205" s="19"/>
      <c r="N205" s="19"/>
      <c r="O205" s="19"/>
    </row>
    <row r="206" spans="1:28" x14ac:dyDescent="0.25">
      <c r="A206" s="32">
        <f t="shared" si="46"/>
        <v>0</v>
      </c>
      <c r="B206" s="18"/>
      <c r="C206" s="19">
        <f t="shared" si="47"/>
        <v>0</v>
      </c>
      <c r="D206" s="19"/>
      <c r="E206" s="19">
        <f t="shared" si="48"/>
        <v>0</v>
      </c>
      <c r="F206" s="19"/>
      <c r="G206" s="19"/>
      <c r="H206" s="19"/>
      <c r="I206" s="19"/>
      <c r="J206" s="19"/>
      <c r="K206" s="19"/>
      <c r="L206" s="19"/>
      <c r="M206" s="19"/>
      <c r="N206" s="19"/>
      <c r="O206" s="19"/>
    </row>
    <row r="207" spans="1:28" x14ac:dyDescent="0.25">
      <c r="A207" s="14" t="s">
        <v>23</v>
      </c>
      <c r="B207" s="14"/>
      <c r="C207" s="16">
        <f>ROUND(SUM(C201:C206),2)</f>
        <v>0</v>
      </c>
      <c r="D207" s="16">
        <f>ROUND(SUM(D201:D206),2)</f>
        <v>0</v>
      </c>
      <c r="E207" s="16">
        <f>ROUND(SUM(E201:E206),2)</f>
        <v>0</v>
      </c>
      <c r="F207" s="16">
        <f>ROUND(SUM(F201:F206),2)</f>
        <v>0</v>
      </c>
      <c r="G207" s="16">
        <f t="shared" ref="G207:O207" si="49">SUM(G201:G206)</f>
        <v>0</v>
      </c>
      <c r="H207" s="16">
        <f t="shared" si="49"/>
        <v>0</v>
      </c>
      <c r="I207" s="16">
        <f t="shared" si="49"/>
        <v>0</v>
      </c>
      <c r="J207" s="16">
        <f t="shared" si="49"/>
        <v>0</v>
      </c>
      <c r="K207" s="16">
        <f t="shared" si="49"/>
        <v>0</v>
      </c>
      <c r="L207" s="16">
        <f t="shared" si="49"/>
        <v>0</v>
      </c>
      <c r="M207" s="16">
        <f t="shared" si="49"/>
        <v>0</v>
      </c>
      <c r="N207" s="16">
        <f t="shared" si="49"/>
        <v>0</v>
      </c>
      <c r="O207" s="16">
        <f t="shared" si="49"/>
        <v>0</v>
      </c>
      <c r="AA207" s="489">
        <f>ROUND(C207-C215,2)</f>
        <v>0</v>
      </c>
    </row>
    <row r="208" spans="1:28" x14ac:dyDescent="0.25">
      <c r="A208" s="14" t="s">
        <v>55</v>
      </c>
      <c r="B208" s="14" t="s">
        <v>53</v>
      </c>
      <c r="C208" s="16"/>
      <c r="D208" s="16"/>
      <c r="E208" s="16"/>
      <c r="F208" s="16"/>
      <c r="G208" s="16"/>
      <c r="H208" s="16"/>
      <c r="I208" s="16"/>
      <c r="J208" s="16"/>
      <c r="K208" s="16"/>
      <c r="L208" s="16"/>
      <c r="M208" s="16"/>
      <c r="N208" s="16"/>
      <c r="O208" s="16"/>
    </row>
    <row r="209" spans="1:27" x14ac:dyDescent="0.25">
      <c r="A209" s="32" t="str">
        <f t="shared" ref="A209:A214" si="50">A173</f>
        <v>1年以内</v>
      </c>
      <c r="B209" s="31" t="e">
        <f t="shared" ref="B209:B214" si="51">C209/C201</f>
        <v>#DIV/0!</v>
      </c>
      <c r="C209" s="19">
        <f t="shared" ref="C209:C214" si="52">ROUND(E209+D209,2)</f>
        <v>0</v>
      </c>
      <c r="D209" s="19"/>
      <c r="E209" s="19">
        <f t="shared" ref="E209:E214" si="53">ROUND(SUM(F209:O209),2)</f>
        <v>0</v>
      </c>
      <c r="F209" s="19"/>
      <c r="G209" s="19"/>
      <c r="H209" s="19"/>
      <c r="I209" s="19"/>
      <c r="J209" s="19"/>
      <c r="K209" s="19"/>
      <c r="L209" s="19"/>
      <c r="M209" s="19"/>
      <c r="N209" s="19"/>
      <c r="O209" s="19"/>
    </row>
    <row r="210" spans="1:27" x14ac:dyDescent="0.25">
      <c r="A210" s="32" t="str">
        <f t="shared" si="50"/>
        <v>1至2年</v>
      </c>
      <c r="B210" s="31" t="e">
        <f t="shared" si="51"/>
        <v>#DIV/0!</v>
      </c>
      <c r="C210" s="19">
        <f t="shared" si="52"/>
        <v>0</v>
      </c>
      <c r="D210" s="19"/>
      <c r="E210" s="19">
        <f t="shared" si="53"/>
        <v>0</v>
      </c>
      <c r="F210" s="19"/>
      <c r="G210" s="19"/>
      <c r="H210" s="19"/>
      <c r="I210" s="19"/>
      <c r="J210" s="19"/>
      <c r="K210" s="19"/>
      <c r="L210" s="19"/>
      <c r="M210" s="19"/>
      <c r="N210" s="19"/>
      <c r="O210" s="19"/>
    </row>
    <row r="211" spans="1:27" x14ac:dyDescent="0.25">
      <c r="A211" s="32" t="str">
        <f t="shared" si="50"/>
        <v>2至3年</v>
      </c>
      <c r="B211" s="31" t="e">
        <f t="shared" si="51"/>
        <v>#DIV/0!</v>
      </c>
      <c r="C211" s="19">
        <f t="shared" si="52"/>
        <v>0</v>
      </c>
      <c r="D211" s="19"/>
      <c r="E211" s="19">
        <f t="shared" si="53"/>
        <v>0</v>
      </c>
      <c r="F211" s="19"/>
      <c r="G211" s="19"/>
      <c r="H211" s="19"/>
      <c r="I211" s="19"/>
      <c r="J211" s="19"/>
      <c r="K211" s="19"/>
      <c r="L211" s="19"/>
      <c r="M211" s="19"/>
      <c r="N211" s="19"/>
      <c r="O211" s="19"/>
    </row>
    <row r="212" spans="1:27" x14ac:dyDescent="0.25">
      <c r="A212" s="32" t="str">
        <f t="shared" si="50"/>
        <v>3年以上</v>
      </c>
      <c r="B212" s="31" t="e">
        <f t="shared" si="51"/>
        <v>#DIV/0!</v>
      </c>
      <c r="C212" s="19">
        <f t="shared" si="52"/>
        <v>0</v>
      </c>
      <c r="D212" s="19"/>
      <c r="E212" s="19">
        <f t="shared" si="53"/>
        <v>0</v>
      </c>
      <c r="F212" s="19"/>
      <c r="G212" s="19"/>
      <c r="H212" s="19"/>
      <c r="I212" s="19"/>
      <c r="J212" s="19"/>
      <c r="K212" s="19"/>
      <c r="L212" s="19"/>
      <c r="M212" s="19"/>
      <c r="N212" s="19"/>
      <c r="O212" s="19"/>
    </row>
    <row r="213" spans="1:27" x14ac:dyDescent="0.25">
      <c r="A213" s="32">
        <f t="shared" si="50"/>
        <v>0</v>
      </c>
      <c r="B213" s="31" t="e">
        <f t="shared" si="51"/>
        <v>#DIV/0!</v>
      </c>
      <c r="C213" s="19">
        <f t="shared" si="52"/>
        <v>0</v>
      </c>
      <c r="D213" s="19"/>
      <c r="E213" s="19">
        <f t="shared" si="53"/>
        <v>0</v>
      </c>
      <c r="F213" s="19"/>
      <c r="G213" s="19"/>
      <c r="H213" s="19"/>
      <c r="I213" s="19"/>
      <c r="J213" s="19"/>
      <c r="K213" s="19"/>
      <c r="L213" s="19"/>
      <c r="M213" s="19"/>
      <c r="N213" s="19"/>
      <c r="O213" s="19"/>
    </row>
    <row r="214" spans="1:27" x14ac:dyDescent="0.25">
      <c r="A214" s="32">
        <f t="shared" si="50"/>
        <v>0</v>
      </c>
      <c r="B214" s="31" t="e">
        <f t="shared" si="51"/>
        <v>#DIV/0!</v>
      </c>
      <c r="C214" s="19">
        <f t="shared" si="52"/>
        <v>0</v>
      </c>
      <c r="D214" s="19"/>
      <c r="E214" s="19">
        <f t="shared" si="53"/>
        <v>0</v>
      </c>
      <c r="F214" s="19"/>
      <c r="G214" s="19"/>
      <c r="H214" s="19"/>
      <c r="I214" s="19"/>
      <c r="J214" s="19"/>
      <c r="K214" s="19"/>
      <c r="L214" s="19"/>
      <c r="M214" s="19"/>
      <c r="N214" s="19"/>
      <c r="O214" s="19"/>
    </row>
    <row r="215" spans="1:27" x14ac:dyDescent="0.25">
      <c r="A215" s="14" t="s">
        <v>23</v>
      </c>
      <c r="B215" s="14"/>
      <c r="C215" s="16">
        <f>ROUND(SUM(C209:C214),2)</f>
        <v>0</v>
      </c>
      <c r="D215" s="16">
        <f>ROUND(SUM(D209:D214),2)</f>
        <v>0</v>
      </c>
      <c r="E215" s="16">
        <f>ROUND(SUM(E209:E214),2)</f>
        <v>0</v>
      </c>
      <c r="F215" s="16">
        <f>ROUND(SUM(F209:F214),2)</f>
        <v>0</v>
      </c>
      <c r="G215" s="16">
        <f t="shared" ref="G215:O215" si="54">SUM(G209:G214)</f>
        <v>0</v>
      </c>
      <c r="H215" s="16">
        <f t="shared" si="54"/>
        <v>0</v>
      </c>
      <c r="I215" s="16">
        <f t="shared" si="54"/>
        <v>0</v>
      </c>
      <c r="J215" s="16">
        <f t="shared" si="54"/>
        <v>0</v>
      </c>
      <c r="K215" s="16">
        <f t="shared" si="54"/>
        <v>0</v>
      </c>
      <c r="L215" s="16">
        <f t="shared" si="54"/>
        <v>0</v>
      </c>
      <c r="M215" s="16">
        <f t="shared" si="54"/>
        <v>0</v>
      </c>
      <c r="N215" s="16">
        <f t="shared" si="54"/>
        <v>0</v>
      </c>
      <c r="O215" s="16">
        <f t="shared" si="54"/>
        <v>0</v>
      </c>
      <c r="AA215" s="489">
        <f>ROUND(C154+'合并附注表（二）不可插行'!C112+C207-C215,2)</f>
        <v>0</v>
      </c>
    </row>
    <row r="216" spans="1:27" x14ac:dyDescent="0.25">
      <c r="A216" s="34" t="s">
        <v>82</v>
      </c>
      <c r="B216" s="23" t="s">
        <v>26</v>
      </c>
      <c r="C216" s="29"/>
      <c r="D216" s="29"/>
      <c r="E216" s="29"/>
      <c r="F216" s="29"/>
      <c r="G216" s="29"/>
      <c r="H216" s="29"/>
      <c r="I216" s="29"/>
      <c r="J216" s="29"/>
      <c r="K216" s="29"/>
      <c r="L216" s="29"/>
      <c r="M216" s="29"/>
      <c r="N216" s="29"/>
      <c r="O216" s="29"/>
    </row>
    <row r="217" spans="1:27" x14ac:dyDescent="0.25">
      <c r="A217" s="34" t="s">
        <v>83</v>
      </c>
      <c r="B217" s="23" t="s">
        <v>26</v>
      </c>
      <c r="C217" s="29"/>
      <c r="D217" s="29"/>
      <c r="E217" s="29"/>
      <c r="F217" s="29"/>
      <c r="G217" s="29"/>
      <c r="H217" s="29"/>
      <c r="I217" s="29"/>
      <c r="J217" s="29"/>
      <c r="K217" s="29"/>
      <c r="L217" s="29"/>
      <c r="M217" s="29"/>
      <c r="N217" s="29"/>
      <c r="O217" s="29"/>
    </row>
    <row r="218" spans="1:27" x14ac:dyDescent="0.25">
      <c r="A218" s="34" t="s">
        <v>84</v>
      </c>
      <c r="B218" s="23" t="s">
        <v>26</v>
      </c>
      <c r="C218" s="29"/>
      <c r="D218" s="29"/>
      <c r="E218" s="29"/>
      <c r="F218" s="29"/>
      <c r="G218" s="29"/>
      <c r="H218" s="29"/>
      <c r="I218" s="29"/>
      <c r="J218" s="29"/>
      <c r="K218" s="29"/>
      <c r="L218" s="29"/>
      <c r="M218" s="29"/>
      <c r="N218" s="29"/>
      <c r="O218" s="29"/>
    </row>
    <row r="219" spans="1:27" x14ac:dyDescent="0.25">
      <c r="A219" s="34" t="s">
        <v>59</v>
      </c>
      <c r="B219" s="23" t="s">
        <v>26</v>
      </c>
      <c r="C219" s="29"/>
      <c r="D219" s="29"/>
      <c r="E219" s="29"/>
      <c r="F219" s="29"/>
      <c r="G219" s="29"/>
      <c r="H219" s="29"/>
      <c r="I219" s="29"/>
      <c r="J219" s="29"/>
      <c r="K219" s="29"/>
      <c r="L219" s="29"/>
      <c r="M219" s="29"/>
      <c r="N219" s="29"/>
      <c r="O219" s="29"/>
    </row>
    <row r="220" spans="1:27" x14ac:dyDescent="0.25">
      <c r="A220" s="34" t="s">
        <v>85</v>
      </c>
      <c r="B220" s="23" t="s">
        <v>26</v>
      </c>
      <c r="C220" s="29"/>
      <c r="D220" s="29"/>
      <c r="E220" s="29"/>
      <c r="F220" s="29"/>
      <c r="G220" s="29"/>
      <c r="H220" s="29"/>
      <c r="I220" s="29"/>
      <c r="J220" s="29"/>
      <c r="K220" s="29"/>
      <c r="L220" s="29"/>
      <c r="M220" s="29"/>
      <c r="N220" s="29"/>
      <c r="O220" s="29"/>
    </row>
    <row r="221" spans="1:27" x14ac:dyDescent="0.25">
      <c r="A221" s="34" t="s">
        <v>86</v>
      </c>
      <c r="B221" s="23" t="s">
        <v>26</v>
      </c>
      <c r="C221" s="29"/>
      <c r="D221" s="29"/>
      <c r="E221" s="29"/>
      <c r="F221" s="29"/>
      <c r="G221" s="29"/>
      <c r="H221" s="29"/>
      <c r="I221" s="29"/>
      <c r="J221" s="29"/>
      <c r="K221" s="29"/>
      <c r="L221" s="29"/>
      <c r="M221" s="29"/>
      <c r="N221" s="29"/>
      <c r="O221" s="29"/>
    </row>
    <row r="222" spans="1:27" x14ac:dyDescent="0.25">
      <c r="A222" s="34" t="s">
        <v>87</v>
      </c>
      <c r="B222" s="23" t="s">
        <v>26</v>
      </c>
      <c r="C222" s="29"/>
      <c r="D222" s="29"/>
      <c r="E222" s="29"/>
      <c r="F222" s="29"/>
      <c r="G222" s="29"/>
      <c r="H222" s="29"/>
      <c r="I222" s="29"/>
      <c r="J222" s="29"/>
      <c r="K222" s="29"/>
      <c r="L222" s="29"/>
      <c r="M222" s="29"/>
      <c r="N222" s="29"/>
      <c r="O222" s="29"/>
    </row>
    <row r="223" spans="1:27" x14ac:dyDescent="0.25">
      <c r="A223" s="34" t="s">
        <v>88</v>
      </c>
      <c r="B223" s="23" t="s">
        <v>26</v>
      </c>
      <c r="C223" s="29"/>
      <c r="D223" s="29"/>
      <c r="E223" s="29"/>
      <c r="F223" s="29"/>
      <c r="G223" s="29"/>
      <c r="H223" s="29"/>
      <c r="I223" s="29"/>
      <c r="J223" s="29"/>
      <c r="K223" s="29"/>
      <c r="L223" s="29"/>
      <c r="M223" s="29"/>
      <c r="N223" s="29"/>
      <c r="O223" s="29"/>
    </row>
    <row r="224" spans="1:27" x14ac:dyDescent="0.25">
      <c r="A224" s="34" t="s">
        <v>89</v>
      </c>
      <c r="B224" s="23" t="s">
        <v>26</v>
      </c>
      <c r="C224" s="29"/>
      <c r="D224" s="29"/>
      <c r="E224" s="29"/>
      <c r="F224" s="29"/>
      <c r="G224" s="29"/>
      <c r="H224" s="29"/>
      <c r="I224" s="29"/>
      <c r="J224" s="29"/>
      <c r="K224" s="29"/>
      <c r="L224" s="29"/>
      <c r="M224" s="29"/>
      <c r="N224" s="29"/>
      <c r="O224" s="29"/>
    </row>
    <row r="225" spans="1:15" x14ac:dyDescent="0.25">
      <c r="A225" s="34" t="s">
        <v>90</v>
      </c>
      <c r="B225" s="23" t="s">
        <v>26</v>
      </c>
      <c r="C225" s="29"/>
      <c r="D225" s="29"/>
      <c r="E225" s="29"/>
      <c r="F225" s="29"/>
      <c r="G225" s="29"/>
      <c r="H225" s="29"/>
      <c r="I225" s="29"/>
      <c r="J225" s="29"/>
      <c r="K225" s="29"/>
      <c r="L225" s="29"/>
      <c r="M225" s="29"/>
      <c r="N225" s="29"/>
      <c r="O225" s="29"/>
    </row>
    <row r="226" spans="1:15" x14ac:dyDescent="0.25">
      <c r="A226" s="17"/>
      <c r="B226" s="14"/>
      <c r="C226" s="16"/>
      <c r="D226" s="16"/>
      <c r="E226" s="16"/>
      <c r="F226" s="16"/>
      <c r="G226" s="16"/>
      <c r="H226" s="16"/>
      <c r="I226" s="16"/>
      <c r="J226" s="16"/>
      <c r="K226" s="16"/>
      <c r="L226" s="16"/>
      <c r="M226" s="16"/>
      <c r="N226" s="16"/>
      <c r="O226" s="16"/>
    </row>
    <row r="227" spans="1:15" x14ac:dyDescent="0.25">
      <c r="A227" s="11" t="s">
        <v>91</v>
      </c>
      <c r="B227" s="12"/>
      <c r="C227" s="13"/>
      <c r="D227" s="13"/>
      <c r="E227" s="13"/>
      <c r="F227" s="13"/>
      <c r="G227" s="13"/>
      <c r="H227" s="13"/>
      <c r="I227" s="13"/>
      <c r="J227" s="13"/>
      <c r="K227" s="13"/>
      <c r="L227" s="13"/>
      <c r="M227" s="13"/>
      <c r="N227" s="13"/>
      <c r="O227" s="13"/>
    </row>
    <row r="228" spans="1:15" x14ac:dyDescent="0.25">
      <c r="A228" s="17" t="s">
        <v>92</v>
      </c>
      <c r="B228" s="15">
        <f>B4</f>
        <v>43100</v>
      </c>
      <c r="C228" s="16"/>
      <c r="D228" s="16"/>
      <c r="E228" s="16"/>
      <c r="F228" s="16"/>
      <c r="G228" s="16"/>
      <c r="H228" s="16"/>
      <c r="I228" s="16"/>
      <c r="J228" s="16"/>
      <c r="K228" s="16"/>
      <c r="L228" s="16"/>
      <c r="M228" s="16"/>
      <c r="N228" s="16"/>
      <c r="O228" s="16"/>
    </row>
    <row r="229" spans="1:15" x14ac:dyDescent="0.25">
      <c r="A229" s="14" t="s">
        <v>93</v>
      </c>
      <c r="B229" s="15" t="s">
        <v>48</v>
      </c>
      <c r="C229" s="16"/>
      <c r="D229" s="16"/>
      <c r="E229" s="16"/>
      <c r="F229" s="16"/>
      <c r="G229" s="16"/>
      <c r="H229" s="16"/>
      <c r="I229" s="16"/>
      <c r="J229" s="16"/>
      <c r="K229" s="16"/>
      <c r="L229" s="16"/>
      <c r="M229" s="16"/>
      <c r="N229" s="16"/>
      <c r="O229" s="16"/>
    </row>
    <row r="230" spans="1:15" x14ac:dyDescent="0.25">
      <c r="A230" s="17" t="s">
        <v>94</v>
      </c>
      <c r="B230" s="18"/>
      <c r="C230" s="19">
        <f t="shared" ref="C230:C236" si="55">ROUND(E230+D230,2)</f>
        <v>0</v>
      </c>
      <c r="D230" s="19"/>
      <c r="E230" s="19">
        <f t="shared" ref="E230:E236" si="56">ROUND(SUM(F230:O230),2)</f>
        <v>0</v>
      </c>
      <c r="F230" s="19"/>
      <c r="G230" s="19"/>
      <c r="H230" s="19"/>
      <c r="I230" s="19"/>
      <c r="J230" s="19"/>
      <c r="K230" s="19"/>
      <c r="L230" s="19"/>
      <c r="M230" s="19"/>
      <c r="N230" s="19"/>
      <c r="O230" s="19"/>
    </row>
    <row r="231" spans="1:15" x14ac:dyDescent="0.25">
      <c r="A231" s="17" t="s">
        <v>95</v>
      </c>
      <c r="B231" s="18"/>
      <c r="C231" s="19">
        <f t="shared" si="55"/>
        <v>0</v>
      </c>
      <c r="D231" s="19"/>
      <c r="E231" s="19">
        <f t="shared" si="56"/>
        <v>0</v>
      </c>
      <c r="F231" s="19"/>
      <c r="G231" s="19"/>
      <c r="H231" s="19"/>
      <c r="I231" s="19"/>
      <c r="J231" s="19"/>
      <c r="K231" s="19"/>
      <c r="L231" s="19"/>
      <c r="M231" s="19"/>
      <c r="N231" s="19"/>
      <c r="O231" s="19"/>
    </row>
    <row r="232" spans="1:15" x14ac:dyDescent="0.25">
      <c r="A232" s="17" t="s">
        <v>96</v>
      </c>
      <c r="B232" s="18"/>
      <c r="C232" s="19">
        <f t="shared" si="55"/>
        <v>0</v>
      </c>
      <c r="D232" s="19"/>
      <c r="E232" s="19">
        <f t="shared" si="56"/>
        <v>0</v>
      </c>
      <c r="F232" s="19"/>
      <c r="G232" s="19"/>
      <c r="H232" s="19"/>
      <c r="I232" s="19"/>
      <c r="J232" s="19"/>
      <c r="K232" s="19"/>
      <c r="L232" s="19"/>
      <c r="M232" s="19"/>
      <c r="N232" s="19"/>
      <c r="O232" s="19"/>
    </row>
    <row r="233" spans="1:15" x14ac:dyDescent="0.25">
      <c r="A233" s="17" t="s">
        <v>97</v>
      </c>
      <c r="B233" s="18"/>
      <c r="C233" s="19">
        <f t="shared" si="55"/>
        <v>0</v>
      </c>
      <c r="D233" s="19"/>
      <c r="E233" s="19">
        <f t="shared" si="56"/>
        <v>0</v>
      </c>
      <c r="F233" s="19"/>
      <c r="G233" s="19"/>
      <c r="H233" s="19"/>
      <c r="I233" s="19"/>
      <c r="J233" s="19"/>
      <c r="K233" s="19"/>
      <c r="L233" s="19"/>
      <c r="M233" s="19"/>
      <c r="N233" s="19"/>
      <c r="O233" s="19"/>
    </row>
    <row r="234" spans="1:15" x14ac:dyDescent="0.25">
      <c r="A234" s="32" t="s">
        <v>98</v>
      </c>
      <c r="B234" s="18"/>
      <c r="C234" s="19">
        <f t="shared" si="55"/>
        <v>0</v>
      </c>
      <c r="D234" s="19"/>
      <c r="E234" s="19">
        <f t="shared" si="56"/>
        <v>0</v>
      </c>
      <c r="F234" s="19"/>
      <c r="G234" s="19"/>
      <c r="H234" s="19"/>
      <c r="I234" s="19"/>
      <c r="J234" s="19"/>
      <c r="K234" s="19"/>
      <c r="L234" s="19"/>
      <c r="M234" s="19"/>
      <c r="N234" s="19"/>
      <c r="O234" s="19"/>
    </row>
    <row r="235" spans="1:15" x14ac:dyDescent="0.25">
      <c r="A235" s="32">
        <v>0</v>
      </c>
      <c r="B235" s="18"/>
      <c r="C235" s="19">
        <f t="shared" si="55"/>
        <v>0</v>
      </c>
      <c r="D235" s="19"/>
      <c r="E235" s="19">
        <f t="shared" si="56"/>
        <v>0</v>
      </c>
      <c r="F235" s="19"/>
      <c r="G235" s="19"/>
      <c r="H235" s="19"/>
      <c r="I235" s="19"/>
      <c r="J235" s="19"/>
      <c r="K235" s="19"/>
      <c r="L235" s="19"/>
      <c r="M235" s="19"/>
      <c r="N235" s="19"/>
      <c r="O235" s="19"/>
    </row>
    <row r="236" spans="1:15" x14ac:dyDescent="0.25">
      <c r="A236" s="32">
        <v>0</v>
      </c>
      <c r="B236" s="18"/>
      <c r="C236" s="19">
        <f t="shared" si="55"/>
        <v>0</v>
      </c>
      <c r="D236" s="19"/>
      <c r="E236" s="19">
        <f t="shared" si="56"/>
        <v>0</v>
      </c>
      <c r="F236" s="19"/>
      <c r="G236" s="19"/>
      <c r="H236" s="19"/>
      <c r="I236" s="19"/>
      <c r="J236" s="19"/>
      <c r="K236" s="19"/>
      <c r="L236" s="19"/>
      <c r="M236" s="19"/>
      <c r="N236" s="19"/>
      <c r="O236" s="19"/>
    </row>
    <row r="237" spans="1:15" x14ac:dyDescent="0.25">
      <c r="A237" s="14" t="s">
        <v>23</v>
      </c>
      <c r="B237" s="14"/>
      <c r="C237" s="20">
        <f>ROUND(SUM(C230:C236),2)</f>
        <v>0</v>
      </c>
      <c r="D237" s="16">
        <f>ROUND(SUM(D230:D236),2)</f>
        <v>0</v>
      </c>
      <c r="E237" s="16">
        <f>ROUND(SUM(E230:E236),2)</f>
        <v>0</v>
      </c>
      <c r="F237" s="16">
        <f>ROUND(SUM(F230:F236),2)</f>
        <v>0</v>
      </c>
      <c r="G237" s="16">
        <f t="shared" ref="G237:O237" si="57">SUM(G230:G236)</f>
        <v>0</v>
      </c>
      <c r="H237" s="16">
        <f t="shared" si="57"/>
        <v>0</v>
      </c>
      <c r="I237" s="16">
        <f t="shared" si="57"/>
        <v>0</v>
      </c>
      <c r="J237" s="16">
        <f t="shared" si="57"/>
        <v>0</v>
      </c>
      <c r="K237" s="16">
        <f t="shared" si="57"/>
        <v>0</v>
      </c>
      <c r="L237" s="16">
        <f t="shared" si="57"/>
        <v>0</v>
      </c>
      <c r="M237" s="16">
        <f t="shared" si="57"/>
        <v>0</v>
      </c>
      <c r="N237" s="16">
        <f t="shared" si="57"/>
        <v>0</v>
      </c>
      <c r="O237" s="16">
        <f t="shared" si="57"/>
        <v>0</v>
      </c>
    </row>
    <row r="238" spans="1:15" x14ac:dyDescent="0.25">
      <c r="A238" s="14" t="s">
        <v>93</v>
      </c>
      <c r="B238" s="14" t="s">
        <v>99</v>
      </c>
      <c r="C238" s="16"/>
      <c r="D238" s="16"/>
      <c r="E238" s="16"/>
      <c r="F238" s="16"/>
      <c r="G238" s="16"/>
      <c r="H238" s="16"/>
      <c r="I238" s="16"/>
      <c r="J238" s="16"/>
      <c r="K238" s="16"/>
      <c r="L238" s="16"/>
      <c r="M238" s="16"/>
      <c r="N238" s="16"/>
      <c r="O238" s="16"/>
    </row>
    <row r="239" spans="1:15" x14ac:dyDescent="0.25">
      <c r="A239" s="17" t="str">
        <f>A230</f>
        <v>原材料</v>
      </c>
      <c r="B239" s="18"/>
      <c r="C239" s="19">
        <f t="shared" ref="C239:C245" si="58">ROUND(E239+D239,2)</f>
        <v>0</v>
      </c>
      <c r="D239" s="19"/>
      <c r="E239" s="19">
        <f t="shared" ref="E239:E245" si="59">ROUND(SUM(F239:O239),2)</f>
        <v>0</v>
      </c>
      <c r="F239" s="19"/>
      <c r="G239" s="19"/>
      <c r="H239" s="19"/>
      <c r="I239" s="19"/>
      <c r="J239" s="19"/>
      <c r="K239" s="19"/>
      <c r="L239" s="19"/>
      <c r="M239" s="19"/>
      <c r="N239" s="19"/>
      <c r="O239" s="19"/>
    </row>
    <row r="240" spans="1:15" x14ac:dyDescent="0.25">
      <c r="A240" s="17" t="str">
        <f t="shared" ref="A240:A245" si="60">A231</f>
        <v>低值易耗品</v>
      </c>
      <c r="B240" s="18"/>
      <c r="C240" s="19">
        <f t="shared" si="58"/>
        <v>0</v>
      </c>
      <c r="D240" s="19"/>
      <c r="E240" s="19">
        <f t="shared" si="59"/>
        <v>0</v>
      </c>
      <c r="F240" s="19"/>
      <c r="G240" s="19"/>
      <c r="H240" s="19"/>
      <c r="I240" s="19"/>
      <c r="J240" s="19"/>
      <c r="K240" s="19"/>
      <c r="L240" s="19"/>
      <c r="M240" s="19"/>
      <c r="N240" s="19"/>
      <c r="O240" s="19"/>
    </row>
    <row r="241" spans="1:26" x14ac:dyDescent="0.25">
      <c r="A241" s="17" t="str">
        <f t="shared" si="60"/>
        <v>在产品</v>
      </c>
      <c r="B241" s="18"/>
      <c r="C241" s="19">
        <f t="shared" si="58"/>
        <v>0</v>
      </c>
      <c r="D241" s="19"/>
      <c r="E241" s="19">
        <f t="shared" si="59"/>
        <v>0</v>
      </c>
      <c r="F241" s="19"/>
      <c r="G241" s="19"/>
      <c r="H241" s="19"/>
      <c r="I241" s="19"/>
      <c r="J241" s="19"/>
      <c r="K241" s="19"/>
      <c r="L241" s="19"/>
      <c r="M241" s="19"/>
      <c r="N241" s="19"/>
      <c r="O241" s="19"/>
    </row>
    <row r="242" spans="1:26" x14ac:dyDescent="0.25">
      <c r="A242" s="17" t="str">
        <f t="shared" si="60"/>
        <v>库存商品</v>
      </c>
      <c r="B242" s="18"/>
      <c r="C242" s="19">
        <f t="shared" si="58"/>
        <v>0</v>
      </c>
      <c r="D242" s="19"/>
      <c r="E242" s="19">
        <f t="shared" si="59"/>
        <v>0</v>
      </c>
      <c r="F242" s="19"/>
      <c r="G242" s="19"/>
      <c r="H242" s="19"/>
      <c r="I242" s="19"/>
      <c r="J242" s="19"/>
      <c r="K242" s="19"/>
      <c r="L242" s="19"/>
      <c r="M242" s="19"/>
      <c r="N242" s="19"/>
      <c r="O242" s="19"/>
    </row>
    <row r="243" spans="1:26" x14ac:dyDescent="0.25">
      <c r="A243" s="32" t="str">
        <f t="shared" si="60"/>
        <v>其他</v>
      </c>
      <c r="B243" s="18"/>
      <c r="C243" s="19">
        <f t="shared" si="58"/>
        <v>0</v>
      </c>
      <c r="D243" s="19"/>
      <c r="E243" s="19">
        <f t="shared" si="59"/>
        <v>0</v>
      </c>
      <c r="F243" s="19"/>
      <c r="G243" s="19"/>
      <c r="H243" s="19"/>
      <c r="I243" s="19"/>
      <c r="J243" s="19"/>
      <c r="K243" s="19"/>
      <c r="L243" s="19"/>
      <c r="M243" s="19"/>
      <c r="N243" s="19"/>
      <c r="O243" s="19"/>
    </row>
    <row r="244" spans="1:26" x14ac:dyDescent="0.25">
      <c r="A244" s="32">
        <f t="shared" si="60"/>
        <v>0</v>
      </c>
      <c r="B244" s="18"/>
      <c r="C244" s="19">
        <f t="shared" si="58"/>
        <v>0</v>
      </c>
      <c r="D244" s="19"/>
      <c r="E244" s="19">
        <f t="shared" si="59"/>
        <v>0</v>
      </c>
      <c r="F244" s="19"/>
      <c r="G244" s="19"/>
      <c r="H244" s="19"/>
      <c r="I244" s="19"/>
      <c r="J244" s="19"/>
      <c r="K244" s="19"/>
      <c r="L244" s="19"/>
      <c r="M244" s="19"/>
      <c r="N244" s="19"/>
      <c r="O244" s="19"/>
    </row>
    <row r="245" spans="1:26" x14ac:dyDescent="0.25">
      <c r="A245" s="32">
        <f t="shared" si="60"/>
        <v>0</v>
      </c>
      <c r="B245" s="18"/>
      <c r="C245" s="19">
        <f t="shared" si="58"/>
        <v>0</v>
      </c>
      <c r="D245" s="19"/>
      <c r="E245" s="19">
        <f t="shared" si="59"/>
        <v>0</v>
      </c>
      <c r="F245" s="19"/>
      <c r="G245" s="19"/>
      <c r="H245" s="19"/>
      <c r="I245" s="19"/>
      <c r="J245" s="19"/>
      <c r="K245" s="19"/>
      <c r="L245" s="19"/>
      <c r="M245" s="19"/>
      <c r="N245" s="19"/>
      <c r="O245" s="19"/>
    </row>
    <row r="246" spans="1:26" x14ac:dyDescent="0.25">
      <c r="A246" s="14" t="s">
        <v>23</v>
      </c>
      <c r="B246" s="14"/>
      <c r="C246" s="16">
        <f>ROUND(SUM(C239:C245),2)</f>
        <v>0</v>
      </c>
      <c r="D246" s="16">
        <f>ROUND(SUM(D239:D245),2)</f>
        <v>0</v>
      </c>
      <c r="E246" s="16">
        <f>ROUND(SUM(E239:E245),2)</f>
        <v>0</v>
      </c>
      <c r="F246" s="16">
        <f>ROUND(SUM(F239:F245),2)</f>
        <v>0</v>
      </c>
      <c r="G246" s="16">
        <f t="shared" ref="G246:O246" si="61">SUM(G239:G245)</f>
        <v>0</v>
      </c>
      <c r="H246" s="16">
        <f t="shared" si="61"/>
        <v>0</v>
      </c>
      <c r="I246" s="16">
        <f t="shared" si="61"/>
        <v>0</v>
      </c>
      <c r="J246" s="16">
        <f t="shared" si="61"/>
        <v>0</v>
      </c>
      <c r="K246" s="16">
        <f t="shared" si="61"/>
        <v>0</v>
      </c>
      <c r="L246" s="16">
        <f t="shared" si="61"/>
        <v>0</v>
      </c>
      <c r="M246" s="16">
        <f t="shared" si="61"/>
        <v>0</v>
      </c>
      <c r="N246" s="16">
        <f t="shared" si="61"/>
        <v>0</v>
      </c>
      <c r="O246" s="16">
        <f t="shared" si="61"/>
        <v>0</v>
      </c>
    </row>
    <row r="247" spans="1:26" x14ac:dyDescent="0.25">
      <c r="A247" s="14" t="s">
        <v>93</v>
      </c>
      <c r="B247" s="14" t="s">
        <v>100</v>
      </c>
      <c r="C247" s="16"/>
      <c r="D247" s="16"/>
      <c r="E247" s="16"/>
      <c r="F247" s="16"/>
      <c r="G247" s="16"/>
      <c r="H247" s="16"/>
      <c r="I247" s="16"/>
      <c r="J247" s="16"/>
      <c r="K247" s="16"/>
      <c r="L247" s="16"/>
      <c r="M247" s="16"/>
      <c r="N247" s="16"/>
      <c r="O247" s="16"/>
    </row>
    <row r="248" spans="1:26" x14ac:dyDescent="0.25">
      <c r="A248" s="17" t="str">
        <f>A230</f>
        <v>原材料</v>
      </c>
      <c r="B248" s="14"/>
      <c r="C248" s="20">
        <f t="shared" ref="C248:C254" si="62">ROUND(C230-C239,2)</f>
        <v>0</v>
      </c>
      <c r="D248" s="16"/>
      <c r="E248" s="16"/>
      <c r="F248" s="16"/>
      <c r="G248" s="16"/>
      <c r="H248" s="16"/>
      <c r="I248" s="16"/>
      <c r="J248" s="16"/>
      <c r="K248" s="16"/>
      <c r="L248" s="16"/>
      <c r="M248" s="16"/>
      <c r="N248" s="16"/>
      <c r="O248" s="16"/>
    </row>
    <row r="249" spans="1:26" x14ac:dyDescent="0.25">
      <c r="A249" s="17" t="str">
        <f t="shared" ref="A249:A254" si="63">A231</f>
        <v>低值易耗品</v>
      </c>
      <c r="B249" s="14"/>
      <c r="C249" s="20">
        <f t="shared" si="62"/>
        <v>0</v>
      </c>
      <c r="D249" s="16"/>
      <c r="E249" s="16"/>
      <c r="F249" s="16"/>
      <c r="G249" s="16"/>
      <c r="H249" s="16"/>
      <c r="I249" s="16"/>
      <c r="J249" s="16"/>
      <c r="K249" s="16"/>
      <c r="L249" s="16"/>
      <c r="M249" s="16"/>
      <c r="N249" s="16"/>
      <c r="O249" s="16"/>
    </row>
    <row r="250" spans="1:26" x14ac:dyDescent="0.25">
      <c r="A250" s="17" t="str">
        <f t="shared" si="63"/>
        <v>在产品</v>
      </c>
      <c r="B250" s="14"/>
      <c r="C250" s="20">
        <f t="shared" si="62"/>
        <v>0</v>
      </c>
      <c r="D250" s="16"/>
      <c r="E250" s="16"/>
      <c r="F250" s="16"/>
      <c r="G250" s="16"/>
      <c r="H250" s="16"/>
      <c r="I250" s="16"/>
      <c r="J250" s="16"/>
      <c r="K250" s="16"/>
      <c r="L250" s="16"/>
      <c r="M250" s="16"/>
      <c r="N250" s="16"/>
      <c r="O250" s="16"/>
    </row>
    <row r="251" spans="1:26" x14ac:dyDescent="0.25">
      <c r="A251" s="17" t="str">
        <f t="shared" si="63"/>
        <v>库存商品</v>
      </c>
      <c r="B251" s="14"/>
      <c r="C251" s="20">
        <f t="shared" si="62"/>
        <v>0</v>
      </c>
      <c r="D251" s="16"/>
      <c r="E251" s="16"/>
      <c r="F251" s="16"/>
      <c r="G251" s="16"/>
      <c r="H251" s="16"/>
      <c r="I251" s="16"/>
      <c r="J251" s="16"/>
      <c r="K251" s="16"/>
      <c r="L251" s="16"/>
      <c r="M251" s="16"/>
      <c r="N251" s="16"/>
      <c r="O251" s="16"/>
    </row>
    <row r="252" spans="1:26" x14ac:dyDescent="0.25">
      <c r="A252" s="32" t="str">
        <f t="shared" si="63"/>
        <v>其他</v>
      </c>
      <c r="B252" s="14"/>
      <c r="C252" s="20">
        <f t="shared" si="62"/>
        <v>0</v>
      </c>
      <c r="D252" s="16"/>
      <c r="E252" s="16"/>
      <c r="F252" s="16"/>
      <c r="G252" s="16"/>
      <c r="H252" s="16"/>
      <c r="I252" s="16"/>
      <c r="J252" s="16"/>
      <c r="K252" s="16"/>
      <c r="L252" s="16"/>
      <c r="M252" s="16"/>
      <c r="N252" s="16"/>
      <c r="O252" s="16"/>
    </row>
    <row r="253" spans="1:26" x14ac:dyDescent="0.25">
      <c r="A253" s="32">
        <f t="shared" si="63"/>
        <v>0</v>
      </c>
      <c r="B253" s="14"/>
      <c r="C253" s="20">
        <f t="shared" si="62"/>
        <v>0</v>
      </c>
      <c r="D253" s="16"/>
      <c r="E253" s="16"/>
      <c r="F253" s="16"/>
      <c r="G253" s="16"/>
      <c r="H253" s="16"/>
      <c r="I253" s="16"/>
      <c r="J253" s="16"/>
      <c r="K253" s="16"/>
      <c r="L253" s="16"/>
      <c r="M253" s="16"/>
      <c r="N253" s="16"/>
      <c r="O253" s="16"/>
    </row>
    <row r="254" spans="1:26" x14ac:dyDescent="0.25">
      <c r="A254" s="32">
        <f t="shared" si="63"/>
        <v>0</v>
      </c>
      <c r="B254" s="14"/>
      <c r="C254" s="20">
        <f t="shared" si="62"/>
        <v>0</v>
      </c>
      <c r="D254" s="16"/>
      <c r="E254" s="16"/>
      <c r="F254" s="16"/>
      <c r="G254" s="16"/>
      <c r="H254" s="16"/>
      <c r="I254" s="16"/>
      <c r="J254" s="16"/>
      <c r="K254" s="16"/>
      <c r="L254" s="16"/>
      <c r="M254" s="16"/>
      <c r="N254" s="16"/>
      <c r="O254" s="16"/>
      <c r="Z254" s="489" t="s">
        <v>880</v>
      </c>
    </row>
    <row r="255" spans="1:26" x14ac:dyDescent="0.25">
      <c r="A255" s="14" t="s">
        <v>23</v>
      </c>
      <c r="B255" s="14"/>
      <c r="C255" s="20">
        <f>ROUND(SUM(C248:C254),2)</f>
        <v>0</v>
      </c>
      <c r="D255" s="16">
        <f>ROUND(SUM(D248:D254),2)</f>
        <v>0</v>
      </c>
      <c r="E255" s="16">
        <f>ROUND(SUM(E248:E254),2)</f>
        <v>0</v>
      </c>
      <c r="F255" s="16">
        <f>ROUND(SUM(F248:F254),2)</f>
        <v>0</v>
      </c>
      <c r="G255" s="16">
        <f t="shared" ref="G255:O255" si="64">SUM(G248:G254)</f>
        <v>0</v>
      </c>
      <c r="H255" s="16">
        <f t="shared" si="64"/>
        <v>0</v>
      </c>
      <c r="I255" s="16">
        <f t="shared" si="64"/>
        <v>0</v>
      </c>
      <c r="J255" s="16">
        <f t="shared" si="64"/>
        <v>0</v>
      </c>
      <c r="K255" s="16">
        <f t="shared" si="64"/>
        <v>0</v>
      </c>
      <c r="L255" s="16">
        <f t="shared" si="64"/>
        <v>0</v>
      </c>
      <c r="M255" s="16">
        <f t="shared" si="64"/>
        <v>0</v>
      </c>
      <c r="N255" s="16">
        <f t="shared" si="64"/>
        <v>0</v>
      </c>
      <c r="O255" s="16">
        <f t="shared" si="64"/>
        <v>0</v>
      </c>
    </row>
    <row r="256" spans="1:26" x14ac:dyDescent="0.25">
      <c r="A256" s="17" t="s">
        <v>92</v>
      </c>
      <c r="B256" s="15">
        <f>B3</f>
        <v>42735</v>
      </c>
      <c r="C256" s="16"/>
      <c r="D256" s="16"/>
      <c r="E256" s="16"/>
      <c r="F256" s="16"/>
      <c r="G256" s="16"/>
      <c r="H256" s="16"/>
      <c r="I256" s="16"/>
      <c r="J256" s="16"/>
      <c r="K256" s="16"/>
      <c r="L256" s="16"/>
      <c r="M256" s="16"/>
      <c r="N256" s="16"/>
      <c r="O256" s="16"/>
    </row>
    <row r="257" spans="1:15" x14ac:dyDescent="0.25">
      <c r="A257" s="14" t="s">
        <v>93</v>
      </c>
      <c r="B257" s="15" t="s">
        <v>48</v>
      </c>
      <c r="C257" s="16"/>
      <c r="D257" s="16"/>
      <c r="E257" s="16"/>
      <c r="F257" s="16"/>
      <c r="G257" s="16"/>
      <c r="H257" s="16"/>
      <c r="I257" s="16"/>
      <c r="J257" s="16"/>
      <c r="K257" s="16"/>
      <c r="L257" s="16"/>
      <c r="M257" s="16"/>
      <c r="N257" s="16"/>
      <c r="O257" s="16"/>
    </row>
    <row r="258" spans="1:15" x14ac:dyDescent="0.25">
      <c r="A258" s="32" t="str">
        <f>A230</f>
        <v>原材料</v>
      </c>
      <c r="B258" s="18"/>
      <c r="C258" s="19">
        <f t="shared" ref="C258:C264" si="65">ROUND(E258+D258,2)</f>
        <v>0</v>
      </c>
      <c r="D258" s="19"/>
      <c r="E258" s="19">
        <f t="shared" ref="E258:E264" si="66">ROUND(SUM(F258:O258),2)</f>
        <v>0</v>
      </c>
      <c r="F258" s="19"/>
      <c r="G258" s="19"/>
      <c r="H258" s="19"/>
      <c r="I258" s="19"/>
      <c r="J258" s="19"/>
      <c r="K258" s="19"/>
      <c r="L258" s="19"/>
      <c r="M258" s="19"/>
      <c r="N258" s="19"/>
      <c r="O258" s="19"/>
    </row>
    <row r="259" spans="1:15" x14ac:dyDescent="0.25">
      <c r="A259" s="32" t="str">
        <f t="shared" ref="A259:A264" si="67">A231</f>
        <v>低值易耗品</v>
      </c>
      <c r="B259" s="18"/>
      <c r="C259" s="19">
        <f t="shared" si="65"/>
        <v>0</v>
      </c>
      <c r="D259" s="19"/>
      <c r="E259" s="19">
        <f t="shared" si="66"/>
        <v>0</v>
      </c>
      <c r="F259" s="19"/>
      <c r="G259" s="19"/>
      <c r="H259" s="19"/>
      <c r="I259" s="19"/>
      <c r="J259" s="19"/>
      <c r="K259" s="19"/>
      <c r="L259" s="19"/>
      <c r="M259" s="19"/>
      <c r="N259" s="19"/>
      <c r="O259" s="19"/>
    </row>
    <row r="260" spans="1:15" x14ac:dyDescent="0.25">
      <c r="A260" s="32" t="str">
        <f t="shared" si="67"/>
        <v>在产品</v>
      </c>
      <c r="B260" s="18"/>
      <c r="C260" s="19">
        <f t="shared" si="65"/>
        <v>0</v>
      </c>
      <c r="D260" s="19"/>
      <c r="E260" s="19">
        <f t="shared" si="66"/>
        <v>0</v>
      </c>
      <c r="F260" s="19"/>
      <c r="G260" s="19"/>
      <c r="H260" s="19"/>
      <c r="I260" s="19"/>
      <c r="J260" s="19"/>
      <c r="K260" s="19"/>
      <c r="L260" s="19"/>
      <c r="M260" s="19"/>
      <c r="N260" s="19"/>
      <c r="O260" s="19"/>
    </row>
    <row r="261" spans="1:15" x14ac:dyDescent="0.25">
      <c r="A261" s="32" t="str">
        <f t="shared" si="67"/>
        <v>库存商品</v>
      </c>
      <c r="B261" s="18"/>
      <c r="C261" s="19">
        <f t="shared" si="65"/>
        <v>0</v>
      </c>
      <c r="D261" s="19"/>
      <c r="E261" s="19">
        <f t="shared" si="66"/>
        <v>0</v>
      </c>
      <c r="F261" s="19"/>
      <c r="G261" s="19"/>
      <c r="H261" s="19"/>
      <c r="I261" s="19"/>
      <c r="J261" s="19"/>
      <c r="K261" s="19"/>
      <c r="L261" s="19"/>
      <c r="M261" s="19"/>
      <c r="N261" s="19"/>
      <c r="O261" s="19"/>
    </row>
    <row r="262" spans="1:15" x14ac:dyDescent="0.25">
      <c r="A262" s="32" t="str">
        <f t="shared" si="67"/>
        <v>其他</v>
      </c>
      <c r="B262" s="18"/>
      <c r="C262" s="19">
        <f t="shared" si="65"/>
        <v>0</v>
      </c>
      <c r="D262" s="19"/>
      <c r="E262" s="19">
        <f t="shared" si="66"/>
        <v>0</v>
      </c>
      <c r="F262" s="19"/>
      <c r="G262" s="19"/>
      <c r="H262" s="19"/>
      <c r="I262" s="19"/>
      <c r="J262" s="19"/>
      <c r="K262" s="19"/>
      <c r="L262" s="19"/>
      <c r="M262" s="19"/>
      <c r="N262" s="19"/>
      <c r="O262" s="19"/>
    </row>
    <row r="263" spans="1:15" x14ac:dyDescent="0.25">
      <c r="A263" s="32">
        <f t="shared" si="67"/>
        <v>0</v>
      </c>
      <c r="B263" s="18"/>
      <c r="C263" s="19">
        <f t="shared" si="65"/>
        <v>0</v>
      </c>
      <c r="D263" s="19"/>
      <c r="E263" s="19">
        <f t="shared" si="66"/>
        <v>0</v>
      </c>
      <c r="F263" s="19"/>
      <c r="G263" s="19"/>
      <c r="H263" s="19"/>
      <c r="I263" s="19"/>
      <c r="J263" s="19"/>
      <c r="K263" s="19"/>
      <c r="L263" s="19"/>
      <c r="M263" s="19"/>
      <c r="N263" s="19"/>
      <c r="O263" s="19"/>
    </row>
    <row r="264" spans="1:15" x14ac:dyDescent="0.25">
      <c r="A264" s="32">
        <f t="shared" si="67"/>
        <v>0</v>
      </c>
      <c r="B264" s="18"/>
      <c r="C264" s="19">
        <f t="shared" si="65"/>
        <v>0</v>
      </c>
      <c r="D264" s="19"/>
      <c r="E264" s="19">
        <f t="shared" si="66"/>
        <v>0</v>
      </c>
      <c r="F264" s="19"/>
      <c r="G264" s="19"/>
      <c r="H264" s="19"/>
      <c r="I264" s="19"/>
      <c r="J264" s="19"/>
      <c r="K264" s="19"/>
      <c r="L264" s="19"/>
      <c r="M264" s="19"/>
      <c r="N264" s="19"/>
      <c r="O264" s="19"/>
    </row>
    <row r="265" spans="1:15" x14ac:dyDescent="0.25">
      <c r="A265" s="14" t="s">
        <v>23</v>
      </c>
      <c r="B265" s="14"/>
      <c r="C265" s="20">
        <f>ROUND(SUM(C258:C264),2)</f>
        <v>0</v>
      </c>
      <c r="D265" s="16">
        <f>ROUND(SUM(D258:D264),2)</f>
        <v>0</v>
      </c>
      <c r="E265" s="16">
        <f>ROUND(SUM(E258:E264),2)</f>
        <v>0</v>
      </c>
      <c r="F265" s="16">
        <f>ROUND(SUM(F258:F264),2)</f>
        <v>0</v>
      </c>
      <c r="G265" s="16">
        <f t="shared" ref="G265:O265" si="68">SUM(G258:G264)</f>
        <v>0</v>
      </c>
      <c r="H265" s="16">
        <f t="shared" si="68"/>
        <v>0</v>
      </c>
      <c r="I265" s="16">
        <f t="shared" si="68"/>
        <v>0</v>
      </c>
      <c r="J265" s="16">
        <f t="shared" si="68"/>
        <v>0</v>
      </c>
      <c r="K265" s="16">
        <f t="shared" si="68"/>
        <v>0</v>
      </c>
      <c r="L265" s="16">
        <f t="shared" si="68"/>
        <v>0</v>
      </c>
      <c r="M265" s="16">
        <f t="shared" si="68"/>
        <v>0</v>
      </c>
      <c r="N265" s="16">
        <f t="shared" si="68"/>
        <v>0</v>
      </c>
      <c r="O265" s="16">
        <f t="shared" si="68"/>
        <v>0</v>
      </c>
    </row>
    <row r="266" spans="1:15" x14ac:dyDescent="0.25">
      <c r="A266" s="14" t="s">
        <v>93</v>
      </c>
      <c r="B266" s="14" t="s">
        <v>99</v>
      </c>
      <c r="C266" s="16"/>
      <c r="D266" s="16"/>
      <c r="E266" s="16"/>
      <c r="F266" s="16"/>
      <c r="G266" s="16"/>
      <c r="H266" s="16"/>
      <c r="I266" s="16"/>
      <c r="J266" s="16"/>
      <c r="K266" s="16"/>
      <c r="L266" s="16"/>
      <c r="M266" s="16"/>
      <c r="N266" s="16"/>
      <c r="O266" s="16"/>
    </row>
    <row r="267" spans="1:15" x14ac:dyDescent="0.25">
      <c r="A267" s="32" t="str">
        <f>A230</f>
        <v>原材料</v>
      </c>
      <c r="B267" s="18"/>
      <c r="C267" s="19">
        <f t="shared" ref="C267:C273" si="69">ROUND(E267+D267,2)</f>
        <v>0</v>
      </c>
      <c r="D267" s="19"/>
      <c r="E267" s="19">
        <f t="shared" ref="E267:E273" si="70">ROUND(SUM(F267:O267),2)</f>
        <v>0</v>
      </c>
      <c r="F267" s="19"/>
      <c r="G267" s="19"/>
      <c r="H267" s="19"/>
      <c r="I267" s="19"/>
      <c r="J267" s="19"/>
      <c r="K267" s="19"/>
      <c r="L267" s="19"/>
      <c r="M267" s="19"/>
      <c r="N267" s="19"/>
      <c r="O267" s="19"/>
    </row>
    <row r="268" spans="1:15" x14ac:dyDescent="0.25">
      <c r="A268" s="32" t="str">
        <f t="shared" ref="A268:A274" si="71">A231</f>
        <v>低值易耗品</v>
      </c>
      <c r="B268" s="18"/>
      <c r="C268" s="19">
        <f t="shared" si="69"/>
        <v>0</v>
      </c>
      <c r="D268" s="19"/>
      <c r="E268" s="19">
        <f t="shared" si="70"/>
        <v>0</v>
      </c>
      <c r="F268" s="19"/>
      <c r="G268" s="19"/>
      <c r="H268" s="19"/>
      <c r="I268" s="19"/>
      <c r="J268" s="19"/>
      <c r="K268" s="19"/>
      <c r="L268" s="19"/>
      <c r="M268" s="19"/>
      <c r="N268" s="19"/>
      <c r="O268" s="19"/>
    </row>
    <row r="269" spans="1:15" x14ac:dyDescent="0.25">
      <c r="A269" s="32" t="str">
        <f t="shared" si="71"/>
        <v>在产品</v>
      </c>
      <c r="B269" s="18"/>
      <c r="C269" s="19">
        <f t="shared" si="69"/>
        <v>0</v>
      </c>
      <c r="D269" s="19"/>
      <c r="E269" s="19">
        <f t="shared" si="70"/>
        <v>0</v>
      </c>
      <c r="F269" s="19"/>
      <c r="G269" s="19"/>
      <c r="H269" s="19"/>
      <c r="I269" s="19"/>
      <c r="J269" s="19"/>
      <c r="K269" s="19"/>
      <c r="L269" s="19"/>
      <c r="M269" s="19"/>
      <c r="N269" s="19"/>
      <c r="O269" s="19"/>
    </row>
    <row r="270" spans="1:15" x14ac:dyDescent="0.25">
      <c r="A270" s="32" t="str">
        <f t="shared" si="71"/>
        <v>库存商品</v>
      </c>
      <c r="B270" s="18"/>
      <c r="C270" s="19">
        <f t="shared" si="69"/>
        <v>0</v>
      </c>
      <c r="D270" s="19"/>
      <c r="E270" s="19">
        <f t="shared" si="70"/>
        <v>0</v>
      </c>
      <c r="F270" s="19"/>
      <c r="G270" s="19"/>
      <c r="H270" s="19"/>
      <c r="I270" s="19"/>
      <c r="J270" s="19"/>
      <c r="K270" s="19"/>
      <c r="L270" s="19"/>
      <c r="M270" s="19"/>
      <c r="N270" s="19"/>
      <c r="O270" s="19"/>
    </row>
    <row r="271" spans="1:15" x14ac:dyDescent="0.25">
      <c r="A271" s="32" t="str">
        <f t="shared" si="71"/>
        <v>其他</v>
      </c>
      <c r="B271" s="18"/>
      <c r="C271" s="19">
        <f t="shared" si="69"/>
        <v>0</v>
      </c>
      <c r="D271" s="19"/>
      <c r="E271" s="19">
        <f t="shared" si="70"/>
        <v>0</v>
      </c>
      <c r="F271" s="19"/>
      <c r="G271" s="19"/>
      <c r="H271" s="19"/>
      <c r="I271" s="19"/>
      <c r="J271" s="19"/>
      <c r="K271" s="19"/>
      <c r="L271" s="19"/>
      <c r="M271" s="19"/>
      <c r="N271" s="19"/>
      <c r="O271" s="19"/>
    </row>
    <row r="272" spans="1:15" x14ac:dyDescent="0.25">
      <c r="A272" s="32">
        <f t="shared" si="71"/>
        <v>0</v>
      </c>
      <c r="B272" s="18"/>
      <c r="C272" s="19">
        <f t="shared" si="69"/>
        <v>0</v>
      </c>
      <c r="D272" s="19"/>
      <c r="E272" s="19">
        <f t="shared" si="70"/>
        <v>0</v>
      </c>
      <c r="F272" s="19"/>
      <c r="G272" s="19"/>
      <c r="H272" s="19"/>
      <c r="I272" s="19"/>
      <c r="J272" s="19"/>
      <c r="K272" s="19"/>
      <c r="L272" s="19"/>
      <c r="M272" s="19"/>
      <c r="N272" s="19"/>
      <c r="O272" s="19"/>
    </row>
    <row r="273" spans="1:26" x14ac:dyDescent="0.25">
      <c r="A273" s="32">
        <f t="shared" si="71"/>
        <v>0</v>
      </c>
      <c r="B273" s="18"/>
      <c r="C273" s="19">
        <f t="shared" si="69"/>
        <v>0</v>
      </c>
      <c r="D273" s="19"/>
      <c r="E273" s="19">
        <f t="shared" si="70"/>
        <v>0</v>
      </c>
      <c r="F273" s="19"/>
      <c r="G273" s="19"/>
      <c r="H273" s="19"/>
      <c r="I273" s="19"/>
      <c r="J273" s="19"/>
      <c r="K273" s="19"/>
      <c r="L273" s="19"/>
      <c r="M273" s="19"/>
      <c r="N273" s="19"/>
      <c r="O273" s="19"/>
    </row>
    <row r="274" spans="1:26" x14ac:dyDescent="0.25">
      <c r="A274" s="14" t="str">
        <f t="shared" si="71"/>
        <v>合   计</v>
      </c>
      <c r="B274" s="14"/>
      <c r="C274" s="16">
        <f>ROUND(SUM(C267:C273),2)</f>
        <v>0</v>
      </c>
      <c r="D274" s="16">
        <f>ROUND(SUM(D267:D273),2)</f>
        <v>0</v>
      </c>
      <c r="E274" s="16">
        <f>ROUND(SUM(E267:E273),2)</f>
        <v>0</v>
      </c>
      <c r="F274" s="16">
        <f>ROUND(SUM(F267:F273),2)</f>
        <v>0</v>
      </c>
      <c r="G274" s="16">
        <f t="shared" ref="G274:O274" si="72">SUM(G267:G273)</f>
        <v>0</v>
      </c>
      <c r="H274" s="16">
        <f t="shared" si="72"/>
        <v>0</v>
      </c>
      <c r="I274" s="16">
        <f t="shared" si="72"/>
        <v>0</v>
      </c>
      <c r="J274" s="16">
        <f t="shared" si="72"/>
        <v>0</v>
      </c>
      <c r="K274" s="16">
        <f t="shared" si="72"/>
        <v>0</v>
      </c>
      <c r="L274" s="16">
        <f t="shared" si="72"/>
        <v>0</v>
      </c>
      <c r="M274" s="16">
        <f t="shared" si="72"/>
        <v>0</v>
      </c>
      <c r="N274" s="16">
        <f t="shared" si="72"/>
        <v>0</v>
      </c>
      <c r="O274" s="16">
        <f t="shared" si="72"/>
        <v>0</v>
      </c>
    </row>
    <row r="275" spans="1:26" x14ac:dyDescent="0.25">
      <c r="A275" s="14" t="s">
        <v>93</v>
      </c>
      <c r="B275" s="14" t="s">
        <v>100</v>
      </c>
      <c r="C275" s="16"/>
      <c r="D275" s="16"/>
      <c r="E275" s="16"/>
      <c r="F275" s="16"/>
      <c r="G275" s="16"/>
      <c r="H275" s="16"/>
      <c r="I275" s="16"/>
      <c r="J275" s="16"/>
      <c r="K275" s="16"/>
      <c r="L275" s="16"/>
      <c r="M275" s="16"/>
      <c r="N275" s="16"/>
      <c r="O275" s="16"/>
    </row>
    <row r="276" spans="1:26" x14ac:dyDescent="0.25">
      <c r="A276" s="17" t="str">
        <f>A230</f>
        <v>原材料</v>
      </c>
      <c r="B276" s="14"/>
      <c r="C276" s="20">
        <f t="shared" ref="C276:C282" si="73">ROUND(C258-C267,2)</f>
        <v>0</v>
      </c>
      <c r="D276" s="16"/>
      <c r="E276" s="16"/>
      <c r="F276" s="16"/>
      <c r="G276" s="16"/>
      <c r="H276" s="16"/>
      <c r="I276" s="16"/>
      <c r="J276" s="16"/>
      <c r="K276" s="16"/>
      <c r="L276" s="16"/>
      <c r="M276" s="16"/>
      <c r="N276" s="16"/>
      <c r="O276" s="16"/>
    </row>
    <row r="277" spans="1:26" x14ac:dyDescent="0.25">
      <c r="A277" s="17" t="str">
        <f t="shared" ref="A277:A282" si="74">A231</f>
        <v>低值易耗品</v>
      </c>
      <c r="B277" s="14"/>
      <c r="C277" s="20">
        <f t="shared" si="73"/>
        <v>0</v>
      </c>
      <c r="D277" s="16"/>
      <c r="E277" s="16"/>
      <c r="F277" s="16"/>
      <c r="G277" s="16"/>
      <c r="H277" s="16"/>
      <c r="I277" s="16"/>
      <c r="J277" s="16"/>
      <c r="K277" s="16"/>
      <c r="L277" s="16"/>
      <c r="M277" s="16"/>
      <c r="N277" s="16"/>
      <c r="O277" s="16"/>
    </row>
    <row r="278" spans="1:26" x14ac:dyDescent="0.25">
      <c r="A278" s="17" t="str">
        <f t="shared" si="74"/>
        <v>在产品</v>
      </c>
      <c r="B278" s="14"/>
      <c r="C278" s="20">
        <f t="shared" si="73"/>
        <v>0</v>
      </c>
      <c r="D278" s="16"/>
      <c r="E278" s="16"/>
      <c r="F278" s="16"/>
      <c r="G278" s="16"/>
      <c r="H278" s="16"/>
      <c r="I278" s="16"/>
      <c r="J278" s="16"/>
      <c r="K278" s="16"/>
      <c r="L278" s="16"/>
      <c r="M278" s="16"/>
      <c r="N278" s="16"/>
      <c r="O278" s="16"/>
    </row>
    <row r="279" spans="1:26" x14ac:dyDescent="0.25">
      <c r="A279" s="17" t="str">
        <f t="shared" si="74"/>
        <v>库存商品</v>
      </c>
      <c r="B279" s="14"/>
      <c r="C279" s="20">
        <f t="shared" si="73"/>
        <v>0</v>
      </c>
      <c r="D279" s="16"/>
      <c r="E279" s="16"/>
      <c r="F279" s="16"/>
      <c r="G279" s="16"/>
      <c r="H279" s="16"/>
      <c r="I279" s="16"/>
      <c r="J279" s="16"/>
      <c r="K279" s="16"/>
      <c r="L279" s="16"/>
      <c r="M279" s="16"/>
      <c r="N279" s="16"/>
      <c r="O279" s="16"/>
    </row>
    <row r="280" spans="1:26" x14ac:dyDescent="0.25">
      <c r="A280" s="32" t="str">
        <f t="shared" si="74"/>
        <v>其他</v>
      </c>
      <c r="B280" s="14"/>
      <c r="C280" s="20">
        <f t="shared" si="73"/>
        <v>0</v>
      </c>
      <c r="D280" s="16"/>
      <c r="E280" s="16"/>
      <c r="F280" s="16"/>
      <c r="G280" s="16"/>
      <c r="H280" s="16"/>
      <c r="I280" s="16"/>
      <c r="J280" s="16"/>
      <c r="K280" s="16"/>
      <c r="L280" s="16"/>
      <c r="M280" s="16"/>
      <c r="N280" s="16"/>
      <c r="O280" s="16"/>
    </row>
    <row r="281" spans="1:26" x14ac:dyDescent="0.25">
      <c r="A281" s="32">
        <f t="shared" si="74"/>
        <v>0</v>
      </c>
      <c r="B281" s="14"/>
      <c r="C281" s="20">
        <f t="shared" si="73"/>
        <v>0</v>
      </c>
      <c r="D281" s="16"/>
      <c r="E281" s="16"/>
      <c r="F281" s="16"/>
      <c r="G281" s="16"/>
      <c r="H281" s="16"/>
      <c r="I281" s="16"/>
      <c r="J281" s="16"/>
      <c r="K281" s="16"/>
      <c r="L281" s="16"/>
      <c r="M281" s="16"/>
      <c r="N281" s="16"/>
      <c r="O281" s="16"/>
    </row>
    <row r="282" spans="1:26" x14ac:dyDescent="0.25">
      <c r="A282" s="32">
        <f t="shared" si="74"/>
        <v>0</v>
      </c>
      <c r="B282" s="14"/>
      <c r="C282" s="20">
        <f t="shared" si="73"/>
        <v>0</v>
      </c>
      <c r="D282" s="16"/>
      <c r="E282" s="16"/>
      <c r="F282" s="16"/>
      <c r="G282" s="16"/>
      <c r="H282" s="16"/>
      <c r="I282" s="16"/>
      <c r="J282" s="16"/>
      <c r="K282" s="16"/>
      <c r="L282" s="16"/>
      <c r="M282" s="16"/>
      <c r="N282" s="16"/>
      <c r="O282" s="16"/>
      <c r="Z282" s="489" t="s">
        <v>881</v>
      </c>
    </row>
    <row r="283" spans="1:26" x14ac:dyDescent="0.25">
      <c r="A283" s="14" t="s">
        <v>23</v>
      </c>
      <c r="B283" s="14"/>
      <c r="C283" s="20">
        <f>ROUND(SUM(C276:C282),2)</f>
        <v>0</v>
      </c>
      <c r="D283" s="16">
        <f>ROUND(SUM(D276:D282),2)</f>
        <v>0</v>
      </c>
      <c r="E283" s="16">
        <f>ROUND(SUM(E276:E282),2)</f>
        <v>0</v>
      </c>
      <c r="F283" s="16">
        <f>ROUND(SUM(F276:F282),2)</f>
        <v>0</v>
      </c>
      <c r="G283" s="16">
        <f t="shared" ref="G283:O283" si="75">SUM(G276:G282)</f>
        <v>0</v>
      </c>
      <c r="H283" s="16">
        <f t="shared" si="75"/>
        <v>0</v>
      </c>
      <c r="I283" s="16">
        <f t="shared" si="75"/>
        <v>0</v>
      </c>
      <c r="J283" s="16">
        <f t="shared" si="75"/>
        <v>0</v>
      </c>
      <c r="K283" s="16">
        <f t="shared" si="75"/>
        <v>0</v>
      </c>
      <c r="L283" s="16">
        <f t="shared" si="75"/>
        <v>0</v>
      </c>
      <c r="M283" s="16">
        <f t="shared" si="75"/>
        <v>0</v>
      </c>
      <c r="N283" s="16">
        <f t="shared" si="75"/>
        <v>0</v>
      </c>
      <c r="O283" s="16">
        <f t="shared" si="75"/>
        <v>0</v>
      </c>
    </row>
    <row r="284" spans="1:26" x14ac:dyDescent="0.25">
      <c r="A284" s="17" t="s">
        <v>101</v>
      </c>
      <c r="B284" s="14"/>
      <c r="C284" s="16"/>
      <c r="D284" s="16"/>
      <c r="E284" s="16"/>
      <c r="F284" s="16"/>
      <c r="G284" s="16"/>
      <c r="H284" s="16"/>
      <c r="I284" s="16"/>
      <c r="J284" s="16"/>
      <c r="K284" s="16"/>
      <c r="L284" s="16"/>
      <c r="M284" s="16"/>
      <c r="N284" s="16"/>
      <c r="O284" s="16"/>
    </row>
    <row r="285" spans="1:26" x14ac:dyDescent="0.25">
      <c r="A285" s="14" t="s">
        <v>93</v>
      </c>
      <c r="B285" s="15">
        <f>B3</f>
        <v>42735</v>
      </c>
      <c r="C285" s="16" t="s">
        <v>102</v>
      </c>
      <c r="D285" s="16"/>
      <c r="E285" s="16"/>
      <c r="F285" s="16"/>
      <c r="G285" s="16"/>
      <c r="H285" s="16"/>
      <c r="I285" s="16"/>
      <c r="J285" s="16"/>
      <c r="K285" s="16"/>
      <c r="L285" s="16"/>
      <c r="M285" s="16"/>
      <c r="N285" s="16"/>
      <c r="O285" s="16"/>
    </row>
    <row r="286" spans="1:26" x14ac:dyDescent="0.25">
      <c r="A286" s="32" t="str">
        <f>A230</f>
        <v>原材料</v>
      </c>
      <c r="B286" s="18"/>
      <c r="C286" s="19">
        <f t="shared" ref="C286:C292" si="76">ROUND(E286+D286,2)</f>
        <v>0</v>
      </c>
      <c r="D286" s="19"/>
      <c r="E286" s="19">
        <f t="shared" ref="E286:E292" si="77">ROUND(SUM(F286:O286),2)</f>
        <v>0</v>
      </c>
      <c r="F286" s="19"/>
      <c r="G286" s="19"/>
      <c r="H286" s="19"/>
      <c r="I286" s="19"/>
      <c r="J286" s="19"/>
      <c r="K286" s="19"/>
      <c r="L286" s="19"/>
      <c r="M286" s="19"/>
      <c r="N286" s="19"/>
      <c r="O286" s="19"/>
    </row>
    <row r="287" spans="1:26" x14ac:dyDescent="0.25">
      <c r="A287" s="32" t="str">
        <f t="shared" ref="A287:A292" si="78">A231</f>
        <v>低值易耗品</v>
      </c>
      <c r="B287" s="18"/>
      <c r="C287" s="19">
        <f t="shared" si="76"/>
        <v>0</v>
      </c>
      <c r="D287" s="19"/>
      <c r="E287" s="19">
        <f t="shared" si="77"/>
        <v>0</v>
      </c>
      <c r="F287" s="19"/>
      <c r="G287" s="19"/>
      <c r="H287" s="19"/>
      <c r="I287" s="19"/>
      <c r="J287" s="19"/>
      <c r="K287" s="19"/>
      <c r="L287" s="19"/>
      <c r="M287" s="19"/>
      <c r="N287" s="19"/>
      <c r="O287" s="19"/>
    </row>
    <row r="288" spans="1:26" x14ac:dyDescent="0.25">
      <c r="A288" s="32" t="str">
        <f t="shared" si="78"/>
        <v>在产品</v>
      </c>
      <c r="B288" s="18"/>
      <c r="C288" s="19">
        <f t="shared" si="76"/>
        <v>0</v>
      </c>
      <c r="D288" s="19"/>
      <c r="E288" s="19">
        <f t="shared" si="77"/>
        <v>0</v>
      </c>
      <c r="F288" s="19"/>
      <c r="G288" s="19"/>
      <c r="H288" s="19"/>
      <c r="I288" s="19"/>
      <c r="J288" s="19"/>
      <c r="K288" s="19"/>
      <c r="L288" s="19"/>
      <c r="M288" s="19"/>
      <c r="N288" s="19"/>
      <c r="O288" s="19"/>
    </row>
    <row r="289" spans="1:15" x14ac:dyDescent="0.25">
      <c r="A289" s="32" t="str">
        <f t="shared" si="78"/>
        <v>库存商品</v>
      </c>
      <c r="B289" s="18"/>
      <c r="C289" s="19">
        <f t="shared" si="76"/>
        <v>0</v>
      </c>
      <c r="D289" s="19"/>
      <c r="E289" s="19">
        <f t="shared" si="77"/>
        <v>0</v>
      </c>
      <c r="F289" s="19"/>
      <c r="G289" s="19"/>
      <c r="H289" s="19"/>
      <c r="I289" s="19"/>
      <c r="J289" s="19"/>
      <c r="K289" s="19"/>
      <c r="L289" s="19"/>
      <c r="M289" s="19"/>
      <c r="N289" s="19"/>
      <c r="O289" s="19"/>
    </row>
    <row r="290" spans="1:15" x14ac:dyDescent="0.25">
      <c r="A290" s="32" t="str">
        <f t="shared" si="78"/>
        <v>其他</v>
      </c>
      <c r="B290" s="18"/>
      <c r="C290" s="19">
        <f t="shared" si="76"/>
        <v>0</v>
      </c>
      <c r="D290" s="19"/>
      <c r="E290" s="19">
        <f t="shared" si="77"/>
        <v>0</v>
      </c>
      <c r="F290" s="19"/>
      <c r="G290" s="19"/>
      <c r="H290" s="19"/>
      <c r="I290" s="19"/>
      <c r="J290" s="19"/>
      <c r="K290" s="19"/>
      <c r="L290" s="19"/>
      <c r="M290" s="19"/>
      <c r="N290" s="19"/>
      <c r="O290" s="19"/>
    </row>
    <row r="291" spans="1:15" x14ac:dyDescent="0.25">
      <c r="A291" s="32">
        <f t="shared" si="78"/>
        <v>0</v>
      </c>
      <c r="B291" s="18"/>
      <c r="C291" s="19">
        <f t="shared" si="76"/>
        <v>0</v>
      </c>
      <c r="D291" s="19"/>
      <c r="E291" s="19">
        <f t="shared" si="77"/>
        <v>0</v>
      </c>
      <c r="F291" s="19"/>
      <c r="G291" s="19"/>
      <c r="H291" s="19"/>
      <c r="I291" s="19"/>
      <c r="J291" s="19"/>
      <c r="K291" s="19"/>
      <c r="L291" s="19"/>
      <c r="M291" s="19"/>
      <c r="N291" s="19"/>
      <c r="O291" s="19"/>
    </row>
    <row r="292" spans="1:15" x14ac:dyDescent="0.25">
      <c r="A292" s="32">
        <f t="shared" si="78"/>
        <v>0</v>
      </c>
      <c r="B292" s="18"/>
      <c r="C292" s="19">
        <f t="shared" si="76"/>
        <v>0</v>
      </c>
      <c r="D292" s="19"/>
      <c r="E292" s="19">
        <f t="shared" si="77"/>
        <v>0</v>
      </c>
      <c r="F292" s="19"/>
      <c r="G292" s="19"/>
      <c r="H292" s="19"/>
      <c r="I292" s="19"/>
      <c r="J292" s="19"/>
      <c r="K292" s="19"/>
      <c r="L292" s="19"/>
      <c r="M292" s="19"/>
      <c r="N292" s="19"/>
      <c r="O292" s="19"/>
    </row>
    <row r="293" spans="1:15" x14ac:dyDescent="0.25">
      <c r="A293" s="14" t="s">
        <v>23</v>
      </c>
      <c r="B293" s="14"/>
      <c r="C293" s="16">
        <f>ROUND(SUM(C286:C292),2)</f>
        <v>0</v>
      </c>
      <c r="D293" s="16">
        <f>ROUND(SUM(D286:D292),2)</f>
        <v>0</v>
      </c>
      <c r="E293" s="16">
        <f>ROUND(SUM(E286:E292),2)</f>
        <v>0</v>
      </c>
      <c r="F293" s="16">
        <f>ROUND(SUM(F286:F292),2)</f>
        <v>0</v>
      </c>
      <c r="G293" s="16">
        <f t="shared" ref="G293:O293" si="79">SUM(G286:G292)</f>
        <v>0</v>
      </c>
      <c r="H293" s="16">
        <f t="shared" si="79"/>
        <v>0</v>
      </c>
      <c r="I293" s="16">
        <f t="shared" si="79"/>
        <v>0</v>
      </c>
      <c r="J293" s="16">
        <f t="shared" si="79"/>
        <v>0</v>
      </c>
      <c r="K293" s="16">
        <f t="shared" si="79"/>
        <v>0</v>
      </c>
      <c r="L293" s="16">
        <f t="shared" si="79"/>
        <v>0</v>
      </c>
      <c r="M293" s="16">
        <f t="shared" si="79"/>
        <v>0</v>
      </c>
      <c r="N293" s="16">
        <f t="shared" si="79"/>
        <v>0</v>
      </c>
      <c r="O293" s="16">
        <f t="shared" si="79"/>
        <v>0</v>
      </c>
    </row>
    <row r="294" spans="1:15" x14ac:dyDescent="0.25">
      <c r="A294" s="14" t="s">
        <v>93</v>
      </c>
      <c r="B294" s="14" t="s">
        <v>103</v>
      </c>
      <c r="C294" s="16"/>
      <c r="D294" s="16"/>
      <c r="E294" s="16"/>
      <c r="F294" s="16"/>
      <c r="G294" s="16"/>
      <c r="H294" s="16"/>
      <c r="I294" s="16"/>
      <c r="J294" s="16"/>
      <c r="K294" s="16"/>
      <c r="L294" s="16"/>
      <c r="M294" s="16"/>
      <c r="N294" s="16"/>
      <c r="O294" s="16"/>
    </row>
    <row r="295" spans="1:15" x14ac:dyDescent="0.25">
      <c r="A295" s="32" t="str">
        <f>A239</f>
        <v>原材料</v>
      </c>
      <c r="B295" s="18"/>
      <c r="C295" s="19">
        <f t="shared" ref="C295:C301" si="80">ROUND(E295+D295,2)</f>
        <v>0</v>
      </c>
      <c r="D295" s="19"/>
      <c r="E295" s="19">
        <f t="shared" ref="E295:E301" si="81">ROUND(SUM(F295:O295),2)</f>
        <v>0</v>
      </c>
      <c r="F295" s="19"/>
      <c r="G295" s="19"/>
      <c r="H295" s="19"/>
      <c r="I295" s="19"/>
      <c r="J295" s="19"/>
      <c r="K295" s="19"/>
      <c r="L295" s="19"/>
      <c r="M295" s="19"/>
      <c r="N295" s="19"/>
      <c r="O295" s="19"/>
    </row>
    <row r="296" spans="1:15" x14ac:dyDescent="0.25">
      <c r="A296" s="32" t="str">
        <f t="shared" ref="A296:A301" si="82">A240</f>
        <v>低值易耗品</v>
      </c>
      <c r="B296" s="18"/>
      <c r="C296" s="19">
        <f t="shared" si="80"/>
        <v>0</v>
      </c>
      <c r="D296" s="19"/>
      <c r="E296" s="19">
        <f t="shared" si="81"/>
        <v>0</v>
      </c>
      <c r="F296" s="19"/>
      <c r="G296" s="19"/>
      <c r="H296" s="19"/>
      <c r="I296" s="19"/>
      <c r="J296" s="19"/>
      <c r="K296" s="19"/>
      <c r="L296" s="19"/>
      <c r="M296" s="19"/>
      <c r="N296" s="19"/>
      <c r="O296" s="19"/>
    </row>
    <row r="297" spans="1:15" x14ac:dyDescent="0.25">
      <c r="A297" s="32" t="str">
        <f t="shared" si="82"/>
        <v>在产品</v>
      </c>
      <c r="B297" s="18"/>
      <c r="C297" s="19">
        <f t="shared" si="80"/>
        <v>0</v>
      </c>
      <c r="D297" s="19"/>
      <c r="E297" s="19">
        <f t="shared" si="81"/>
        <v>0</v>
      </c>
      <c r="F297" s="19"/>
      <c r="G297" s="19"/>
      <c r="H297" s="19"/>
      <c r="I297" s="19"/>
      <c r="J297" s="19"/>
      <c r="K297" s="19"/>
      <c r="L297" s="19"/>
      <c r="M297" s="19"/>
      <c r="N297" s="19"/>
      <c r="O297" s="19"/>
    </row>
    <row r="298" spans="1:15" x14ac:dyDescent="0.25">
      <c r="A298" s="32" t="str">
        <f t="shared" si="82"/>
        <v>库存商品</v>
      </c>
      <c r="B298" s="18"/>
      <c r="C298" s="19">
        <f t="shared" si="80"/>
        <v>0</v>
      </c>
      <c r="D298" s="19"/>
      <c r="E298" s="19">
        <f t="shared" si="81"/>
        <v>0</v>
      </c>
      <c r="F298" s="19"/>
      <c r="G298" s="19"/>
      <c r="H298" s="19"/>
      <c r="I298" s="19"/>
      <c r="J298" s="19"/>
      <c r="K298" s="19"/>
      <c r="L298" s="19"/>
      <c r="M298" s="19"/>
      <c r="N298" s="19"/>
      <c r="O298" s="19"/>
    </row>
    <row r="299" spans="1:15" x14ac:dyDescent="0.25">
      <c r="A299" s="32" t="str">
        <f t="shared" si="82"/>
        <v>其他</v>
      </c>
      <c r="B299" s="18"/>
      <c r="C299" s="19">
        <f t="shared" si="80"/>
        <v>0</v>
      </c>
      <c r="D299" s="19"/>
      <c r="E299" s="19">
        <f t="shared" si="81"/>
        <v>0</v>
      </c>
      <c r="F299" s="19"/>
      <c r="G299" s="19"/>
      <c r="H299" s="19"/>
      <c r="I299" s="19"/>
      <c r="J299" s="19"/>
      <c r="K299" s="19"/>
      <c r="L299" s="19"/>
      <c r="M299" s="19"/>
      <c r="N299" s="19"/>
      <c r="O299" s="19"/>
    </row>
    <row r="300" spans="1:15" x14ac:dyDescent="0.25">
      <c r="A300" s="32">
        <f t="shared" si="82"/>
        <v>0</v>
      </c>
      <c r="B300" s="18"/>
      <c r="C300" s="19">
        <f t="shared" si="80"/>
        <v>0</v>
      </c>
      <c r="D300" s="19"/>
      <c r="E300" s="19">
        <f t="shared" si="81"/>
        <v>0</v>
      </c>
      <c r="F300" s="19"/>
      <c r="G300" s="19"/>
      <c r="H300" s="19"/>
      <c r="I300" s="19"/>
      <c r="J300" s="19"/>
      <c r="K300" s="19"/>
      <c r="L300" s="19"/>
      <c r="M300" s="19"/>
      <c r="N300" s="19"/>
      <c r="O300" s="19"/>
    </row>
    <row r="301" spans="1:15" x14ac:dyDescent="0.25">
      <c r="A301" s="32">
        <f t="shared" si="82"/>
        <v>0</v>
      </c>
      <c r="B301" s="18"/>
      <c r="C301" s="19">
        <f t="shared" si="80"/>
        <v>0</v>
      </c>
      <c r="D301" s="19"/>
      <c r="E301" s="19">
        <f t="shared" si="81"/>
        <v>0</v>
      </c>
      <c r="F301" s="19"/>
      <c r="G301" s="19"/>
      <c r="H301" s="19"/>
      <c r="I301" s="19"/>
      <c r="J301" s="19"/>
      <c r="K301" s="19"/>
      <c r="L301" s="19"/>
      <c r="M301" s="19"/>
      <c r="N301" s="19"/>
      <c r="O301" s="19"/>
    </row>
    <row r="302" spans="1:15" x14ac:dyDescent="0.25">
      <c r="A302" s="14" t="s">
        <v>81</v>
      </c>
      <c r="B302" s="14"/>
      <c r="C302" s="16">
        <f>ROUND(SUM(C295:C301),2)</f>
        <v>0</v>
      </c>
      <c r="D302" s="16">
        <f>ROUND(SUM(D295:D301),2)</f>
        <v>0</v>
      </c>
      <c r="E302" s="16">
        <f>ROUND(SUM(E295:E301),2)</f>
        <v>0</v>
      </c>
      <c r="F302" s="16">
        <f>ROUND(SUM(F295:F301),2)</f>
        <v>0</v>
      </c>
      <c r="G302" s="16">
        <f t="shared" ref="G302:O302" si="83">SUM(G295:G301)</f>
        <v>0</v>
      </c>
      <c r="H302" s="16">
        <f t="shared" si="83"/>
        <v>0</v>
      </c>
      <c r="I302" s="16">
        <f t="shared" si="83"/>
        <v>0</v>
      </c>
      <c r="J302" s="16">
        <f t="shared" si="83"/>
        <v>0</v>
      </c>
      <c r="K302" s="16">
        <f t="shared" si="83"/>
        <v>0</v>
      </c>
      <c r="L302" s="16">
        <f t="shared" si="83"/>
        <v>0</v>
      </c>
      <c r="M302" s="16">
        <f t="shared" si="83"/>
        <v>0</v>
      </c>
      <c r="N302" s="16">
        <f t="shared" si="83"/>
        <v>0</v>
      </c>
      <c r="O302" s="16">
        <f t="shared" si="83"/>
        <v>0</v>
      </c>
    </row>
    <row r="303" spans="1:15" x14ac:dyDescent="0.25">
      <c r="A303" s="14" t="s">
        <v>93</v>
      </c>
      <c r="B303" s="14" t="s">
        <v>104</v>
      </c>
      <c r="C303" s="16"/>
      <c r="D303" s="16"/>
      <c r="E303" s="16"/>
      <c r="F303" s="16"/>
      <c r="G303" s="16"/>
      <c r="H303" s="16"/>
      <c r="I303" s="16"/>
      <c r="J303" s="16"/>
      <c r="K303" s="16"/>
      <c r="L303" s="16"/>
      <c r="M303" s="16"/>
      <c r="N303" s="16"/>
      <c r="O303" s="16"/>
    </row>
    <row r="304" spans="1:15" x14ac:dyDescent="0.25">
      <c r="A304" s="32" t="str">
        <f>A248</f>
        <v>原材料</v>
      </c>
      <c r="B304" s="18"/>
      <c r="C304" s="19">
        <f t="shared" ref="C304:C310" si="84">ROUND(E304+D304,2)</f>
        <v>0</v>
      </c>
      <c r="D304" s="19"/>
      <c r="E304" s="19">
        <f t="shared" ref="E304:E310" si="85">ROUND(SUM(F304:O304),2)</f>
        <v>0</v>
      </c>
      <c r="F304" s="19"/>
      <c r="G304" s="19"/>
      <c r="H304" s="19"/>
      <c r="I304" s="19"/>
      <c r="J304" s="19"/>
      <c r="K304" s="19"/>
      <c r="L304" s="19"/>
      <c r="M304" s="19"/>
      <c r="N304" s="19"/>
      <c r="O304" s="19"/>
    </row>
    <row r="305" spans="1:15" x14ac:dyDescent="0.25">
      <c r="A305" s="32" t="str">
        <f t="shared" ref="A305:A310" si="86">A249</f>
        <v>低值易耗品</v>
      </c>
      <c r="B305" s="18"/>
      <c r="C305" s="19">
        <f t="shared" si="84"/>
        <v>0</v>
      </c>
      <c r="D305" s="19"/>
      <c r="E305" s="19">
        <f t="shared" si="85"/>
        <v>0</v>
      </c>
      <c r="F305" s="19"/>
      <c r="G305" s="19"/>
      <c r="H305" s="19"/>
      <c r="I305" s="19"/>
      <c r="J305" s="19"/>
      <c r="K305" s="19"/>
      <c r="L305" s="19"/>
      <c r="M305" s="19"/>
      <c r="N305" s="19"/>
      <c r="O305" s="19"/>
    </row>
    <row r="306" spans="1:15" x14ac:dyDescent="0.25">
      <c r="A306" s="32" t="str">
        <f t="shared" si="86"/>
        <v>在产品</v>
      </c>
      <c r="B306" s="18"/>
      <c r="C306" s="19">
        <f t="shared" si="84"/>
        <v>0</v>
      </c>
      <c r="D306" s="19"/>
      <c r="E306" s="19">
        <f t="shared" si="85"/>
        <v>0</v>
      </c>
      <c r="F306" s="19"/>
      <c r="G306" s="19"/>
      <c r="H306" s="19"/>
      <c r="I306" s="19"/>
      <c r="J306" s="19"/>
      <c r="K306" s="19"/>
      <c r="L306" s="19"/>
      <c r="M306" s="19"/>
      <c r="N306" s="19"/>
      <c r="O306" s="19"/>
    </row>
    <row r="307" spans="1:15" x14ac:dyDescent="0.25">
      <c r="A307" s="32" t="str">
        <f t="shared" si="86"/>
        <v>库存商品</v>
      </c>
      <c r="B307" s="18"/>
      <c r="C307" s="19">
        <f t="shared" si="84"/>
        <v>0</v>
      </c>
      <c r="D307" s="19"/>
      <c r="E307" s="19">
        <f t="shared" si="85"/>
        <v>0</v>
      </c>
      <c r="F307" s="19"/>
      <c r="G307" s="19"/>
      <c r="H307" s="19"/>
      <c r="I307" s="19"/>
      <c r="J307" s="19"/>
      <c r="K307" s="19"/>
      <c r="L307" s="19"/>
      <c r="M307" s="19"/>
      <c r="N307" s="19"/>
      <c r="O307" s="19"/>
    </row>
    <row r="308" spans="1:15" x14ac:dyDescent="0.25">
      <c r="A308" s="32" t="str">
        <f t="shared" si="86"/>
        <v>其他</v>
      </c>
      <c r="B308" s="18"/>
      <c r="C308" s="19">
        <f t="shared" si="84"/>
        <v>0</v>
      </c>
      <c r="D308" s="19"/>
      <c r="E308" s="19">
        <f t="shared" si="85"/>
        <v>0</v>
      </c>
      <c r="F308" s="19"/>
      <c r="G308" s="19"/>
      <c r="H308" s="19"/>
      <c r="I308" s="19"/>
      <c r="J308" s="19"/>
      <c r="K308" s="19"/>
      <c r="L308" s="19"/>
      <c r="M308" s="19"/>
      <c r="N308" s="19"/>
      <c r="O308" s="19"/>
    </row>
    <row r="309" spans="1:15" x14ac:dyDescent="0.25">
      <c r="A309" s="32">
        <f t="shared" si="86"/>
        <v>0</v>
      </c>
      <c r="B309" s="18"/>
      <c r="C309" s="19">
        <f t="shared" si="84"/>
        <v>0</v>
      </c>
      <c r="D309" s="19"/>
      <c r="E309" s="19">
        <f t="shared" si="85"/>
        <v>0</v>
      </c>
      <c r="F309" s="19"/>
      <c r="G309" s="19"/>
      <c r="H309" s="19"/>
      <c r="I309" s="19"/>
      <c r="J309" s="19"/>
      <c r="K309" s="19"/>
      <c r="L309" s="19"/>
      <c r="M309" s="19"/>
      <c r="N309" s="19"/>
      <c r="O309" s="19"/>
    </row>
    <row r="310" spans="1:15" x14ac:dyDescent="0.25">
      <c r="A310" s="32">
        <f t="shared" si="86"/>
        <v>0</v>
      </c>
      <c r="B310" s="18"/>
      <c r="C310" s="19">
        <f t="shared" si="84"/>
        <v>0</v>
      </c>
      <c r="D310" s="19"/>
      <c r="E310" s="19">
        <f t="shared" si="85"/>
        <v>0</v>
      </c>
      <c r="F310" s="19"/>
      <c r="G310" s="19"/>
      <c r="H310" s="19"/>
      <c r="I310" s="19"/>
      <c r="J310" s="19"/>
      <c r="K310" s="19"/>
      <c r="L310" s="19"/>
      <c r="M310" s="19"/>
      <c r="N310" s="19"/>
      <c r="O310" s="19"/>
    </row>
    <row r="311" spans="1:15" x14ac:dyDescent="0.25">
      <c r="A311" s="14" t="s">
        <v>81</v>
      </c>
      <c r="B311" s="14"/>
      <c r="C311" s="16">
        <f>ROUND(SUM(C304:C310),2)</f>
        <v>0</v>
      </c>
      <c r="D311" s="16">
        <f>ROUND(SUM(D304:D310),2)</f>
        <v>0</v>
      </c>
      <c r="E311" s="16">
        <f>ROUND(SUM(E304:E310),2)</f>
        <v>0</v>
      </c>
      <c r="F311" s="16">
        <f>ROUND(SUM(F304:F310),2)</f>
        <v>0</v>
      </c>
      <c r="G311" s="16">
        <f t="shared" ref="G311:O311" si="87">SUM(G304:G310)</f>
        <v>0</v>
      </c>
      <c r="H311" s="16">
        <f t="shared" si="87"/>
        <v>0</v>
      </c>
      <c r="I311" s="16">
        <f t="shared" si="87"/>
        <v>0</v>
      </c>
      <c r="J311" s="16">
        <f t="shared" si="87"/>
        <v>0</v>
      </c>
      <c r="K311" s="16">
        <f t="shared" si="87"/>
        <v>0</v>
      </c>
      <c r="L311" s="16">
        <f t="shared" si="87"/>
        <v>0</v>
      </c>
      <c r="M311" s="16">
        <f t="shared" si="87"/>
        <v>0</v>
      </c>
      <c r="N311" s="16">
        <f t="shared" si="87"/>
        <v>0</v>
      </c>
      <c r="O311" s="16">
        <f t="shared" si="87"/>
        <v>0</v>
      </c>
    </row>
    <row r="312" spans="1:15" x14ac:dyDescent="0.25">
      <c r="A312" s="14" t="s">
        <v>93</v>
      </c>
      <c r="B312" s="14" t="s">
        <v>105</v>
      </c>
      <c r="C312" s="16"/>
      <c r="D312" s="16"/>
      <c r="E312" s="16"/>
      <c r="F312" s="16"/>
      <c r="G312" s="16"/>
      <c r="H312" s="16"/>
      <c r="I312" s="16"/>
      <c r="J312" s="16"/>
      <c r="K312" s="16"/>
      <c r="L312" s="16"/>
      <c r="M312" s="16"/>
      <c r="N312" s="16"/>
      <c r="O312" s="16"/>
    </row>
    <row r="313" spans="1:15" x14ac:dyDescent="0.25">
      <c r="A313" s="32" t="str">
        <f>A257</f>
        <v>存货类别</v>
      </c>
      <c r="B313" s="18"/>
      <c r="C313" s="19">
        <f t="shared" ref="C313:C319" si="88">ROUND(E313+D313,2)</f>
        <v>0</v>
      </c>
      <c r="D313" s="19"/>
      <c r="E313" s="19">
        <f t="shared" ref="E313:E319" si="89">ROUND(SUM(F313:O313),2)</f>
        <v>0</v>
      </c>
      <c r="F313" s="19"/>
      <c r="G313" s="19"/>
      <c r="H313" s="19"/>
      <c r="I313" s="19"/>
      <c r="J313" s="19"/>
      <c r="K313" s="19"/>
      <c r="L313" s="19"/>
      <c r="M313" s="19"/>
      <c r="N313" s="19"/>
      <c r="O313" s="19"/>
    </row>
    <row r="314" spans="1:15" x14ac:dyDescent="0.25">
      <c r="A314" s="32" t="str">
        <f t="shared" ref="A314:A319" si="90">A258</f>
        <v>原材料</v>
      </c>
      <c r="B314" s="18"/>
      <c r="C314" s="19">
        <f t="shared" si="88"/>
        <v>0</v>
      </c>
      <c r="D314" s="19"/>
      <c r="E314" s="19">
        <f t="shared" si="89"/>
        <v>0</v>
      </c>
      <c r="F314" s="19"/>
      <c r="G314" s="19"/>
      <c r="H314" s="19"/>
      <c r="I314" s="19"/>
      <c r="J314" s="19"/>
      <c r="K314" s="19"/>
      <c r="L314" s="19"/>
      <c r="M314" s="19"/>
      <c r="N314" s="19"/>
      <c r="O314" s="19"/>
    </row>
    <row r="315" spans="1:15" x14ac:dyDescent="0.25">
      <c r="A315" s="32" t="str">
        <f t="shared" si="90"/>
        <v>低值易耗品</v>
      </c>
      <c r="B315" s="18"/>
      <c r="C315" s="19">
        <f t="shared" si="88"/>
        <v>0</v>
      </c>
      <c r="D315" s="19"/>
      <c r="E315" s="19">
        <f t="shared" si="89"/>
        <v>0</v>
      </c>
      <c r="F315" s="19"/>
      <c r="G315" s="19"/>
      <c r="H315" s="19"/>
      <c r="I315" s="19"/>
      <c r="J315" s="19"/>
      <c r="K315" s="19"/>
      <c r="L315" s="19"/>
      <c r="M315" s="19"/>
      <c r="N315" s="19"/>
      <c r="O315" s="19"/>
    </row>
    <row r="316" spans="1:15" x14ac:dyDescent="0.25">
      <c r="A316" s="32" t="str">
        <f t="shared" si="90"/>
        <v>在产品</v>
      </c>
      <c r="B316" s="18"/>
      <c r="C316" s="19">
        <f t="shared" si="88"/>
        <v>0</v>
      </c>
      <c r="D316" s="19"/>
      <c r="E316" s="19">
        <f t="shared" si="89"/>
        <v>0</v>
      </c>
      <c r="F316" s="19"/>
      <c r="G316" s="19"/>
      <c r="H316" s="19"/>
      <c r="I316" s="19"/>
      <c r="J316" s="19"/>
      <c r="K316" s="19"/>
      <c r="L316" s="19"/>
      <c r="M316" s="19"/>
      <c r="N316" s="19"/>
      <c r="O316" s="19"/>
    </row>
    <row r="317" spans="1:15" x14ac:dyDescent="0.25">
      <c r="A317" s="32" t="str">
        <f t="shared" si="90"/>
        <v>库存商品</v>
      </c>
      <c r="B317" s="18"/>
      <c r="C317" s="19">
        <f t="shared" si="88"/>
        <v>0</v>
      </c>
      <c r="D317" s="19"/>
      <c r="E317" s="19">
        <f t="shared" si="89"/>
        <v>0</v>
      </c>
      <c r="F317" s="19"/>
      <c r="G317" s="19"/>
      <c r="H317" s="19"/>
      <c r="I317" s="19"/>
      <c r="J317" s="19"/>
      <c r="K317" s="19"/>
      <c r="L317" s="19"/>
      <c r="M317" s="19"/>
      <c r="N317" s="19"/>
      <c r="O317" s="19"/>
    </row>
    <row r="318" spans="1:15" x14ac:dyDescent="0.25">
      <c r="A318" s="32" t="str">
        <f t="shared" si="90"/>
        <v>其他</v>
      </c>
      <c r="B318" s="18"/>
      <c r="C318" s="19">
        <f t="shared" si="88"/>
        <v>0</v>
      </c>
      <c r="D318" s="19"/>
      <c r="E318" s="19">
        <f t="shared" si="89"/>
        <v>0</v>
      </c>
      <c r="F318" s="19"/>
      <c r="G318" s="19"/>
      <c r="H318" s="19"/>
      <c r="I318" s="19"/>
      <c r="J318" s="19"/>
      <c r="K318" s="19"/>
      <c r="L318" s="19"/>
      <c r="M318" s="19"/>
      <c r="N318" s="19"/>
      <c r="O318" s="19"/>
    </row>
    <row r="319" spans="1:15" x14ac:dyDescent="0.25">
      <c r="A319" s="32">
        <f t="shared" si="90"/>
        <v>0</v>
      </c>
      <c r="B319" s="18"/>
      <c r="C319" s="19">
        <f t="shared" si="88"/>
        <v>0</v>
      </c>
      <c r="D319" s="19"/>
      <c r="E319" s="19">
        <f t="shared" si="89"/>
        <v>0</v>
      </c>
      <c r="F319" s="19"/>
      <c r="G319" s="19"/>
      <c r="H319" s="19"/>
      <c r="I319" s="19"/>
      <c r="J319" s="19"/>
      <c r="K319" s="19"/>
      <c r="L319" s="19"/>
      <c r="M319" s="19"/>
      <c r="N319" s="19"/>
      <c r="O319" s="19"/>
    </row>
    <row r="320" spans="1:15" x14ac:dyDescent="0.25">
      <c r="A320" s="14" t="s">
        <v>81</v>
      </c>
      <c r="B320" s="14"/>
      <c r="C320" s="16">
        <f>ROUND(SUM(C313:C319),2)</f>
        <v>0</v>
      </c>
      <c r="D320" s="16">
        <f>ROUND(SUM(D313:D319),2)</f>
        <v>0</v>
      </c>
      <c r="E320" s="16">
        <f>ROUND(SUM(E313:E319),2)</f>
        <v>0</v>
      </c>
      <c r="F320" s="16">
        <f>ROUND(SUM(F313:F319),2)</f>
        <v>0</v>
      </c>
      <c r="G320" s="16">
        <f t="shared" ref="G320:O320" si="91">SUM(G313:G319)</f>
        <v>0</v>
      </c>
      <c r="H320" s="16">
        <f t="shared" si="91"/>
        <v>0</v>
      </c>
      <c r="I320" s="16">
        <f t="shared" si="91"/>
        <v>0</v>
      </c>
      <c r="J320" s="16">
        <f t="shared" si="91"/>
        <v>0</v>
      </c>
      <c r="K320" s="16">
        <f t="shared" si="91"/>
        <v>0</v>
      </c>
      <c r="L320" s="16">
        <f t="shared" si="91"/>
        <v>0</v>
      </c>
      <c r="M320" s="16">
        <f t="shared" si="91"/>
        <v>0</v>
      </c>
      <c r="N320" s="16">
        <f t="shared" si="91"/>
        <v>0</v>
      </c>
      <c r="O320" s="16">
        <f t="shared" si="91"/>
        <v>0</v>
      </c>
    </row>
    <row r="321" spans="1:15" x14ac:dyDescent="0.25">
      <c r="A321" s="14" t="s">
        <v>93</v>
      </c>
      <c r="B321" s="15">
        <f>B4</f>
        <v>43100</v>
      </c>
      <c r="C321" s="16" t="s">
        <v>106</v>
      </c>
      <c r="D321" s="16"/>
      <c r="E321" s="16"/>
      <c r="F321" s="16"/>
      <c r="G321" s="16"/>
      <c r="H321" s="16"/>
      <c r="I321" s="16"/>
      <c r="J321" s="16"/>
      <c r="K321" s="16"/>
      <c r="L321" s="16"/>
      <c r="M321" s="16"/>
      <c r="N321" s="16"/>
      <c r="O321" s="16"/>
    </row>
    <row r="322" spans="1:15" x14ac:dyDescent="0.25">
      <c r="A322" s="32" t="str">
        <f>A266</f>
        <v>存货类别</v>
      </c>
      <c r="B322" s="14"/>
      <c r="C322" s="16">
        <f t="shared" ref="C322:F328" si="92">ROUND(C286+C295-C304-C313,2)</f>
        <v>0</v>
      </c>
      <c r="D322" s="16">
        <f t="shared" si="92"/>
        <v>0</v>
      </c>
      <c r="E322" s="16">
        <f t="shared" si="92"/>
        <v>0</v>
      </c>
      <c r="F322" s="16">
        <f t="shared" si="92"/>
        <v>0</v>
      </c>
      <c r="G322" s="16">
        <f t="shared" ref="G322:O328" si="93">G286+G295-G304-G313</f>
        <v>0</v>
      </c>
      <c r="H322" s="16">
        <f t="shared" si="93"/>
        <v>0</v>
      </c>
      <c r="I322" s="16">
        <f t="shared" si="93"/>
        <v>0</v>
      </c>
      <c r="J322" s="16">
        <f t="shared" si="93"/>
        <v>0</v>
      </c>
      <c r="K322" s="16">
        <f t="shared" si="93"/>
        <v>0</v>
      </c>
      <c r="L322" s="16">
        <f t="shared" si="93"/>
        <v>0</v>
      </c>
      <c r="M322" s="16">
        <f t="shared" si="93"/>
        <v>0</v>
      </c>
      <c r="N322" s="16">
        <f t="shared" si="93"/>
        <v>0</v>
      </c>
      <c r="O322" s="16">
        <f t="shared" si="93"/>
        <v>0</v>
      </c>
    </row>
    <row r="323" spans="1:15" x14ac:dyDescent="0.25">
      <c r="A323" s="32" t="str">
        <f t="shared" ref="A323:A328" si="94">A267</f>
        <v>原材料</v>
      </c>
      <c r="B323" s="14"/>
      <c r="C323" s="16">
        <f t="shared" si="92"/>
        <v>0</v>
      </c>
      <c r="D323" s="16">
        <f t="shared" si="92"/>
        <v>0</v>
      </c>
      <c r="E323" s="16">
        <f t="shared" si="92"/>
        <v>0</v>
      </c>
      <c r="F323" s="16">
        <f t="shared" si="92"/>
        <v>0</v>
      </c>
      <c r="G323" s="16">
        <f t="shared" si="93"/>
        <v>0</v>
      </c>
      <c r="H323" s="16">
        <f t="shared" si="93"/>
        <v>0</v>
      </c>
      <c r="I323" s="16">
        <f t="shared" si="93"/>
        <v>0</v>
      </c>
      <c r="J323" s="16">
        <f t="shared" si="93"/>
        <v>0</v>
      </c>
      <c r="K323" s="16">
        <f t="shared" si="93"/>
        <v>0</v>
      </c>
      <c r="L323" s="16">
        <f t="shared" si="93"/>
        <v>0</v>
      </c>
      <c r="M323" s="16">
        <f t="shared" si="93"/>
        <v>0</v>
      </c>
      <c r="N323" s="16">
        <f t="shared" si="93"/>
        <v>0</v>
      </c>
      <c r="O323" s="16">
        <f t="shared" si="93"/>
        <v>0</v>
      </c>
    </row>
    <row r="324" spans="1:15" x14ac:dyDescent="0.25">
      <c r="A324" s="32" t="str">
        <f t="shared" si="94"/>
        <v>低值易耗品</v>
      </c>
      <c r="B324" s="14"/>
      <c r="C324" s="16">
        <f t="shared" si="92"/>
        <v>0</v>
      </c>
      <c r="D324" s="16">
        <f t="shared" si="92"/>
        <v>0</v>
      </c>
      <c r="E324" s="16">
        <f t="shared" si="92"/>
        <v>0</v>
      </c>
      <c r="F324" s="16">
        <f t="shared" si="92"/>
        <v>0</v>
      </c>
      <c r="G324" s="16">
        <f t="shared" si="93"/>
        <v>0</v>
      </c>
      <c r="H324" s="16">
        <f t="shared" si="93"/>
        <v>0</v>
      </c>
      <c r="I324" s="16">
        <f t="shared" si="93"/>
        <v>0</v>
      </c>
      <c r="J324" s="16">
        <f t="shared" si="93"/>
        <v>0</v>
      </c>
      <c r="K324" s="16">
        <f t="shared" si="93"/>
        <v>0</v>
      </c>
      <c r="L324" s="16">
        <f t="shared" si="93"/>
        <v>0</v>
      </c>
      <c r="M324" s="16">
        <f t="shared" si="93"/>
        <v>0</v>
      </c>
      <c r="N324" s="16">
        <f t="shared" si="93"/>
        <v>0</v>
      </c>
      <c r="O324" s="16">
        <f t="shared" si="93"/>
        <v>0</v>
      </c>
    </row>
    <row r="325" spans="1:15" x14ac:dyDescent="0.25">
      <c r="A325" s="32" t="str">
        <f t="shared" si="94"/>
        <v>在产品</v>
      </c>
      <c r="B325" s="14"/>
      <c r="C325" s="16">
        <f t="shared" si="92"/>
        <v>0</v>
      </c>
      <c r="D325" s="16">
        <f t="shared" si="92"/>
        <v>0</v>
      </c>
      <c r="E325" s="16">
        <f t="shared" si="92"/>
        <v>0</v>
      </c>
      <c r="F325" s="16">
        <f t="shared" si="92"/>
        <v>0</v>
      </c>
      <c r="G325" s="16">
        <f t="shared" si="93"/>
        <v>0</v>
      </c>
      <c r="H325" s="16">
        <f t="shared" si="93"/>
        <v>0</v>
      </c>
      <c r="I325" s="16">
        <f t="shared" si="93"/>
        <v>0</v>
      </c>
      <c r="J325" s="16">
        <f t="shared" si="93"/>
        <v>0</v>
      </c>
      <c r="K325" s="16">
        <f t="shared" si="93"/>
        <v>0</v>
      </c>
      <c r="L325" s="16">
        <f t="shared" si="93"/>
        <v>0</v>
      </c>
      <c r="M325" s="16">
        <f t="shared" si="93"/>
        <v>0</v>
      </c>
      <c r="N325" s="16">
        <f t="shared" si="93"/>
        <v>0</v>
      </c>
      <c r="O325" s="16">
        <f t="shared" si="93"/>
        <v>0</v>
      </c>
    </row>
    <row r="326" spans="1:15" x14ac:dyDescent="0.25">
      <c r="A326" s="32" t="str">
        <f t="shared" si="94"/>
        <v>库存商品</v>
      </c>
      <c r="B326" s="14"/>
      <c r="C326" s="16">
        <f t="shared" si="92"/>
        <v>0</v>
      </c>
      <c r="D326" s="16">
        <f t="shared" si="92"/>
        <v>0</v>
      </c>
      <c r="E326" s="16">
        <f t="shared" si="92"/>
        <v>0</v>
      </c>
      <c r="F326" s="16">
        <f t="shared" si="92"/>
        <v>0</v>
      </c>
      <c r="G326" s="16">
        <f t="shared" si="93"/>
        <v>0</v>
      </c>
      <c r="H326" s="16">
        <f t="shared" si="93"/>
        <v>0</v>
      </c>
      <c r="I326" s="16">
        <f t="shared" si="93"/>
        <v>0</v>
      </c>
      <c r="J326" s="16">
        <f t="shared" si="93"/>
        <v>0</v>
      </c>
      <c r="K326" s="16">
        <f t="shared" si="93"/>
        <v>0</v>
      </c>
      <c r="L326" s="16">
        <f t="shared" si="93"/>
        <v>0</v>
      </c>
      <c r="M326" s="16">
        <f t="shared" si="93"/>
        <v>0</v>
      </c>
      <c r="N326" s="16">
        <f t="shared" si="93"/>
        <v>0</v>
      </c>
      <c r="O326" s="16">
        <f t="shared" si="93"/>
        <v>0</v>
      </c>
    </row>
    <row r="327" spans="1:15" x14ac:dyDescent="0.25">
      <c r="A327" s="32" t="str">
        <f t="shared" si="94"/>
        <v>其他</v>
      </c>
      <c r="B327" s="14"/>
      <c r="C327" s="16">
        <f t="shared" si="92"/>
        <v>0</v>
      </c>
      <c r="D327" s="16">
        <f t="shared" si="92"/>
        <v>0</v>
      </c>
      <c r="E327" s="16">
        <f t="shared" si="92"/>
        <v>0</v>
      </c>
      <c r="F327" s="16">
        <f t="shared" si="92"/>
        <v>0</v>
      </c>
      <c r="G327" s="16">
        <f t="shared" si="93"/>
        <v>0</v>
      </c>
      <c r="H327" s="16">
        <f t="shared" si="93"/>
        <v>0</v>
      </c>
      <c r="I327" s="16">
        <f t="shared" si="93"/>
        <v>0</v>
      </c>
      <c r="J327" s="16">
        <f t="shared" si="93"/>
        <v>0</v>
      </c>
      <c r="K327" s="16">
        <f t="shared" si="93"/>
        <v>0</v>
      </c>
      <c r="L327" s="16">
        <f t="shared" si="93"/>
        <v>0</v>
      </c>
      <c r="M327" s="16">
        <f t="shared" si="93"/>
        <v>0</v>
      </c>
      <c r="N327" s="16">
        <f t="shared" si="93"/>
        <v>0</v>
      </c>
      <c r="O327" s="16">
        <f t="shared" si="93"/>
        <v>0</v>
      </c>
    </row>
    <row r="328" spans="1:15" x14ac:dyDescent="0.25">
      <c r="A328" s="32">
        <f t="shared" si="94"/>
        <v>0</v>
      </c>
      <c r="B328" s="14"/>
      <c r="C328" s="16">
        <f t="shared" si="92"/>
        <v>0</v>
      </c>
      <c r="D328" s="16">
        <f t="shared" si="92"/>
        <v>0</v>
      </c>
      <c r="E328" s="16">
        <f t="shared" si="92"/>
        <v>0</v>
      </c>
      <c r="F328" s="16">
        <f t="shared" si="92"/>
        <v>0</v>
      </c>
      <c r="G328" s="16">
        <f t="shared" si="93"/>
        <v>0</v>
      </c>
      <c r="H328" s="16">
        <f t="shared" si="93"/>
        <v>0</v>
      </c>
      <c r="I328" s="16">
        <f t="shared" si="93"/>
        <v>0</v>
      </c>
      <c r="J328" s="16">
        <f t="shared" si="93"/>
        <v>0</v>
      </c>
      <c r="K328" s="16">
        <f t="shared" si="93"/>
        <v>0</v>
      </c>
      <c r="L328" s="16">
        <f t="shared" si="93"/>
        <v>0</v>
      </c>
      <c r="M328" s="16">
        <f t="shared" si="93"/>
        <v>0</v>
      </c>
      <c r="N328" s="16">
        <f t="shared" si="93"/>
        <v>0</v>
      </c>
      <c r="O328" s="16">
        <f t="shared" si="93"/>
        <v>0</v>
      </c>
    </row>
    <row r="329" spans="1:15" x14ac:dyDescent="0.25">
      <c r="A329" s="14" t="s">
        <v>81</v>
      </c>
      <c r="B329" s="14"/>
      <c r="C329" s="16">
        <f>ROUND(SUM(C322:C328),2)</f>
        <v>0</v>
      </c>
      <c r="D329" s="16">
        <f>ROUND(SUM(D322:D328),2)</f>
        <v>0</v>
      </c>
      <c r="E329" s="16">
        <f>ROUND(SUM(E322:E328),2)</f>
        <v>0</v>
      </c>
      <c r="F329" s="16">
        <f>ROUND(SUM(F322:F328),2)</f>
        <v>0</v>
      </c>
      <c r="G329" s="16">
        <f t="shared" ref="G329:O329" si="95">SUM(G322:G328)</f>
        <v>0</v>
      </c>
      <c r="H329" s="16">
        <f t="shared" si="95"/>
        <v>0</v>
      </c>
      <c r="I329" s="16">
        <f t="shared" si="95"/>
        <v>0</v>
      </c>
      <c r="J329" s="16">
        <f t="shared" si="95"/>
        <v>0</v>
      </c>
      <c r="K329" s="16">
        <f t="shared" si="95"/>
        <v>0</v>
      </c>
      <c r="L329" s="16">
        <f t="shared" si="95"/>
        <v>0</v>
      </c>
      <c r="M329" s="16">
        <f t="shared" si="95"/>
        <v>0</v>
      </c>
      <c r="N329" s="16">
        <f t="shared" si="95"/>
        <v>0</v>
      </c>
      <c r="O329" s="16">
        <f t="shared" si="95"/>
        <v>0</v>
      </c>
    </row>
    <row r="330" spans="1:15" x14ac:dyDescent="0.25">
      <c r="A330" s="39" t="s">
        <v>107</v>
      </c>
      <c r="B330" s="40"/>
      <c r="C330" s="41">
        <f>ROUND(C293-C274,2)</f>
        <v>0</v>
      </c>
      <c r="D330" s="41">
        <f>ROUND(D293-D274,2)</f>
        <v>0</v>
      </c>
      <c r="E330" s="41">
        <f>ROUND(E293-E274,2)</f>
        <v>0</v>
      </c>
      <c r="F330" s="41">
        <f>ROUND(F293-F274,2)</f>
        <v>0</v>
      </c>
      <c r="G330" s="41">
        <f t="shared" ref="G330:O330" si="96">G293-G274</f>
        <v>0</v>
      </c>
      <c r="H330" s="41">
        <f t="shared" si="96"/>
        <v>0</v>
      </c>
      <c r="I330" s="41">
        <f t="shared" si="96"/>
        <v>0</v>
      </c>
      <c r="J330" s="41">
        <f t="shared" si="96"/>
        <v>0</v>
      </c>
      <c r="K330" s="41">
        <f t="shared" si="96"/>
        <v>0</v>
      </c>
      <c r="L330" s="41">
        <f t="shared" si="96"/>
        <v>0</v>
      </c>
      <c r="M330" s="41">
        <f t="shared" si="96"/>
        <v>0</v>
      </c>
      <c r="N330" s="41">
        <f t="shared" si="96"/>
        <v>0</v>
      </c>
      <c r="O330" s="41">
        <f t="shared" si="96"/>
        <v>0</v>
      </c>
    </row>
    <row r="331" spans="1:15" x14ac:dyDescent="0.25">
      <c r="A331" s="39" t="s">
        <v>108</v>
      </c>
      <c r="B331" s="40"/>
      <c r="C331" s="41">
        <f>ROUND(C329-C246,2)</f>
        <v>0</v>
      </c>
      <c r="D331" s="41">
        <f>ROUND(D329-D246,2)</f>
        <v>0</v>
      </c>
      <c r="E331" s="41">
        <f>ROUND(E329-E246,2)</f>
        <v>0</v>
      </c>
      <c r="F331" s="41">
        <f>ROUND(F329-F246,2)</f>
        <v>0</v>
      </c>
      <c r="G331" s="41">
        <f t="shared" ref="G331:O331" si="97">G329-G246</f>
        <v>0</v>
      </c>
      <c r="H331" s="41">
        <f t="shared" si="97"/>
        <v>0</v>
      </c>
      <c r="I331" s="41">
        <f t="shared" si="97"/>
        <v>0</v>
      </c>
      <c r="J331" s="41">
        <f t="shared" si="97"/>
        <v>0</v>
      </c>
      <c r="K331" s="41">
        <f t="shared" si="97"/>
        <v>0</v>
      </c>
      <c r="L331" s="41">
        <f t="shared" si="97"/>
        <v>0</v>
      </c>
      <c r="M331" s="41">
        <f t="shared" si="97"/>
        <v>0</v>
      </c>
      <c r="N331" s="41">
        <f t="shared" si="97"/>
        <v>0</v>
      </c>
      <c r="O331" s="41">
        <f t="shared" si="97"/>
        <v>0</v>
      </c>
    </row>
    <row r="332" spans="1:15" x14ac:dyDescent="0.25">
      <c r="A332" s="17" t="s">
        <v>109</v>
      </c>
      <c r="B332" s="18"/>
      <c r="C332" s="19"/>
      <c r="D332" s="19"/>
      <c r="E332" s="19"/>
      <c r="F332" s="19"/>
      <c r="G332" s="19"/>
      <c r="H332" s="19"/>
      <c r="I332" s="19"/>
      <c r="J332" s="19"/>
      <c r="K332" s="19"/>
      <c r="L332" s="19"/>
      <c r="M332" s="19"/>
      <c r="N332" s="19"/>
      <c r="O332" s="19"/>
    </row>
    <row r="333" spans="1:15" x14ac:dyDescent="0.25">
      <c r="A333" s="14" t="s">
        <v>110</v>
      </c>
      <c r="B333" s="15">
        <f>B4</f>
        <v>43100</v>
      </c>
      <c r="C333" s="16"/>
      <c r="D333" s="16"/>
      <c r="E333" s="16"/>
      <c r="F333" s="16"/>
      <c r="G333" s="16"/>
      <c r="H333" s="16"/>
      <c r="I333" s="16"/>
      <c r="J333" s="16"/>
      <c r="K333" s="16"/>
      <c r="L333" s="16"/>
      <c r="M333" s="16"/>
      <c r="N333" s="16"/>
      <c r="O333" s="16"/>
    </row>
    <row r="334" spans="1:15" x14ac:dyDescent="0.25">
      <c r="A334" s="17" t="s">
        <v>111</v>
      </c>
      <c r="B334" s="18"/>
      <c r="C334" s="19">
        <f>ROUND(E334+D334,2)</f>
        <v>0</v>
      </c>
      <c r="D334" s="19"/>
      <c r="E334" s="19">
        <f>ROUND(SUM(F334:O334),2)</f>
        <v>0</v>
      </c>
      <c r="F334" s="19"/>
      <c r="G334" s="19"/>
      <c r="H334" s="19"/>
      <c r="I334" s="19"/>
      <c r="J334" s="19"/>
      <c r="K334" s="19"/>
      <c r="L334" s="19"/>
      <c r="M334" s="19"/>
      <c r="N334" s="19"/>
      <c r="O334" s="19"/>
    </row>
    <row r="335" spans="1:15" x14ac:dyDescent="0.25">
      <c r="A335" s="17" t="s">
        <v>112</v>
      </c>
      <c r="B335" s="18"/>
      <c r="C335" s="19">
        <f>ROUND(E335+D335,2)</f>
        <v>0</v>
      </c>
      <c r="D335" s="19"/>
      <c r="E335" s="19">
        <f>ROUND(SUM(F335:O335),2)</f>
        <v>0</v>
      </c>
      <c r="F335" s="19"/>
      <c r="G335" s="19"/>
      <c r="H335" s="19"/>
      <c r="I335" s="19"/>
      <c r="J335" s="19"/>
      <c r="K335" s="19"/>
      <c r="L335" s="19"/>
      <c r="M335" s="19"/>
      <c r="N335" s="19"/>
      <c r="O335" s="19"/>
    </row>
    <row r="336" spans="1:15" x14ac:dyDescent="0.25">
      <c r="A336" s="17" t="s">
        <v>113</v>
      </c>
      <c r="B336" s="18"/>
      <c r="C336" s="19">
        <f>ROUND(E336+D336,2)</f>
        <v>0</v>
      </c>
      <c r="D336" s="19"/>
      <c r="E336" s="19">
        <f>ROUND(SUM(F336:O336),2)</f>
        <v>0</v>
      </c>
      <c r="F336" s="19"/>
      <c r="G336" s="19"/>
      <c r="H336" s="19"/>
      <c r="I336" s="19"/>
      <c r="J336" s="19"/>
      <c r="K336" s="19"/>
      <c r="L336" s="19"/>
      <c r="M336" s="19"/>
      <c r="N336" s="19"/>
      <c r="O336" s="19"/>
    </row>
    <row r="337" spans="1:15" x14ac:dyDescent="0.25">
      <c r="A337" s="17" t="s">
        <v>114</v>
      </c>
      <c r="B337" s="18"/>
      <c r="C337" s="19">
        <f>ROUND(E337+D337,2)</f>
        <v>0</v>
      </c>
      <c r="D337" s="19"/>
      <c r="E337" s="19">
        <f>ROUND(SUM(F337:O337),2)</f>
        <v>0</v>
      </c>
      <c r="F337" s="19"/>
      <c r="G337" s="19"/>
      <c r="H337" s="19"/>
      <c r="I337" s="19"/>
      <c r="J337" s="19"/>
      <c r="K337" s="19"/>
      <c r="L337" s="19"/>
      <c r="M337" s="19"/>
      <c r="N337" s="19"/>
      <c r="O337" s="19"/>
    </row>
    <row r="338" spans="1:15" x14ac:dyDescent="0.25">
      <c r="A338" s="17" t="s">
        <v>115</v>
      </c>
      <c r="B338" s="14"/>
      <c r="C338" s="16">
        <f>ROUND(C334+C335-C336-C337,2)</f>
        <v>0</v>
      </c>
      <c r="D338" s="16">
        <f>ROUND(D334+D335-D336-D337,2)</f>
        <v>0</v>
      </c>
      <c r="E338" s="16">
        <f>ROUND(E334+E335-E336-E337,2)</f>
        <v>0</v>
      </c>
      <c r="F338" s="16">
        <f>ROUND(F334+F335-F336-F337,2)</f>
        <v>0</v>
      </c>
      <c r="G338" s="16">
        <f t="shared" ref="G338:O338" si="98">G334+G335-G336-G337</f>
        <v>0</v>
      </c>
      <c r="H338" s="16">
        <f t="shared" si="98"/>
        <v>0</v>
      </c>
      <c r="I338" s="16">
        <f t="shared" si="98"/>
        <v>0</v>
      </c>
      <c r="J338" s="16">
        <f t="shared" si="98"/>
        <v>0</v>
      </c>
      <c r="K338" s="16">
        <f t="shared" si="98"/>
        <v>0</v>
      </c>
      <c r="L338" s="16">
        <f t="shared" si="98"/>
        <v>0</v>
      </c>
      <c r="M338" s="16">
        <f t="shared" si="98"/>
        <v>0</v>
      </c>
      <c r="N338" s="16">
        <f t="shared" si="98"/>
        <v>0</v>
      </c>
      <c r="O338" s="16">
        <f t="shared" si="98"/>
        <v>0</v>
      </c>
    </row>
    <row r="339" spans="1:15" x14ac:dyDescent="0.25">
      <c r="A339" s="34" t="s">
        <v>116</v>
      </c>
      <c r="B339" s="23" t="s">
        <v>117</v>
      </c>
      <c r="C339" s="29"/>
      <c r="D339" s="29"/>
      <c r="E339" s="29"/>
      <c r="F339" s="29"/>
      <c r="G339" s="29"/>
      <c r="H339" s="29"/>
      <c r="I339" s="29"/>
      <c r="J339" s="29"/>
      <c r="K339" s="29"/>
      <c r="L339" s="29"/>
      <c r="M339" s="29"/>
      <c r="N339" s="29"/>
      <c r="O339" s="29"/>
    </row>
    <row r="340" spans="1:15" x14ac:dyDescent="0.25">
      <c r="A340" s="17"/>
      <c r="B340" s="14"/>
      <c r="C340" s="16"/>
      <c r="D340" s="16"/>
      <c r="E340" s="16"/>
      <c r="F340" s="16"/>
      <c r="G340" s="16"/>
      <c r="H340" s="16"/>
      <c r="I340" s="16"/>
      <c r="J340" s="16"/>
      <c r="K340" s="16"/>
      <c r="L340" s="16"/>
      <c r="M340" s="16"/>
      <c r="N340" s="16"/>
      <c r="O340" s="16"/>
    </row>
    <row r="341" spans="1:15" x14ac:dyDescent="0.25">
      <c r="A341" s="25" t="s">
        <v>118</v>
      </c>
      <c r="B341" s="26" t="s">
        <v>119</v>
      </c>
      <c r="C341" s="37"/>
      <c r="D341" s="37"/>
      <c r="E341" s="37"/>
      <c r="F341" s="37"/>
      <c r="G341" s="37"/>
      <c r="H341" s="37"/>
      <c r="I341" s="37"/>
      <c r="J341" s="37"/>
      <c r="K341" s="37"/>
      <c r="L341" s="37"/>
      <c r="M341" s="37"/>
      <c r="N341" s="37"/>
      <c r="O341" s="37"/>
    </row>
    <row r="342" spans="1:15" x14ac:dyDescent="0.25">
      <c r="A342" s="17"/>
      <c r="B342" s="14"/>
      <c r="C342" s="16"/>
      <c r="D342" s="16"/>
      <c r="E342" s="16"/>
      <c r="F342" s="16"/>
      <c r="G342" s="16"/>
      <c r="H342" s="16"/>
      <c r="I342" s="16"/>
      <c r="J342" s="16"/>
      <c r="K342" s="16"/>
      <c r="L342" s="16"/>
      <c r="M342" s="16"/>
      <c r="N342" s="16"/>
      <c r="O342" s="16"/>
    </row>
    <row r="343" spans="1:15" x14ac:dyDescent="0.25">
      <c r="A343" s="25" t="s">
        <v>120</v>
      </c>
      <c r="B343" s="26" t="s">
        <v>119</v>
      </c>
      <c r="C343" s="37"/>
      <c r="D343" s="37"/>
      <c r="E343" s="37"/>
      <c r="F343" s="37"/>
      <c r="G343" s="37"/>
      <c r="H343" s="37"/>
      <c r="I343" s="37"/>
      <c r="J343" s="37"/>
      <c r="K343" s="37"/>
      <c r="L343" s="37"/>
      <c r="M343" s="37"/>
      <c r="N343" s="37"/>
      <c r="O343" s="37"/>
    </row>
    <row r="344" spans="1:15" x14ac:dyDescent="0.25">
      <c r="A344" s="42"/>
      <c r="B344" s="43"/>
      <c r="C344" s="44"/>
      <c r="D344" s="44"/>
      <c r="E344" s="44"/>
      <c r="F344" s="44"/>
      <c r="G344" s="44"/>
      <c r="H344" s="44"/>
      <c r="I344" s="44"/>
      <c r="J344" s="44"/>
      <c r="K344" s="44"/>
      <c r="L344" s="44"/>
      <c r="M344" s="44"/>
      <c r="N344" s="44"/>
      <c r="O344" s="44"/>
    </row>
    <row r="345" spans="1:15" x14ac:dyDescent="0.25">
      <c r="A345" s="25" t="s">
        <v>121</v>
      </c>
      <c r="B345" s="26" t="s">
        <v>119</v>
      </c>
      <c r="C345" s="37"/>
      <c r="D345" s="37"/>
      <c r="E345" s="37"/>
      <c r="F345" s="37"/>
      <c r="G345" s="37"/>
      <c r="H345" s="37"/>
      <c r="I345" s="37"/>
      <c r="J345" s="37"/>
      <c r="K345" s="37"/>
      <c r="L345" s="37"/>
      <c r="M345" s="37"/>
      <c r="N345" s="37"/>
      <c r="O345" s="37"/>
    </row>
    <row r="346" spans="1:15" x14ac:dyDescent="0.25">
      <c r="A346" s="17"/>
      <c r="B346" s="18"/>
      <c r="C346" s="19"/>
      <c r="D346" s="19"/>
      <c r="E346" s="19"/>
      <c r="F346" s="19"/>
      <c r="G346" s="19"/>
      <c r="H346" s="19"/>
      <c r="I346" s="19"/>
      <c r="J346" s="19"/>
      <c r="K346" s="19"/>
      <c r="L346" s="19"/>
      <c r="M346" s="19"/>
      <c r="N346" s="19"/>
      <c r="O346" s="19"/>
    </row>
    <row r="347" spans="1:15" x14ac:dyDescent="0.25">
      <c r="A347" s="11" t="s">
        <v>122</v>
      </c>
      <c r="B347" s="12"/>
      <c r="C347" s="13"/>
      <c r="D347" s="13"/>
      <c r="E347" s="13"/>
      <c r="F347" s="13"/>
      <c r="G347" s="13"/>
      <c r="H347" s="13"/>
      <c r="I347" s="13"/>
      <c r="J347" s="13"/>
      <c r="K347" s="13"/>
      <c r="L347" s="13"/>
      <c r="M347" s="13"/>
      <c r="N347" s="13"/>
      <c r="O347" s="13"/>
    </row>
    <row r="348" spans="1:15" x14ac:dyDescent="0.25">
      <c r="A348" s="17" t="s">
        <v>123</v>
      </c>
      <c r="B348" s="15">
        <f>B4</f>
        <v>43100</v>
      </c>
      <c r="C348" s="16"/>
      <c r="D348" s="16"/>
      <c r="E348" s="16"/>
      <c r="F348" s="16"/>
      <c r="G348" s="16"/>
      <c r="H348" s="16"/>
      <c r="I348" s="16"/>
      <c r="J348" s="16"/>
      <c r="K348" s="16"/>
      <c r="L348" s="16"/>
      <c r="M348" s="16"/>
      <c r="N348" s="16"/>
      <c r="O348" s="16"/>
    </row>
    <row r="349" spans="1:15" x14ac:dyDescent="0.25">
      <c r="A349" s="14" t="s">
        <v>110</v>
      </c>
      <c r="B349" s="14" t="s">
        <v>48</v>
      </c>
      <c r="C349" s="16"/>
      <c r="D349" s="16"/>
      <c r="E349" s="16"/>
      <c r="F349" s="16"/>
      <c r="G349" s="16"/>
      <c r="H349" s="16"/>
      <c r="I349" s="16"/>
      <c r="J349" s="16"/>
      <c r="K349" s="16"/>
      <c r="L349" s="16"/>
      <c r="M349" s="16"/>
      <c r="N349" s="16"/>
      <c r="O349" s="16"/>
    </row>
    <row r="350" spans="1:15" x14ac:dyDescent="0.25">
      <c r="A350" s="17" t="s">
        <v>124</v>
      </c>
      <c r="B350" s="18"/>
      <c r="C350" s="19">
        <f>ROUND(E350+D350,2)</f>
        <v>0</v>
      </c>
      <c r="D350" s="19"/>
      <c r="E350" s="19">
        <f>ROUND(SUM(F350:O350),2)</f>
        <v>0</v>
      </c>
      <c r="F350" s="19"/>
      <c r="G350" s="19"/>
      <c r="H350" s="19"/>
      <c r="I350" s="19"/>
      <c r="J350" s="19"/>
      <c r="K350" s="19"/>
      <c r="L350" s="19"/>
      <c r="M350" s="19"/>
      <c r="N350" s="19"/>
      <c r="O350" s="19"/>
    </row>
    <row r="351" spans="1:15" x14ac:dyDescent="0.25">
      <c r="A351" s="17" t="s">
        <v>125</v>
      </c>
      <c r="B351" s="18"/>
      <c r="C351" s="19">
        <f>ROUND(E351+D351,2)</f>
        <v>0</v>
      </c>
      <c r="D351" s="19"/>
      <c r="E351" s="19">
        <f>ROUND(SUM(F351:O351),2)</f>
        <v>0</v>
      </c>
      <c r="F351" s="19"/>
      <c r="G351" s="19"/>
      <c r="H351" s="19"/>
      <c r="I351" s="19"/>
      <c r="J351" s="19"/>
      <c r="K351" s="19"/>
      <c r="L351" s="19"/>
      <c r="M351" s="19"/>
      <c r="N351" s="19"/>
      <c r="O351" s="19"/>
    </row>
    <row r="352" spans="1:15" x14ac:dyDescent="0.25">
      <c r="A352" s="17" t="s">
        <v>126</v>
      </c>
      <c r="B352" s="18"/>
      <c r="C352" s="19">
        <f>ROUND(E352+D352,2)</f>
        <v>0</v>
      </c>
      <c r="D352" s="19"/>
      <c r="E352" s="19">
        <f>ROUND(SUM(F352:O352),2)</f>
        <v>0</v>
      </c>
      <c r="F352" s="19"/>
      <c r="G352" s="19"/>
      <c r="H352" s="19"/>
      <c r="I352" s="19"/>
      <c r="J352" s="19"/>
      <c r="K352" s="19"/>
      <c r="L352" s="19"/>
      <c r="M352" s="19"/>
      <c r="N352" s="19"/>
      <c r="O352" s="19"/>
    </row>
    <row r="353" spans="1:26" x14ac:dyDescent="0.25">
      <c r="A353" s="17" t="s">
        <v>127</v>
      </c>
      <c r="B353" s="18"/>
      <c r="C353" s="19">
        <f>ROUND(E353+D353,2)</f>
        <v>0</v>
      </c>
      <c r="D353" s="19"/>
      <c r="E353" s="19">
        <f>ROUND(SUM(F353:O353),2)</f>
        <v>0</v>
      </c>
      <c r="F353" s="19"/>
      <c r="G353" s="19"/>
      <c r="H353" s="19"/>
      <c r="I353" s="19"/>
      <c r="J353" s="19"/>
      <c r="K353" s="19"/>
      <c r="L353" s="19"/>
      <c r="M353" s="19"/>
      <c r="N353" s="19"/>
      <c r="O353" s="19"/>
    </row>
    <row r="354" spans="1:26" x14ac:dyDescent="0.25">
      <c r="A354" s="14" t="s">
        <v>23</v>
      </c>
      <c r="B354" s="14"/>
      <c r="C354" s="20">
        <f>ROUND(C350+C351,2)</f>
        <v>0</v>
      </c>
      <c r="D354" s="16">
        <f>ROUND(D350+D351,2)</f>
        <v>0</v>
      </c>
      <c r="E354" s="16">
        <f>ROUND(E350+E351,2)</f>
        <v>0</v>
      </c>
      <c r="F354" s="16">
        <f>ROUND(F350+F351,2)</f>
        <v>0</v>
      </c>
      <c r="G354" s="16">
        <f t="shared" ref="G354:O354" si="99">G350+G351</f>
        <v>0</v>
      </c>
      <c r="H354" s="16">
        <f t="shared" si="99"/>
        <v>0</v>
      </c>
      <c r="I354" s="16">
        <f t="shared" si="99"/>
        <v>0</v>
      </c>
      <c r="J354" s="16">
        <f t="shared" si="99"/>
        <v>0</v>
      </c>
      <c r="K354" s="16">
        <f t="shared" si="99"/>
        <v>0</v>
      </c>
      <c r="L354" s="16">
        <f t="shared" si="99"/>
        <v>0</v>
      </c>
      <c r="M354" s="16">
        <f t="shared" si="99"/>
        <v>0</v>
      </c>
      <c r="N354" s="16">
        <f t="shared" si="99"/>
        <v>0</v>
      </c>
      <c r="O354" s="16">
        <f t="shared" si="99"/>
        <v>0</v>
      </c>
    </row>
    <row r="355" spans="1:26" x14ac:dyDescent="0.25">
      <c r="A355" s="14" t="s">
        <v>110</v>
      </c>
      <c r="B355" s="14" t="s">
        <v>128</v>
      </c>
      <c r="C355" s="16"/>
      <c r="D355" s="16"/>
      <c r="E355" s="16"/>
      <c r="F355" s="16"/>
      <c r="G355" s="16"/>
      <c r="H355" s="16"/>
      <c r="I355" s="16"/>
      <c r="J355" s="16"/>
      <c r="K355" s="16"/>
      <c r="L355" s="16"/>
      <c r="M355" s="16"/>
      <c r="N355" s="16"/>
      <c r="O355" s="16"/>
    </row>
    <row r="356" spans="1:26" x14ac:dyDescent="0.25">
      <c r="A356" s="17" t="s">
        <v>124</v>
      </c>
      <c r="B356" s="18"/>
      <c r="C356" s="19">
        <f>ROUND(E356+D356,2)</f>
        <v>0</v>
      </c>
      <c r="D356" s="19"/>
      <c r="E356" s="19">
        <f>ROUND(SUM(F356:O356),2)</f>
        <v>0</v>
      </c>
      <c r="F356" s="19"/>
      <c r="G356" s="19"/>
      <c r="H356" s="19"/>
      <c r="I356" s="19"/>
      <c r="J356" s="19"/>
      <c r="K356" s="19"/>
      <c r="L356" s="19"/>
      <c r="M356" s="19"/>
      <c r="N356" s="19"/>
      <c r="O356" s="19"/>
    </row>
    <row r="357" spans="1:26" x14ac:dyDescent="0.25">
      <c r="A357" s="17" t="s">
        <v>125</v>
      </c>
      <c r="B357" s="18"/>
      <c r="C357" s="19">
        <f>ROUND(E357+D357,2)</f>
        <v>0</v>
      </c>
      <c r="D357" s="19"/>
      <c r="E357" s="19">
        <f>ROUND(SUM(F357:O357),2)</f>
        <v>0</v>
      </c>
      <c r="F357" s="19"/>
      <c r="G357" s="19"/>
      <c r="H357" s="19"/>
      <c r="I357" s="19"/>
      <c r="J357" s="19"/>
      <c r="K357" s="19"/>
      <c r="L357" s="19"/>
      <c r="M357" s="19"/>
      <c r="N357" s="19"/>
      <c r="O357" s="19"/>
    </row>
    <row r="358" spans="1:26" x14ac:dyDescent="0.25">
      <c r="A358" s="17" t="s">
        <v>126</v>
      </c>
      <c r="B358" s="18"/>
      <c r="C358" s="19">
        <f>ROUND(E358+D358,2)</f>
        <v>0</v>
      </c>
      <c r="D358" s="19"/>
      <c r="E358" s="19">
        <f>ROUND(SUM(F358:O358),2)</f>
        <v>0</v>
      </c>
      <c r="F358" s="19"/>
      <c r="G358" s="19"/>
      <c r="H358" s="19"/>
      <c r="I358" s="19"/>
      <c r="J358" s="19"/>
      <c r="K358" s="19"/>
      <c r="L358" s="19"/>
      <c r="M358" s="19"/>
      <c r="N358" s="19"/>
      <c r="O358" s="19"/>
    </row>
    <row r="359" spans="1:26" x14ac:dyDescent="0.25">
      <c r="A359" s="17" t="s">
        <v>127</v>
      </c>
      <c r="B359" s="18"/>
      <c r="C359" s="19">
        <f>ROUND(E359+D359,2)</f>
        <v>0</v>
      </c>
      <c r="D359" s="19"/>
      <c r="E359" s="19">
        <f>ROUND(SUM(F359:O359),2)</f>
        <v>0</v>
      </c>
      <c r="F359" s="19"/>
      <c r="G359" s="19"/>
      <c r="H359" s="19"/>
      <c r="I359" s="19"/>
      <c r="J359" s="19"/>
      <c r="K359" s="19"/>
      <c r="L359" s="19"/>
      <c r="M359" s="19"/>
      <c r="N359" s="19"/>
      <c r="O359" s="19"/>
    </row>
    <row r="360" spans="1:26" x14ac:dyDescent="0.25">
      <c r="A360" s="14" t="s">
        <v>23</v>
      </c>
      <c r="B360" s="14"/>
      <c r="C360" s="20">
        <f>ROUND(C356+C357,2)</f>
        <v>0</v>
      </c>
      <c r="D360" s="16">
        <f>ROUND(D356+D357,2)</f>
        <v>0</v>
      </c>
      <c r="E360" s="16">
        <f>ROUND(E356+E357,2)</f>
        <v>0</v>
      </c>
      <c r="F360" s="16">
        <f>ROUND(F356+F357,2)</f>
        <v>0</v>
      </c>
      <c r="G360" s="16">
        <f t="shared" ref="G360:O360" si="100">G356+G357</f>
        <v>0</v>
      </c>
      <c r="H360" s="16">
        <f t="shared" si="100"/>
        <v>0</v>
      </c>
      <c r="I360" s="16">
        <f t="shared" si="100"/>
        <v>0</v>
      </c>
      <c r="J360" s="16">
        <f t="shared" si="100"/>
        <v>0</v>
      </c>
      <c r="K360" s="16">
        <f t="shared" si="100"/>
        <v>0</v>
      </c>
      <c r="L360" s="16">
        <f t="shared" si="100"/>
        <v>0</v>
      </c>
      <c r="M360" s="16">
        <f t="shared" si="100"/>
        <v>0</v>
      </c>
      <c r="N360" s="16">
        <f t="shared" si="100"/>
        <v>0</v>
      </c>
      <c r="O360" s="16">
        <f t="shared" si="100"/>
        <v>0</v>
      </c>
    </row>
    <row r="361" spans="1:26" x14ac:dyDescent="0.25">
      <c r="A361" s="14" t="s">
        <v>110</v>
      </c>
      <c r="B361" s="14" t="s">
        <v>100</v>
      </c>
      <c r="C361" s="16"/>
      <c r="D361" s="16"/>
      <c r="E361" s="16"/>
      <c r="F361" s="16"/>
      <c r="G361" s="16"/>
      <c r="H361" s="16"/>
      <c r="I361" s="16"/>
      <c r="J361" s="16"/>
      <c r="K361" s="16"/>
      <c r="L361" s="16"/>
      <c r="M361" s="16"/>
      <c r="N361" s="16"/>
      <c r="O361" s="16"/>
    </row>
    <row r="362" spans="1:26" x14ac:dyDescent="0.25">
      <c r="A362" s="17" t="s">
        <v>124</v>
      </c>
      <c r="B362" s="14"/>
      <c r="C362" s="20">
        <f>ROUND(C350-C356,2)</f>
        <v>0</v>
      </c>
      <c r="D362" s="16"/>
      <c r="E362" s="16"/>
      <c r="F362" s="16"/>
      <c r="G362" s="16"/>
      <c r="H362" s="16"/>
      <c r="I362" s="16"/>
      <c r="J362" s="16"/>
      <c r="K362" s="16"/>
      <c r="L362" s="16"/>
      <c r="M362" s="16"/>
      <c r="N362" s="16"/>
      <c r="O362" s="16"/>
    </row>
    <row r="363" spans="1:26" x14ac:dyDescent="0.25">
      <c r="A363" s="17" t="s">
        <v>125</v>
      </c>
      <c r="B363" s="14"/>
      <c r="C363" s="16">
        <f>ROUND(C351-C357,2)</f>
        <v>0</v>
      </c>
      <c r="D363" s="16"/>
      <c r="E363" s="16"/>
      <c r="F363" s="16"/>
      <c r="G363" s="16"/>
      <c r="H363" s="16"/>
      <c r="I363" s="16"/>
      <c r="J363" s="16"/>
      <c r="K363" s="16"/>
      <c r="L363" s="16"/>
      <c r="M363" s="16"/>
      <c r="N363" s="16"/>
      <c r="O363" s="16"/>
    </row>
    <row r="364" spans="1:26" x14ac:dyDescent="0.25">
      <c r="A364" s="17" t="s">
        <v>126</v>
      </c>
      <c r="B364" s="14"/>
      <c r="C364" s="16">
        <f>ROUND(C352-C358,2)</f>
        <v>0</v>
      </c>
      <c r="D364" s="16"/>
      <c r="E364" s="16"/>
      <c r="F364" s="16"/>
      <c r="G364" s="16"/>
      <c r="H364" s="16"/>
      <c r="I364" s="16"/>
      <c r="J364" s="16"/>
      <c r="K364" s="16"/>
      <c r="L364" s="16"/>
      <c r="M364" s="16"/>
      <c r="N364" s="16"/>
      <c r="O364" s="16"/>
    </row>
    <row r="365" spans="1:26" x14ac:dyDescent="0.25">
      <c r="A365" s="17" t="s">
        <v>127</v>
      </c>
      <c r="B365" s="14"/>
      <c r="C365" s="16">
        <f>ROUND(C353-C359,2)</f>
        <v>0</v>
      </c>
      <c r="D365" s="16"/>
      <c r="E365" s="16"/>
      <c r="F365" s="16"/>
      <c r="G365" s="16"/>
      <c r="H365" s="16"/>
      <c r="I365" s="16"/>
      <c r="J365" s="16"/>
      <c r="K365" s="16"/>
      <c r="L365" s="16"/>
      <c r="M365" s="16"/>
      <c r="N365" s="16"/>
      <c r="O365" s="16"/>
      <c r="Z365" s="489" t="s">
        <v>882</v>
      </c>
    </row>
    <row r="366" spans="1:26" x14ac:dyDescent="0.25">
      <c r="A366" s="14" t="s">
        <v>23</v>
      </c>
      <c r="B366" s="14"/>
      <c r="C366" s="20">
        <f>ROUND(C362+C363,2)</f>
        <v>0</v>
      </c>
      <c r="D366" s="16">
        <f>ROUND(D362+D363,2)</f>
        <v>0</v>
      </c>
      <c r="E366" s="16">
        <f>ROUND(E362+E363,2)</f>
        <v>0</v>
      </c>
      <c r="F366" s="16">
        <f>ROUND(F362+F363,2)</f>
        <v>0</v>
      </c>
      <c r="G366" s="16">
        <f t="shared" ref="G366:O366" si="101">G362+G363</f>
        <v>0</v>
      </c>
      <c r="H366" s="16">
        <f t="shared" si="101"/>
        <v>0</v>
      </c>
      <c r="I366" s="16">
        <f t="shared" si="101"/>
        <v>0</v>
      </c>
      <c r="J366" s="16">
        <f t="shared" si="101"/>
        <v>0</v>
      </c>
      <c r="K366" s="16">
        <f t="shared" si="101"/>
        <v>0</v>
      </c>
      <c r="L366" s="16">
        <f t="shared" si="101"/>
        <v>0</v>
      </c>
      <c r="M366" s="16">
        <f t="shared" si="101"/>
        <v>0</v>
      </c>
      <c r="N366" s="16">
        <f t="shared" si="101"/>
        <v>0</v>
      </c>
      <c r="O366" s="16">
        <f t="shared" si="101"/>
        <v>0</v>
      </c>
    </row>
    <row r="367" spans="1:26" x14ac:dyDescent="0.25">
      <c r="A367" s="17" t="s">
        <v>123</v>
      </c>
      <c r="B367" s="15">
        <f>B3</f>
        <v>42735</v>
      </c>
      <c r="C367" s="16"/>
      <c r="D367" s="16"/>
      <c r="E367" s="16"/>
      <c r="F367" s="16"/>
      <c r="G367" s="16"/>
      <c r="H367" s="16"/>
      <c r="I367" s="16"/>
      <c r="J367" s="16"/>
      <c r="K367" s="16"/>
      <c r="L367" s="16"/>
      <c r="M367" s="16"/>
      <c r="N367" s="16"/>
      <c r="O367" s="16"/>
    </row>
    <row r="368" spans="1:26" x14ac:dyDescent="0.25">
      <c r="A368" s="14" t="s">
        <v>110</v>
      </c>
      <c r="B368" s="14" t="s">
        <v>48</v>
      </c>
      <c r="C368" s="16"/>
      <c r="D368" s="16"/>
      <c r="E368" s="16"/>
      <c r="F368" s="16"/>
      <c r="G368" s="16"/>
      <c r="H368" s="16"/>
      <c r="I368" s="16"/>
      <c r="J368" s="16"/>
      <c r="K368" s="16"/>
      <c r="L368" s="16"/>
      <c r="M368" s="16"/>
      <c r="N368" s="16"/>
      <c r="O368" s="16"/>
    </row>
    <row r="369" spans="1:26" x14ac:dyDescent="0.25">
      <c r="A369" s="17" t="s">
        <v>124</v>
      </c>
      <c r="B369" s="18"/>
      <c r="C369" s="19">
        <f>ROUND(E369+D369,2)</f>
        <v>0</v>
      </c>
      <c r="D369" s="19"/>
      <c r="E369" s="19">
        <f>ROUND(SUM(F369:O369),2)</f>
        <v>0</v>
      </c>
      <c r="F369" s="19"/>
      <c r="G369" s="19"/>
      <c r="H369" s="19"/>
      <c r="I369" s="19"/>
      <c r="J369" s="19"/>
      <c r="K369" s="19"/>
      <c r="L369" s="19"/>
      <c r="M369" s="19"/>
      <c r="N369" s="19"/>
      <c r="O369" s="19"/>
    </row>
    <row r="370" spans="1:26" x14ac:dyDescent="0.25">
      <c r="A370" s="17" t="s">
        <v>125</v>
      </c>
      <c r="B370" s="18"/>
      <c r="C370" s="19">
        <f>ROUND(E370+D370,2)</f>
        <v>0</v>
      </c>
      <c r="D370" s="19"/>
      <c r="E370" s="19">
        <f>ROUND(SUM(F370:O370),2)</f>
        <v>0</v>
      </c>
      <c r="F370" s="19"/>
      <c r="G370" s="19"/>
      <c r="H370" s="19"/>
      <c r="I370" s="19"/>
      <c r="J370" s="19"/>
      <c r="K370" s="19"/>
      <c r="L370" s="19"/>
      <c r="M370" s="19"/>
      <c r="N370" s="19"/>
      <c r="O370" s="19"/>
    </row>
    <row r="371" spans="1:26" x14ac:dyDescent="0.25">
      <c r="A371" s="17" t="s">
        <v>126</v>
      </c>
      <c r="B371" s="18"/>
      <c r="C371" s="19">
        <f>ROUND(E371+D371,2)</f>
        <v>0</v>
      </c>
      <c r="D371" s="19"/>
      <c r="E371" s="19">
        <f>ROUND(SUM(F371:O371),2)</f>
        <v>0</v>
      </c>
      <c r="F371" s="19"/>
      <c r="G371" s="19"/>
      <c r="H371" s="19"/>
      <c r="I371" s="19"/>
      <c r="J371" s="19"/>
      <c r="K371" s="19"/>
      <c r="L371" s="19"/>
      <c r="M371" s="19"/>
      <c r="N371" s="19"/>
      <c r="O371" s="19"/>
    </row>
    <row r="372" spans="1:26" x14ac:dyDescent="0.25">
      <c r="A372" s="17" t="s">
        <v>127</v>
      </c>
      <c r="B372" s="18"/>
      <c r="C372" s="19">
        <f>ROUND(E372+D372,2)</f>
        <v>0</v>
      </c>
      <c r="D372" s="19"/>
      <c r="E372" s="19">
        <f>ROUND(SUM(F372:O372),2)</f>
        <v>0</v>
      </c>
      <c r="F372" s="19"/>
      <c r="G372" s="19"/>
      <c r="H372" s="19"/>
      <c r="I372" s="19"/>
      <c r="J372" s="19"/>
      <c r="K372" s="19"/>
      <c r="L372" s="19"/>
      <c r="M372" s="19"/>
      <c r="N372" s="19"/>
      <c r="O372" s="19"/>
    </row>
    <row r="373" spans="1:26" x14ac:dyDescent="0.25">
      <c r="A373" s="14" t="s">
        <v>23</v>
      </c>
      <c r="B373" s="14"/>
      <c r="C373" s="20">
        <f>ROUND(C369+C370,2)</f>
        <v>0</v>
      </c>
      <c r="D373" s="16">
        <f>ROUND(D369+D370,2)</f>
        <v>0</v>
      </c>
      <c r="E373" s="16">
        <f>ROUND(E369+E370,2)</f>
        <v>0</v>
      </c>
      <c r="F373" s="16">
        <f>ROUND(F369+F370,2)</f>
        <v>0</v>
      </c>
      <c r="G373" s="16">
        <f t="shared" ref="G373:O373" si="102">G369+G370</f>
        <v>0</v>
      </c>
      <c r="H373" s="16">
        <f t="shared" si="102"/>
        <v>0</v>
      </c>
      <c r="I373" s="16">
        <f t="shared" si="102"/>
        <v>0</v>
      </c>
      <c r="J373" s="16">
        <f t="shared" si="102"/>
        <v>0</v>
      </c>
      <c r="K373" s="16">
        <f t="shared" si="102"/>
        <v>0</v>
      </c>
      <c r="L373" s="16">
        <f t="shared" si="102"/>
        <v>0</v>
      </c>
      <c r="M373" s="16">
        <f t="shared" si="102"/>
        <v>0</v>
      </c>
      <c r="N373" s="16">
        <f t="shared" si="102"/>
        <v>0</v>
      </c>
      <c r="O373" s="16">
        <f t="shared" si="102"/>
        <v>0</v>
      </c>
    </row>
    <row r="374" spans="1:26" x14ac:dyDescent="0.25">
      <c r="A374" s="14" t="s">
        <v>110</v>
      </c>
      <c r="B374" s="14" t="s">
        <v>128</v>
      </c>
      <c r="C374" s="16"/>
      <c r="D374" s="16"/>
      <c r="E374" s="16"/>
      <c r="F374" s="16"/>
      <c r="G374" s="16"/>
      <c r="H374" s="16"/>
      <c r="I374" s="16"/>
      <c r="J374" s="16"/>
      <c r="K374" s="16"/>
      <c r="L374" s="16"/>
      <c r="M374" s="16"/>
      <c r="N374" s="16"/>
      <c r="O374" s="16"/>
    </row>
    <row r="375" spans="1:26" x14ac:dyDescent="0.25">
      <c r="A375" s="17" t="s">
        <v>124</v>
      </c>
      <c r="B375" s="18"/>
      <c r="C375" s="19">
        <f>ROUND(E375+D375,2)</f>
        <v>0</v>
      </c>
      <c r="D375" s="19"/>
      <c r="E375" s="19">
        <f>ROUND(SUM(F375:O375),2)</f>
        <v>0</v>
      </c>
      <c r="F375" s="19"/>
      <c r="G375" s="19"/>
      <c r="H375" s="19"/>
      <c r="I375" s="19"/>
      <c r="J375" s="19"/>
      <c r="K375" s="19"/>
      <c r="L375" s="19"/>
      <c r="M375" s="19"/>
      <c r="N375" s="19"/>
      <c r="O375" s="19"/>
    </row>
    <row r="376" spans="1:26" x14ac:dyDescent="0.25">
      <c r="A376" s="17" t="s">
        <v>125</v>
      </c>
      <c r="B376" s="18"/>
      <c r="C376" s="19">
        <f>ROUND(E376+D376,2)</f>
        <v>0</v>
      </c>
      <c r="D376" s="19"/>
      <c r="E376" s="19">
        <f>ROUND(SUM(F376:O376),2)</f>
        <v>0</v>
      </c>
      <c r="F376" s="19"/>
      <c r="G376" s="19"/>
      <c r="H376" s="19"/>
      <c r="I376" s="19"/>
      <c r="J376" s="19"/>
      <c r="K376" s="19"/>
      <c r="L376" s="19"/>
      <c r="M376" s="19"/>
      <c r="N376" s="19"/>
      <c r="O376" s="19"/>
    </row>
    <row r="377" spans="1:26" x14ac:dyDescent="0.25">
      <c r="A377" s="17" t="s">
        <v>126</v>
      </c>
      <c r="B377" s="18"/>
      <c r="C377" s="19">
        <f>ROUND(E377+D377,2)</f>
        <v>0</v>
      </c>
      <c r="D377" s="19"/>
      <c r="E377" s="19">
        <f>ROUND(SUM(F377:O377),2)</f>
        <v>0</v>
      </c>
      <c r="F377" s="19"/>
      <c r="G377" s="19"/>
      <c r="H377" s="19"/>
      <c r="I377" s="19"/>
      <c r="J377" s="19"/>
      <c r="K377" s="19"/>
      <c r="L377" s="19"/>
      <c r="M377" s="19"/>
      <c r="N377" s="19"/>
      <c r="O377" s="19"/>
    </row>
    <row r="378" spans="1:26" x14ac:dyDescent="0.25">
      <c r="A378" s="17" t="s">
        <v>127</v>
      </c>
      <c r="B378" s="18"/>
      <c r="C378" s="19">
        <f>ROUND(E378+D378,2)</f>
        <v>0</v>
      </c>
      <c r="D378" s="19"/>
      <c r="E378" s="19">
        <f>ROUND(SUM(F378:O378),2)</f>
        <v>0</v>
      </c>
      <c r="F378" s="19"/>
      <c r="G378" s="19"/>
      <c r="H378" s="19"/>
      <c r="I378" s="19"/>
      <c r="J378" s="19"/>
      <c r="K378" s="19"/>
      <c r="L378" s="19"/>
      <c r="M378" s="19"/>
      <c r="N378" s="19"/>
      <c r="O378" s="19"/>
    </row>
    <row r="379" spans="1:26" x14ac:dyDescent="0.25">
      <c r="A379" s="14" t="s">
        <v>23</v>
      </c>
      <c r="B379" s="14"/>
      <c r="C379" s="20">
        <f>ROUND(C375+C376,2)</f>
        <v>0</v>
      </c>
      <c r="D379" s="16">
        <f>ROUND(D375+D376,2)</f>
        <v>0</v>
      </c>
      <c r="E379" s="16">
        <f>ROUND(E375+E376,2)</f>
        <v>0</v>
      </c>
      <c r="F379" s="16">
        <f>ROUND(F375+F376,2)</f>
        <v>0</v>
      </c>
      <c r="G379" s="16">
        <f t="shared" ref="G379:O379" si="103">G375+G376</f>
        <v>0</v>
      </c>
      <c r="H379" s="16">
        <f t="shared" si="103"/>
        <v>0</v>
      </c>
      <c r="I379" s="16">
        <f t="shared" si="103"/>
        <v>0</v>
      </c>
      <c r="J379" s="16">
        <f t="shared" si="103"/>
        <v>0</v>
      </c>
      <c r="K379" s="16">
        <f t="shared" si="103"/>
        <v>0</v>
      </c>
      <c r="L379" s="16">
        <f t="shared" si="103"/>
        <v>0</v>
      </c>
      <c r="M379" s="16">
        <f t="shared" si="103"/>
        <v>0</v>
      </c>
      <c r="N379" s="16">
        <f t="shared" si="103"/>
        <v>0</v>
      </c>
      <c r="O379" s="16">
        <f t="shared" si="103"/>
        <v>0</v>
      </c>
    </row>
    <row r="380" spans="1:26" x14ac:dyDescent="0.25">
      <c r="A380" s="14" t="s">
        <v>110</v>
      </c>
      <c r="B380" s="14" t="s">
        <v>100</v>
      </c>
      <c r="C380" s="16"/>
      <c r="D380" s="16"/>
      <c r="E380" s="16"/>
      <c r="F380" s="16"/>
      <c r="G380" s="16"/>
      <c r="H380" s="16"/>
      <c r="I380" s="16"/>
      <c r="J380" s="16"/>
      <c r="K380" s="16"/>
      <c r="L380" s="16"/>
      <c r="M380" s="16"/>
      <c r="N380" s="16"/>
      <c r="O380" s="16"/>
    </row>
    <row r="381" spans="1:26" x14ac:dyDescent="0.25">
      <c r="A381" s="17" t="s">
        <v>124</v>
      </c>
      <c r="B381" s="14"/>
      <c r="C381" s="20">
        <f t="shared" ref="C381:F384" si="104">ROUND(C369-C375,2)</f>
        <v>0</v>
      </c>
      <c r="D381" s="16">
        <f t="shared" si="104"/>
        <v>0</v>
      </c>
      <c r="E381" s="16">
        <f t="shared" si="104"/>
        <v>0</v>
      </c>
      <c r="F381" s="16">
        <f t="shared" si="104"/>
        <v>0</v>
      </c>
      <c r="G381" s="16">
        <f t="shared" ref="G381:O384" si="105">G369-G375</f>
        <v>0</v>
      </c>
      <c r="H381" s="16">
        <f t="shared" si="105"/>
        <v>0</v>
      </c>
      <c r="I381" s="16">
        <f t="shared" si="105"/>
        <v>0</v>
      </c>
      <c r="J381" s="16">
        <f t="shared" si="105"/>
        <v>0</v>
      </c>
      <c r="K381" s="16">
        <f t="shared" si="105"/>
        <v>0</v>
      </c>
      <c r="L381" s="16">
        <f t="shared" si="105"/>
        <v>0</v>
      </c>
      <c r="M381" s="16">
        <f t="shared" si="105"/>
        <v>0</v>
      </c>
      <c r="N381" s="16">
        <f t="shared" si="105"/>
        <v>0</v>
      </c>
      <c r="O381" s="16">
        <f t="shared" si="105"/>
        <v>0</v>
      </c>
    </row>
    <row r="382" spans="1:26" x14ac:dyDescent="0.25">
      <c r="A382" s="17" t="s">
        <v>125</v>
      </c>
      <c r="B382" s="14"/>
      <c r="C382" s="16">
        <f t="shared" si="104"/>
        <v>0</v>
      </c>
      <c r="D382" s="16">
        <f t="shared" si="104"/>
        <v>0</v>
      </c>
      <c r="E382" s="16">
        <f t="shared" si="104"/>
        <v>0</v>
      </c>
      <c r="F382" s="16">
        <f t="shared" si="104"/>
        <v>0</v>
      </c>
      <c r="G382" s="16">
        <f t="shared" si="105"/>
        <v>0</v>
      </c>
      <c r="H382" s="16">
        <f t="shared" si="105"/>
        <v>0</v>
      </c>
      <c r="I382" s="16">
        <f t="shared" si="105"/>
        <v>0</v>
      </c>
      <c r="J382" s="16">
        <f t="shared" si="105"/>
        <v>0</v>
      </c>
      <c r="K382" s="16">
        <f t="shared" si="105"/>
        <v>0</v>
      </c>
      <c r="L382" s="16">
        <f t="shared" si="105"/>
        <v>0</v>
      </c>
      <c r="M382" s="16">
        <f t="shared" si="105"/>
        <v>0</v>
      </c>
      <c r="N382" s="16">
        <f t="shared" si="105"/>
        <v>0</v>
      </c>
      <c r="O382" s="16">
        <f t="shared" si="105"/>
        <v>0</v>
      </c>
    </row>
    <row r="383" spans="1:26" x14ac:dyDescent="0.25">
      <c r="A383" s="17" t="s">
        <v>126</v>
      </c>
      <c r="B383" s="14"/>
      <c r="C383" s="16">
        <f t="shared" si="104"/>
        <v>0</v>
      </c>
      <c r="D383" s="16">
        <f t="shared" si="104"/>
        <v>0</v>
      </c>
      <c r="E383" s="16">
        <f t="shared" si="104"/>
        <v>0</v>
      </c>
      <c r="F383" s="16">
        <f t="shared" si="104"/>
        <v>0</v>
      </c>
      <c r="G383" s="16">
        <f t="shared" si="105"/>
        <v>0</v>
      </c>
      <c r="H383" s="16">
        <f t="shared" si="105"/>
        <v>0</v>
      </c>
      <c r="I383" s="16">
        <f t="shared" si="105"/>
        <v>0</v>
      </c>
      <c r="J383" s="16">
        <f t="shared" si="105"/>
        <v>0</v>
      </c>
      <c r="K383" s="16">
        <f t="shared" si="105"/>
        <v>0</v>
      </c>
      <c r="L383" s="16">
        <f t="shared" si="105"/>
        <v>0</v>
      </c>
      <c r="M383" s="16">
        <f t="shared" si="105"/>
        <v>0</v>
      </c>
      <c r="N383" s="16">
        <f t="shared" si="105"/>
        <v>0</v>
      </c>
      <c r="O383" s="16">
        <f t="shared" si="105"/>
        <v>0</v>
      </c>
    </row>
    <row r="384" spans="1:26" x14ac:dyDescent="0.25">
      <c r="A384" s="17" t="s">
        <v>127</v>
      </c>
      <c r="B384" s="14"/>
      <c r="C384" s="16">
        <f t="shared" si="104"/>
        <v>0</v>
      </c>
      <c r="D384" s="16">
        <f t="shared" si="104"/>
        <v>0</v>
      </c>
      <c r="E384" s="16">
        <f t="shared" si="104"/>
        <v>0</v>
      </c>
      <c r="F384" s="16">
        <f t="shared" si="104"/>
        <v>0</v>
      </c>
      <c r="G384" s="16">
        <f t="shared" si="105"/>
        <v>0</v>
      </c>
      <c r="H384" s="16">
        <f t="shared" si="105"/>
        <v>0</v>
      </c>
      <c r="I384" s="16">
        <f t="shared" si="105"/>
        <v>0</v>
      </c>
      <c r="J384" s="16">
        <f t="shared" si="105"/>
        <v>0</v>
      </c>
      <c r="K384" s="16">
        <f t="shared" si="105"/>
        <v>0</v>
      </c>
      <c r="L384" s="16">
        <f t="shared" si="105"/>
        <v>0</v>
      </c>
      <c r="M384" s="16">
        <f t="shared" si="105"/>
        <v>0</v>
      </c>
      <c r="N384" s="16">
        <f t="shared" si="105"/>
        <v>0</v>
      </c>
      <c r="O384" s="16">
        <f t="shared" si="105"/>
        <v>0</v>
      </c>
      <c r="Z384" s="489" t="s">
        <v>883</v>
      </c>
    </row>
    <row r="385" spans="1:15" x14ac:dyDescent="0.25">
      <c r="A385" s="14" t="s">
        <v>23</v>
      </c>
      <c r="B385" s="14"/>
      <c r="C385" s="20">
        <f>ROUND(C381+C382,2)</f>
        <v>0</v>
      </c>
      <c r="D385" s="16">
        <f>ROUND(D381+D382,2)</f>
        <v>0</v>
      </c>
      <c r="E385" s="16">
        <f>ROUND(E381+E382,2)</f>
        <v>0</v>
      </c>
      <c r="F385" s="16">
        <f>ROUND(F381+F382,2)</f>
        <v>0</v>
      </c>
      <c r="G385" s="16">
        <f t="shared" ref="G385:O385" si="106">G381+G382</f>
        <v>0</v>
      </c>
      <c r="H385" s="16">
        <f t="shared" si="106"/>
        <v>0</v>
      </c>
      <c r="I385" s="16">
        <f t="shared" si="106"/>
        <v>0</v>
      </c>
      <c r="J385" s="16">
        <f t="shared" si="106"/>
        <v>0</v>
      </c>
      <c r="K385" s="16">
        <f t="shared" si="106"/>
        <v>0</v>
      </c>
      <c r="L385" s="16">
        <f t="shared" si="106"/>
        <v>0</v>
      </c>
      <c r="M385" s="16">
        <f t="shared" si="106"/>
        <v>0</v>
      </c>
      <c r="N385" s="16">
        <f t="shared" si="106"/>
        <v>0</v>
      </c>
      <c r="O385" s="16">
        <f t="shared" si="106"/>
        <v>0</v>
      </c>
    </row>
    <row r="386" spans="1:15" x14ac:dyDescent="0.25">
      <c r="A386" s="45" t="s">
        <v>129</v>
      </c>
      <c r="B386" s="23" t="s">
        <v>26</v>
      </c>
      <c r="C386" s="29"/>
      <c r="D386" s="29"/>
      <c r="E386" s="29"/>
      <c r="F386" s="29"/>
      <c r="G386" s="29"/>
      <c r="H386" s="29"/>
      <c r="I386" s="29"/>
      <c r="J386" s="29"/>
      <c r="K386" s="29"/>
      <c r="L386" s="29"/>
      <c r="M386" s="29"/>
      <c r="N386" s="29"/>
      <c r="O386" s="29"/>
    </row>
    <row r="387" spans="1:15" x14ac:dyDescent="0.25">
      <c r="A387" s="45" t="s">
        <v>130</v>
      </c>
      <c r="B387" s="23" t="s">
        <v>26</v>
      </c>
      <c r="C387" s="29"/>
      <c r="D387" s="29"/>
      <c r="E387" s="29"/>
      <c r="F387" s="29"/>
      <c r="G387" s="29"/>
      <c r="H387" s="29"/>
      <c r="I387" s="29"/>
      <c r="J387" s="29"/>
      <c r="K387" s="29"/>
      <c r="L387" s="29"/>
      <c r="M387" s="29"/>
      <c r="N387" s="29"/>
      <c r="O387" s="29"/>
    </row>
    <row r="388" spans="1:15" x14ac:dyDescent="0.25">
      <c r="A388" s="45" t="s">
        <v>131</v>
      </c>
      <c r="B388" s="23" t="s">
        <v>26</v>
      </c>
      <c r="C388" s="29"/>
      <c r="D388" s="29"/>
      <c r="E388" s="29"/>
      <c r="F388" s="29"/>
      <c r="G388" s="29"/>
      <c r="H388" s="29"/>
      <c r="I388" s="29"/>
      <c r="J388" s="29"/>
      <c r="K388" s="29"/>
      <c r="L388" s="29"/>
      <c r="M388" s="29"/>
      <c r="N388" s="29"/>
      <c r="O388" s="29"/>
    </row>
    <row r="389" spans="1:15" x14ac:dyDescent="0.25">
      <c r="A389" s="45" t="s">
        <v>132</v>
      </c>
      <c r="B389" s="23" t="s">
        <v>26</v>
      </c>
      <c r="C389" s="29"/>
      <c r="D389" s="29"/>
      <c r="E389" s="29"/>
      <c r="F389" s="29"/>
      <c r="G389" s="29"/>
      <c r="H389" s="29"/>
      <c r="I389" s="29"/>
      <c r="J389" s="29"/>
      <c r="K389" s="29"/>
      <c r="L389" s="29"/>
      <c r="M389" s="29"/>
      <c r="N389" s="29"/>
      <c r="O389" s="29"/>
    </row>
    <row r="390" spans="1:15" x14ac:dyDescent="0.25">
      <c r="A390" s="32"/>
      <c r="B390" s="18"/>
      <c r="C390" s="19"/>
      <c r="D390" s="19"/>
      <c r="E390" s="19"/>
      <c r="F390" s="19"/>
      <c r="G390" s="19"/>
      <c r="H390" s="19"/>
      <c r="I390" s="19"/>
      <c r="J390" s="19"/>
      <c r="K390" s="19"/>
      <c r="L390" s="19"/>
      <c r="M390" s="19"/>
      <c r="N390" s="19"/>
      <c r="O390" s="19"/>
    </row>
    <row r="391" spans="1:15" x14ac:dyDescent="0.25">
      <c r="A391" s="25" t="s">
        <v>849</v>
      </c>
      <c r="B391" s="26" t="s">
        <v>119</v>
      </c>
      <c r="C391" s="37"/>
      <c r="D391" s="37"/>
      <c r="E391" s="37"/>
      <c r="F391" s="37"/>
      <c r="G391" s="37"/>
      <c r="H391" s="37"/>
      <c r="I391" s="37"/>
      <c r="J391" s="37"/>
      <c r="K391" s="37"/>
      <c r="L391" s="37"/>
      <c r="M391" s="37"/>
      <c r="N391" s="37"/>
      <c r="O391" s="37"/>
    </row>
    <row r="392" spans="1:15" x14ac:dyDescent="0.25">
      <c r="A392" s="32"/>
      <c r="B392" s="18"/>
      <c r="C392" s="19"/>
      <c r="D392" s="19"/>
      <c r="E392" s="19"/>
      <c r="F392" s="19"/>
      <c r="G392" s="19"/>
      <c r="H392" s="19"/>
      <c r="I392" s="19"/>
      <c r="J392" s="19"/>
      <c r="K392" s="19"/>
      <c r="L392" s="19"/>
      <c r="M392" s="19"/>
      <c r="N392" s="19"/>
      <c r="O392" s="19"/>
    </row>
    <row r="393" spans="1:15" x14ac:dyDescent="0.25">
      <c r="A393" s="11" t="s">
        <v>134</v>
      </c>
      <c r="B393" s="12"/>
      <c r="C393" s="13"/>
      <c r="D393" s="13"/>
      <c r="E393" s="13"/>
      <c r="F393" s="13"/>
      <c r="G393" s="13"/>
      <c r="H393" s="13"/>
      <c r="I393" s="13"/>
      <c r="J393" s="13"/>
      <c r="K393" s="13"/>
      <c r="L393" s="13"/>
      <c r="M393" s="13"/>
      <c r="N393" s="13"/>
      <c r="O393" s="13"/>
    </row>
    <row r="394" spans="1:15" x14ac:dyDescent="0.25">
      <c r="A394" s="17" t="s">
        <v>135</v>
      </c>
      <c r="B394" s="15">
        <f>B4</f>
        <v>43100</v>
      </c>
      <c r="C394" s="16"/>
      <c r="D394" s="16"/>
      <c r="E394" s="16"/>
      <c r="F394" s="16"/>
      <c r="G394" s="16"/>
      <c r="H394" s="16"/>
      <c r="I394" s="16"/>
      <c r="J394" s="16"/>
      <c r="K394" s="16"/>
      <c r="L394" s="16"/>
      <c r="M394" s="16"/>
      <c r="N394" s="16"/>
      <c r="O394" s="16"/>
    </row>
    <row r="395" spans="1:15" x14ac:dyDescent="0.25">
      <c r="A395" s="46" t="s">
        <v>3</v>
      </c>
      <c r="B395" s="14" t="s">
        <v>48</v>
      </c>
      <c r="C395" s="16"/>
      <c r="D395" s="16"/>
      <c r="E395" s="16"/>
      <c r="F395" s="16"/>
      <c r="G395" s="16"/>
      <c r="H395" s="16"/>
      <c r="I395" s="16"/>
      <c r="J395" s="16"/>
      <c r="K395" s="16"/>
      <c r="L395" s="16"/>
      <c r="M395" s="16"/>
      <c r="N395" s="16"/>
      <c r="O395" s="16"/>
    </row>
    <row r="396" spans="1:15" x14ac:dyDescent="0.25">
      <c r="A396" s="17" t="s">
        <v>136</v>
      </c>
      <c r="B396" s="18"/>
      <c r="C396" s="19">
        <f t="shared" ref="C396:C402" si="107">ROUND(E396+D396,2)</f>
        <v>0</v>
      </c>
      <c r="D396" s="19"/>
      <c r="E396" s="19">
        <f t="shared" ref="E396:E402" si="108">ROUND(SUM(F396:O396),2)</f>
        <v>0</v>
      </c>
      <c r="F396" s="19"/>
      <c r="G396" s="19"/>
      <c r="H396" s="19"/>
      <c r="I396" s="19"/>
      <c r="J396" s="19"/>
      <c r="K396" s="19"/>
      <c r="L396" s="19"/>
      <c r="M396" s="19"/>
      <c r="N396" s="19"/>
      <c r="O396" s="19"/>
    </row>
    <row r="397" spans="1:15" x14ac:dyDescent="0.25">
      <c r="A397" s="17" t="s">
        <v>137</v>
      </c>
      <c r="B397" s="18"/>
      <c r="C397" s="19">
        <f t="shared" si="107"/>
        <v>0</v>
      </c>
      <c r="D397" s="19"/>
      <c r="E397" s="19">
        <f t="shared" si="108"/>
        <v>0</v>
      </c>
      <c r="F397" s="19"/>
      <c r="G397" s="19"/>
      <c r="H397" s="19"/>
      <c r="I397" s="19"/>
      <c r="J397" s="19"/>
      <c r="K397" s="19"/>
      <c r="L397" s="19"/>
      <c r="M397" s="19"/>
      <c r="N397" s="19"/>
      <c r="O397" s="19"/>
    </row>
    <row r="398" spans="1:15" x14ac:dyDescent="0.25">
      <c r="A398" s="17" t="s">
        <v>138</v>
      </c>
      <c r="B398" s="18"/>
      <c r="C398" s="19">
        <f t="shared" si="107"/>
        <v>0</v>
      </c>
      <c r="D398" s="19"/>
      <c r="E398" s="19">
        <f t="shared" si="108"/>
        <v>0</v>
      </c>
      <c r="F398" s="19"/>
      <c r="G398" s="19"/>
      <c r="H398" s="19"/>
      <c r="I398" s="19"/>
      <c r="J398" s="19"/>
      <c r="K398" s="19"/>
      <c r="L398" s="19"/>
      <c r="M398" s="19"/>
      <c r="N398" s="19"/>
      <c r="O398" s="19"/>
    </row>
    <row r="399" spans="1:15" x14ac:dyDescent="0.25">
      <c r="A399" s="17" t="s">
        <v>139</v>
      </c>
      <c r="B399" s="18"/>
      <c r="C399" s="19">
        <f t="shared" si="107"/>
        <v>0</v>
      </c>
      <c r="D399" s="19"/>
      <c r="E399" s="19">
        <f t="shared" si="108"/>
        <v>0</v>
      </c>
      <c r="F399" s="19"/>
      <c r="G399" s="19"/>
      <c r="H399" s="19"/>
      <c r="I399" s="19"/>
      <c r="J399" s="19"/>
      <c r="K399" s="19"/>
      <c r="L399" s="19"/>
      <c r="M399" s="19"/>
      <c r="N399" s="19"/>
      <c r="O399" s="19"/>
    </row>
    <row r="400" spans="1:15" x14ac:dyDescent="0.25">
      <c r="A400" s="17" t="s">
        <v>17</v>
      </c>
      <c r="B400" s="18"/>
      <c r="C400" s="19">
        <f t="shared" si="107"/>
        <v>0</v>
      </c>
      <c r="D400" s="19"/>
      <c r="E400" s="19">
        <f t="shared" si="108"/>
        <v>0</v>
      </c>
      <c r="F400" s="19"/>
      <c r="G400" s="19"/>
      <c r="H400" s="19"/>
      <c r="I400" s="19"/>
      <c r="J400" s="19"/>
      <c r="K400" s="19"/>
      <c r="L400" s="19"/>
      <c r="M400" s="19"/>
      <c r="N400" s="19"/>
      <c r="O400" s="19"/>
    </row>
    <row r="401" spans="1:15" x14ac:dyDescent="0.25">
      <c r="A401" s="17"/>
      <c r="B401" s="18"/>
      <c r="C401" s="19">
        <f t="shared" si="107"/>
        <v>0</v>
      </c>
      <c r="D401" s="19"/>
      <c r="E401" s="19">
        <f t="shared" si="108"/>
        <v>0</v>
      </c>
      <c r="F401" s="19"/>
      <c r="G401" s="19"/>
      <c r="H401" s="19"/>
      <c r="I401" s="19"/>
      <c r="J401" s="19"/>
      <c r="K401" s="19"/>
      <c r="L401" s="19"/>
      <c r="M401" s="19"/>
      <c r="N401" s="19"/>
      <c r="O401" s="19"/>
    </row>
    <row r="402" spans="1:15" x14ac:dyDescent="0.25">
      <c r="A402" s="17"/>
      <c r="B402" s="18"/>
      <c r="C402" s="19">
        <f t="shared" si="107"/>
        <v>0</v>
      </c>
      <c r="D402" s="19"/>
      <c r="E402" s="19">
        <f t="shared" si="108"/>
        <v>0</v>
      </c>
      <c r="F402" s="19"/>
      <c r="G402" s="19"/>
      <c r="H402" s="19"/>
      <c r="I402" s="19"/>
      <c r="J402" s="19"/>
      <c r="K402" s="19"/>
      <c r="L402" s="19"/>
      <c r="M402" s="19"/>
      <c r="N402" s="19"/>
      <c r="O402" s="19"/>
    </row>
    <row r="403" spans="1:15" x14ac:dyDescent="0.25">
      <c r="A403" s="14" t="s">
        <v>23</v>
      </c>
      <c r="B403" s="14"/>
      <c r="C403" s="20">
        <f>ROUND(SUM(C398:C402)+C396,2)</f>
        <v>0</v>
      </c>
      <c r="D403" s="16">
        <f>ROUND(SUM(D398:D402)+D396,2)</f>
        <v>0</v>
      </c>
      <c r="E403" s="16">
        <f>ROUND(SUM(E398:E402)+E396,2)</f>
        <v>0</v>
      </c>
      <c r="F403" s="20">
        <f>ROUND(SUM(F398:F402)+F396,2)</f>
        <v>0</v>
      </c>
      <c r="G403" s="16">
        <f t="shared" ref="G403:O403" si="109">SUM(G398:G402)+G396</f>
        <v>0</v>
      </c>
      <c r="H403" s="16">
        <f t="shared" si="109"/>
        <v>0</v>
      </c>
      <c r="I403" s="16">
        <f t="shared" si="109"/>
        <v>0</v>
      </c>
      <c r="J403" s="16">
        <f t="shared" si="109"/>
        <v>0</v>
      </c>
      <c r="K403" s="16">
        <f t="shared" si="109"/>
        <v>0</v>
      </c>
      <c r="L403" s="16">
        <f t="shared" si="109"/>
        <v>0</v>
      </c>
      <c r="M403" s="16">
        <f t="shared" si="109"/>
        <v>0</v>
      </c>
      <c r="N403" s="16">
        <f t="shared" si="109"/>
        <v>0</v>
      </c>
      <c r="O403" s="16">
        <f t="shared" si="109"/>
        <v>0</v>
      </c>
    </row>
    <row r="404" spans="1:15" x14ac:dyDescent="0.25">
      <c r="A404" s="46" t="s">
        <v>3</v>
      </c>
      <c r="B404" s="14" t="s">
        <v>53</v>
      </c>
      <c r="C404" s="16"/>
      <c r="D404" s="16"/>
      <c r="E404" s="16"/>
      <c r="F404" s="16"/>
      <c r="G404" s="16"/>
      <c r="H404" s="16"/>
      <c r="I404" s="16"/>
      <c r="J404" s="16"/>
      <c r="K404" s="16"/>
      <c r="L404" s="16"/>
      <c r="M404" s="16"/>
      <c r="N404" s="16"/>
      <c r="O404" s="16"/>
    </row>
    <row r="405" spans="1:15" x14ac:dyDescent="0.25">
      <c r="A405" s="17" t="str">
        <f>A396</f>
        <v>融资租赁款</v>
      </c>
      <c r="B405" s="18"/>
      <c r="C405" s="19">
        <f t="shared" ref="C405:C411" si="110">ROUND(E405+D405,2)</f>
        <v>0</v>
      </c>
      <c r="D405" s="19"/>
      <c r="E405" s="19">
        <f t="shared" ref="E405:E411" si="111">ROUND(SUM(F405:O405),2)</f>
        <v>0</v>
      </c>
      <c r="F405" s="19"/>
      <c r="G405" s="19"/>
      <c r="H405" s="19"/>
      <c r="I405" s="19"/>
      <c r="J405" s="19"/>
      <c r="K405" s="19"/>
      <c r="L405" s="19"/>
      <c r="M405" s="19"/>
      <c r="N405" s="19"/>
      <c r="O405" s="19"/>
    </row>
    <row r="406" spans="1:15" x14ac:dyDescent="0.25">
      <c r="A406" s="17" t="str">
        <f t="shared" ref="A406:A411" si="112">A397</f>
        <v xml:space="preserve">    其中：未实现融资收益</v>
      </c>
      <c r="B406" s="18"/>
      <c r="C406" s="19">
        <f t="shared" si="110"/>
        <v>0</v>
      </c>
      <c r="D406" s="19"/>
      <c r="E406" s="19">
        <f t="shared" si="111"/>
        <v>0</v>
      </c>
      <c r="F406" s="19"/>
      <c r="G406" s="19"/>
      <c r="H406" s="19"/>
      <c r="I406" s="19"/>
      <c r="J406" s="19"/>
      <c r="K406" s="19"/>
      <c r="L406" s="19"/>
      <c r="M406" s="19"/>
      <c r="N406" s="19"/>
      <c r="O406" s="19"/>
    </row>
    <row r="407" spans="1:15" x14ac:dyDescent="0.25">
      <c r="A407" s="17" t="str">
        <f t="shared" si="112"/>
        <v>分期收款销售商品</v>
      </c>
      <c r="B407" s="18"/>
      <c r="C407" s="19">
        <f t="shared" si="110"/>
        <v>0</v>
      </c>
      <c r="D407" s="19"/>
      <c r="E407" s="19">
        <f t="shared" si="111"/>
        <v>0</v>
      </c>
      <c r="F407" s="19"/>
      <c r="G407" s="19"/>
      <c r="H407" s="19"/>
      <c r="I407" s="19"/>
      <c r="J407" s="19"/>
      <c r="K407" s="19"/>
      <c r="L407" s="19"/>
      <c r="M407" s="19"/>
      <c r="N407" s="19"/>
      <c r="O407" s="19"/>
    </row>
    <row r="408" spans="1:15" x14ac:dyDescent="0.25">
      <c r="A408" s="17" t="str">
        <f t="shared" si="112"/>
        <v>分期收款提供劳务</v>
      </c>
      <c r="B408" s="18"/>
      <c r="C408" s="19">
        <f t="shared" si="110"/>
        <v>0</v>
      </c>
      <c r="D408" s="19"/>
      <c r="E408" s="19">
        <f t="shared" si="111"/>
        <v>0</v>
      </c>
      <c r="F408" s="19"/>
      <c r="G408" s="19"/>
      <c r="H408" s="19"/>
      <c r="I408" s="19"/>
      <c r="J408" s="19"/>
      <c r="K408" s="19"/>
      <c r="L408" s="19"/>
      <c r="M408" s="19"/>
      <c r="N408" s="19"/>
      <c r="O408" s="19"/>
    </row>
    <row r="409" spans="1:15" x14ac:dyDescent="0.25">
      <c r="A409" s="17" t="str">
        <f t="shared" si="112"/>
        <v>……</v>
      </c>
      <c r="B409" s="18"/>
      <c r="C409" s="19">
        <f t="shared" si="110"/>
        <v>0</v>
      </c>
      <c r="D409" s="19"/>
      <c r="E409" s="19">
        <f t="shared" si="111"/>
        <v>0</v>
      </c>
      <c r="F409" s="19"/>
      <c r="G409" s="19"/>
      <c r="H409" s="19"/>
      <c r="I409" s="19"/>
      <c r="J409" s="19"/>
      <c r="K409" s="19"/>
      <c r="L409" s="19"/>
      <c r="M409" s="19"/>
      <c r="N409" s="19"/>
      <c r="O409" s="19"/>
    </row>
    <row r="410" spans="1:15" x14ac:dyDescent="0.25">
      <c r="A410" s="32">
        <f t="shared" si="112"/>
        <v>0</v>
      </c>
      <c r="B410" s="18"/>
      <c r="C410" s="19">
        <f t="shared" si="110"/>
        <v>0</v>
      </c>
      <c r="D410" s="19"/>
      <c r="E410" s="19">
        <f t="shared" si="111"/>
        <v>0</v>
      </c>
      <c r="F410" s="19"/>
      <c r="G410" s="19"/>
      <c r="H410" s="19"/>
      <c r="I410" s="19"/>
      <c r="J410" s="19"/>
      <c r="K410" s="19"/>
      <c r="L410" s="19"/>
      <c r="M410" s="19"/>
      <c r="N410" s="19"/>
      <c r="O410" s="19"/>
    </row>
    <row r="411" spans="1:15" x14ac:dyDescent="0.25">
      <c r="A411" s="32">
        <f t="shared" si="112"/>
        <v>0</v>
      </c>
      <c r="B411" s="18"/>
      <c r="C411" s="19">
        <f t="shared" si="110"/>
        <v>0</v>
      </c>
      <c r="D411" s="19"/>
      <c r="E411" s="19">
        <f t="shared" si="111"/>
        <v>0</v>
      </c>
      <c r="F411" s="19"/>
      <c r="G411" s="19"/>
      <c r="H411" s="19"/>
      <c r="I411" s="19"/>
      <c r="J411" s="19"/>
      <c r="K411" s="19"/>
      <c r="L411" s="19"/>
      <c r="M411" s="19"/>
      <c r="N411" s="19"/>
      <c r="O411" s="19"/>
    </row>
    <row r="412" spans="1:15" x14ac:dyDescent="0.25">
      <c r="A412" s="14" t="str">
        <f>A403</f>
        <v>合   计</v>
      </c>
      <c r="B412" s="14"/>
      <c r="C412" s="20">
        <f>ROUND(SUM(C407:C411)+C405,2)</f>
        <v>0</v>
      </c>
      <c r="D412" s="16">
        <f>ROUND(SUM(D407:D411)+D405,2)</f>
        <v>0</v>
      </c>
      <c r="E412" s="16">
        <f>ROUND(SUM(E407:E411)+E405,2)</f>
        <v>0</v>
      </c>
      <c r="F412" s="16">
        <f>ROUND(SUM(F407:F411)+F405,2)</f>
        <v>0</v>
      </c>
      <c r="G412" s="16">
        <f t="shared" ref="G412:O412" si="113">SUM(G407:G411)+G405</f>
        <v>0</v>
      </c>
      <c r="H412" s="16">
        <f t="shared" si="113"/>
        <v>0</v>
      </c>
      <c r="I412" s="16">
        <f t="shared" si="113"/>
        <v>0</v>
      </c>
      <c r="J412" s="16">
        <f t="shared" si="113"/>
        <v>0</v>
      </c>
      <c r="K412" s="16">
        <f t="shared" si="113"/>
        <v>0</v>
      </c>
      <c r="L412" s="16">
        <f t="shared" si="113"/>
        <v>0</v>
      </c>
      <c r="M412" s="16">
        <f t="shared" si="113"/>
        <v>0</v>
      </c>
      <c r="N412" s="16">
        <f t="shared" si="113"/>
        <v>0</v>
      </c>
      <c r="O412" s="16">
        <f t="shared" si="113"/>
        <v>0</v>
      </c>
    </row>
    <row r="413" spans="1:15" x14ac:dyDescent="0.25">
      <c r="A413" s="46" t="s">
        <v>3</v>
      </c>
      <c r="B413" s="14" t="s">
        <v>100</v>
      </c>
      <c r="C413" s="16"/>
      <c r="D413" s="16"/>
      <c r="E413" s="16"/>
      <c r="F413" s="16"/>
      <c r="G413" s="16"/>
      <c r="H413" s="16"/>
      <c r="I413" s="16"/>
      <c r="J413" s="16"/>
      <c r="K413" s="16"/>
      <c r="L413" s="16"/>
      <c r="M413" s="16"/>
      <c r="N413" s="16"/>
      <c r="O413" s="16"/>
    </row>
    <row r="414" spans="1:15" x14ac:dyDescent="0.25">
      <c r="A414" s="17" t="str">
        <f>A396</f>
        <v>融资租赁款</v>
      </c>
      <c r="B414" s="14"/>
      <c r="C414" s="20">
        <f t="shared" ref="C414:F420" si="114">ROUND(C396-C405,2)</f>
        <v>0</v>
      </c>
      <c r="D414" s="16">
        <f t="shared" si="114"/>
        <v>0</v>
      </c>
      <c r="E414" s="16">
        <f t="shared" si="114"/>
        <v>0</v>
      </c>
      <c r="F414" s="16">
        <f t="shared" si="114"/>
        <v>0</v>
      </c>
      <c r="G414" s="16">
        <f t="shared" ref="G414:O414" si="115">G396-G405</f>
        <v>0</v>
      </c>
      <c r="H414" s="16">
        <f t="shared" si="115"/>
        <v>0</v>
      </c>
      <c r="I414" s="16">
        <f t="shared" si="115"/>
        <v>0</v>
      </c>
      <c r="J414" s="16">
        <f t="shared" si="115"/>
        <v>0</v>
      </c>
      <c r="K414" s="16">
        <f t="shared" si="115"/>
        <v>0</v>
      </c>
      <c r="L414" s="16">
        <f t="shared" si="115"/>
        <v>0</v>
      </c>
      <c r="M414" s="16">
        <f t="shared" si="115"/>
        <v>0</v>
      </c>
      <c r="N414" s="16">
        <f t="shared" si="115"/>
        <v>0</v>
      </c>
      <c r="O414" s="16">
        <f t="shared" si="115"/>
        <v>0</v>
      </c>
    </row>
    <row r="415" spans="1:15" x14ac:dyDescent="0.25">
      <c r="A415" s="17" t="str">
        <f t="shared" ref="A415:A420" si="116">A397</f>
        <v xml:space="preserve">    其中：未实现融资收益</v>
      </c>
      <c r="B415" s="14"/>
      <c r="C415" s="16">
        <f t="shared" si="114"/>
        <v>0</v>
      </c>
      <c r="D415" s="16">
        <f t="shared" si="114"/>
        <v>0</v>
      </c>
      <c r="E415" s="16">
        <f t="shared" si="114"/>
        <v>0</v>
      </c>
      <c r="F415" s="16">
        <f t="shared" si="114"/>
        <v>0</v>
      </c>
      <c r="G415" s="16">
        <f t="shared" ref="G415:O420" si="117">G397-G406</f>
        <v>0</v>
      </c>
      <c r="H415" s="16">
        <f t="shared" si="117"/>
        <v>0</v>
      </c>
      <c r="I415" s="16">
        <f t="shared" si="117"/>
        <v>0</v>
      </c>
      <c r="J415" s="16">
        <f t="shared" si="117"/>
        <v>0</v>
      </c>
      <c r="K415" s="16">
        <f t="shared" si="117"/>
        <v>0</v>
      </c>
      <c r="L415" s="16">
        <f t="shared" si="117"/>
        <v>0</v>
      </c>
      <c r="M415" s="16">
        <f t="shared" si="117"/>
        <v>0</v>
      </c>
      <c r="N415" s="16">
        <f t="shared" si="117"/>
        <v>0</v>
      </c>
      <c r="O415" s="16">
        <f t="shared" si="117"/>
        <v>0</v>
      </c>
    </row>
    <row r="416" spans="1:15" x14ac:dyDescent="0.25">
      <c r="A416" s="17" t="str">
        <f t="shared" si="116"/>
        <v>分期收款销售商品</v>
      </c>
      <c r="B416" s="14"/>
      <c r="C416" s="16">
        <f t="shared" si="114"/>
        <v>0</v>
      </c>
      <c r="D416" s="16">
        <f t="shared" si="114"/>
        <v>0</v>
      </c>
      <c r="E416" s="16">
        <f t="shared" si="114"/>
        <v>0</v>
      </c>
      <c r="F416" s="16">
        <f t="shared" si="114"/>
        <v>0</v>
      </c>
      <c r="G416" s="16">
        <f t="shared" si="117"/>
        <v>0</v>
      </c>
      <c r="H416" s="16">
        <f t="shared" si="117"/>
        <v>0</v>
      </c>
      <c r="I416" s="16">
        <f t="shared" si="117"/>
        <v>0</v>
      </c>
      <c r="J416" s="16">
        <f t="shared" si="117"/>
        <v>0</v>
      </c>
      <c r="K416" s="16">
        <f t="shared" si="117"/>
        <v>0</v>
      </c>
      <c r="L416" s="16">
        <f t="shared" si="117"/>
        <v>0</v>
      </c>
      <c r="M416" s="16">
        <f t="shared" si="117"/>
        <v>0</v>
      </c>
      <c r="N416" s="16">
        <f t="shared" si="117"/>
        <v>0</v>
      </c>
      <c r="O416" s="16">
        <f t="shared" si="117"/>
        <v>0</v>
      </c>
    </row>
    <row r="417" spans="1:26" x14ac:dyDescent="0.25">
      <c r="A417" s="17" t="str">
        <f t="shared" si="116"/>
        <v>分期收款提供劳务</v>
      </c>
      <c r="B417" s="14"/>
      <c r="C417" s="16">
        <f t="shared" si="114"/>
        <v>0</v>
      </c>
      <c r="D417" s="16">
        <f t="shared" si="114"/>
        <v>0</v>
      </c>
      <c r="E417" s="16">
        <f t="shared" si="114"/>
        <v>0</v>
      </c>
      <c r="F417" s="16">
        <f t="shared" si="114"/>
        <v>0</v>
      </c>
      <c r="G417" s="16">
        <f t="shared" si="117"/>
        <v>0</v>
      </c>
      <c r="H417" s="16">
        <f t="shared" si="117"/>
        <v>0</v>
      </c>
      <c r="I417" s="16">
        <f t="shared" si="117"/>
        <v>0</v>
      </c>
      <c r="J417" s="16">
        <f t="shared" si="117"/>
        <v>0</v>
      </c>
      <c r="K417" s="16">
        <f t="shared" si="117"/>
        <v>0</v>
      </c>
      <c r="L417" s="16">
        <f t="shared" si="117"/>
        <v>0</v>
      </c>
      <c r="M417" s="16">
        <f t="shared" si="117"/>
        <v>0</v>
      </c>
      <c r="N417" s="16">
        <f t="shared" si="117"/>
        <v>0</v>
      </c>
      <c r="O417" s="16">
        <f t="shared" si="117"/>
        <v>0</v>
      </c>
    </row>
    <row r="418" spans="1:26" x14ac:dyDescent="0.25">
      <c r="A418" s="17" t="str">
        <f t="shared" si="116"/>
        <v>……</v>
      </c>
      <c r="B418" s="14"/>
      <c r="C418" s="16">
        <f t="shared" si="114"/>
        <v>0</v>
      </c>
      <c r="D418" s="16">
        <f t="shared" si="114"/>
        <v>0</v>
      </c>
      <c r="E418" s="16">
        <f t="shared" si="114"/>
        <v>0</v>
      </c>
      <c r="F418" s="16">
        <f t="shared" si="114"/>
        <v>0</v>
      </c>
      <c r="G418" s="16">
        <f t="shared" si="117"/>
        <v>0</v>
      </c>
      <c r="H418" s="16">
        <f t="shared" si="117"/>
        <v>0</v>
      </c>
      <c r="I418" s="16">
        <f t="shared" si="117"/>
        <v>0</v>
      </c>
      <c r="J418" s="16">
        <f t="shared" si="117"/>
        <v>0</v>
      </c>
      <c r="K418" s="16">
        <f t="shared" si="117"/>
        <v>0</v>
      </c>
      <c r="L418" s="16">
        <f t="shared" si="117"/>
        <v>0</v>
      </c>
      <c r="M418" s="16">
        <f t="shared" si="117"/>
        <v>0</v>
      </c>
      <c r="N418" s="16">
        <f t="shared" si="117"/>
        <v>0</v>
      </c>
      <c r="O418" s="16">
        <f t="shared" si="117"/>
        <v>0</v>
      </c>
    </row>
    <row r="419" spans="1:26" x14ac:dyDescent="0.25">
      <c r="A419" s="32">
        <f t="shared" si="116"/>
        <v>0</v>
      </c>
      <c r="B419" s="14"/>
      <c r="C419" s="16">
        <f t="shared" si="114"/>
        <v>0</v>
      </c>
      <c r="D419" s="16">
        <f t="shared" si="114"/>
        <v>0</v>
      </c>
      <c r="E419" s="16">
        <f t="shared" si="114"/>
        <v>0</v>
      </c>
      <c r="F419" s="16">
        <f t="shared" si="114"/>
        <v>0</v>
      </c>
      <c r="G419" s="16">
        <f t="shared" si="117"/>
        <v>0</v>
      </c>
      <c r="H419" s="16">
        <f t="shared" si="117"/>
        <v>0</v>
      </c>
      <c r="I419" s="16">
        <f t="shared" si="117"/>
        <v>0</v>
      </c>
      <c r="J419" s="16">
        <f t="shared" si="117"/>
        <v>0</v>
      </c>
      <c r="K419" s="16">
        <f t="shared" si="117"/>
        <v>0</v>
      </c>
      <c r="L419" s="16">
        <f t="shared" si="117"/>
        <v>0</v>
      </c>
      <c r="M419" s="16">
        <f t="shared" si="117"/>
        <v>0</v>
      </c>
      <c r="N419" s="16">
        <f t="shared" si="117"/>
        <v>0</v>
      </c>
      <c r="O419" s="16">
        <f t="shared" si="117"/>
        <v>0</v>
      </c>
    </row>
    <row r="420" spans="1:26" x14ac:dyDescent="0.25">
      <c r="A420" s="32">
        <f t="shared" si="116"/>
        <v>0</v>
      </c>
      <c r="B420" s="14"/>
      <c r="C420" s="16">
        <f t="shared" si="114"/>
        <v>0</v>
      </c>
      <c r="D420" s="16">
        <f t="shared" si="114"/>
        <v>0</v>
      </c>
      <c r="E420" s="16">
        <f t="shared" si="114"/>
        <v>0</v>
      </c>
      <c r="F420" s="16">
        <f t="shared" si="114"/>
        <v>0</v>
      </c>
      <c r="G420" s="16">
        <f t="shared" si="117"/>
        <v>0</v>
      </c>
      <c r="H420" s="16">
        <f t="shared" si="117"/>
        <v>0</v>
      </c>
      <c r="I420" s="16">
        <f t="shared" si="117"/>
        <v>0</v>
      </c>
      <c r="J420" s="16">
        <f t="shared" si="117"/>
        <v>0</v>
      </c>
      <c r="K420" s="16">
        <f t="shared" si="117"/>
        <v>0</v>
      </c>
      <c r="L420" s="16">
        <f t="shared" si="117"/>
        <v>0</v>
      </c>
      <c r="M420" s="16">
        <f t="shared" si="117"/>
        <v>0</v>
      </c>
      <c r="N420" s="16">
        <f t="shared" si="117"/>
        <v>0</v>
      </c>
      <c r="O420" s="16">
        <f t="shared" si="117"/>
        <v>0</v>
      </c>
      <c r="Z420" s="489" t="s">
        <v>884</v>
      </c>
    </row>
    <row r="421" spans="1:26" x14ac:dyDescent="0.25">
      <c r="A421" s="14" t="str">
        <f>A412</f>
        <v>合   计</v>
      </c>
      <c r="B421" s="14"/>
      <c r="C421" s="20">
        <f>ROUND(SUM(C416:C420)+C414,2)</f>
        <v>0</v>
      </c>
      <c r="D421" s="16">
        <f>ROUND(SUM(D416:D420)+D414,2)</f>
        <v>0</v>
      </c>
      <c r="E421" s="16">
        <f>ROUND(SUM(E416:E420)+E414,2)</f>
        <v>0</v>
      </c>
      <c r="F421" s="16">
        <f>ROUND(SUM(F416:F420)+F414,2)</f>
        <v>0</v>
      </c>
      <c r="G421" s="16">
        <f t="shared" ref="G421:O421" si="118">SUM(G416:G420)+G414</f>
        <v>0</v>
      </c>
      <c r="H421" s="16">
        <f t="shared" si="118"/>
        <v>0</v>
      </c>
      <c r="I421" s="16">
        <f t="shared" si="118"/>
        <v>0</v>
      </c>
      <c r="J421" s="16">
        <f t="shared" si="118"/>
        <v>0</v>
      </c>
      <c r="K421" s="16">
        <f t="shared" si="118"/>
        <v>0</v>
      </c>
      <c r="L421" s="16">
        <f t="shared" si="118"/>
        <v>0</v>
      </c>
      <c r="M421" s="16">
        <f t="shared" si="118"/>
        <v>0</v>
      </c>
      <c r="N421" s="16">
        <f t="shared" si="118"/>
        <v>0</v>
      </c>
      <c r="O421" s="16">
        <f t="shared" si="118"/>
        <v>0</v>
      </c>
    </row>
    <row r="422" spans="1:26" x14ac:dyDescent="0.25">
      <c r="A422" s="46" t="s">
        <v>3</v>
      </c>
      <c r="B422" s="14" t="s">
        <v>140</v>
      </c>
      <c r="C422" s="16"/>
      <c r="D422" s="16"/>
      <c r="E422" s="16"/>
      <c r="F422" s="16"/>
      <c r="G422" s="16"/>
      <c r="H422" s="16"/>
      <c r="I422" s="16"/>
      <c r="J422" s="16"/>
      <c r="K422" s="16"/>
      <c r="L422" s="16"/>
      <c r="M422" s="16"/>
      <c r="N422" s="16"/>
      <c r="O422" s="16"/>
    </row>
    <row r="423" spans="1:26" x14ac:dyDescent="0.25">
      <c r="A423" s="32" t="str">
        <f>A396</f>
        <v>融资租赁款</v>
      </c>
      <c r="B423" s="47"/>
      <c r="C423" s="19"/>
      <c r="D423" s="48"/>
      <c r="E423" s="19"/>
      <c r="F423" s="48"/>
      <c r="G423" s="48"/>
      <c r="H423" s="48"/>
      <c r="I423" s="48"/>
      <c r="J423" s="48"/>
      <c r="K423" s="48"/>
      <c r="L423" s="48"/>
      <c r="M423" s="48"/>
      <c r="N423" s="48"/>
      <c r="O423" s="48"/>
    </row>
    <row r="424" spans="1:26" x14ac:dyDescent="0.25">
      <c r="A424" s="32" t="str">
        <f t="shared" ref="A424:A430" si="119">A397</f>
        <v xml:space="preserve">    其中：未实现融资收益</v>
      </c>
      <c r="B424" s="47"/>
      <c r="C424" s="19"/>
      <c r="D424" s="48"/>
      <c r="E424" s="19"/>
      <c r="F424" s="48"/>
      <c r="G424" s="48"/>
      <c r="H424" s="48"/>
      <c r="I424" s="48"/>
      <c r="J424" s="48"/>
      <c r="K424" s="48"/>
      <c r="L424" s="48"/>
      <c r="M424" s="48"/>
      <c r="N424" s="48"/>
      <c r="O424" s="48"/>
    </row>
    <row r="425" spans="1:26" x14ac:dyDescent="0.25">
      <c r="A425" s="32" t="str">
        <f t="shared" si="119"/>
        <v>分期收款销售商品</v>
      </c>
      <c r="B425" s="47"/>
      <c r="C425" s="19"/>
      <c r="D425" s="48"/>
      <c r="E425" s="19"/>
      <c r="F425" s="48"/>
      <c r="G425" s="48"/>
      <c r="H425" s="48"/>
      <c r="I425" s="48"/>
      <c r="J425" s="48"/>
      <c r="K425" s="48"/>
      <c r="L425" s="48"/>
      <c r="M425" s="48"/>
      <c r="N425" s="48"/>
      <c r="O425" s="48"/>
    </row>
    <row r="426" spans="1:26" x14ac:dyDescent="0.25">
      <c r="A426" s="32" t="str">
        <f t="shared" si="119"/>
        <v>分期收款提供劳务</v>
      </c>
      <c r="B426" s="47"/>
      <c r="C426" s="19"/>
      <c r="D426" s="48"/>
      <c r="E426" s="19"/>
      <c r="F426" s="48"/>
      <c r="G426" s="48"/>
      <c r="H426" s="48"/>
      <c r="I426" s="48"/>
      <c r="J426" s="48"/>
      <c r="K426" s="48"/>
      <c r="L426" s="48"/>
      <c r="M426" s="48"/>
      <c r="N426" s="48"/>
      <c r="O426" s="48"/>
    </row>
    <row r="427" spans="1:26" x14ac:dyDescent="0.25">
      <c r="A427" s="32" t="str">
        <f t="shared" si="119"/>
        <v>……</v>
      </c>
      <c r="B427" s="47"/>
      <c r="C427" s="19"/>
      <c r="D427" s="48"/>
      <c r="E427" s="19"/>
      <c r="F427" s="48"/>
      <c r="G427" s="48"/>
      <c r="H427" s="48"/>
      <c r="I427" s="48"/>
      <c r="J427" s="48"/>
      <c r="K427" s="48"/>
      <c r="L427" s="48"/>
      <c r="M427" s="48"/>
      <c r="N427" s="48"/>
      <c r="O427" s="48"/>
    </row>
    <row r="428" spans="1:26" x14ac:dyDescent="0.25">
      <c r="A428" s="32">
        <f t="shared" si="119"/>
        <v>0</v>
      </c>
      <c r="B428" s="47"/>
      <c r="C428" s="19"/>
      <c r="D428" s="48"/>
      <c r="E428" s="19"/>
      <c r="F428" s="48"/>
      <c r="G428" s="48"/>
      <c r="H428" s="48"/>
      <c r="I428" s="48"/>
      <c r="J428" s="48"/>
      <c r="K428" s="48"/>
      <c r="L428" s="48"/>
      <c r="M428" s="48"/>
      <c r="N428" s="48"/>
      <c r="O428" s="48"/>
    </row>
    <row r="429" spans="1:26" x14ac:dyDescent="0.25">
      <c r="A429" s="32">
        <f t="shared" si="119"/>
        <v>0</v>
      </c>
      <c r="B429" s="47"/>
      <c r="C429" s="19"/>
      <c r="D429" s="48"/>
      <c r="E429" s="19"/>
      <c r="F429" s="48"/>
      <c r="G429" s="48"/>
      <c r="H429" s="48"/>
      <c r="I429" s="48"/>
      <c r="J429" s="48"/>
      <c r="K429" s="48"/>
      <c r="L429" s="48"/>
      <c r="M429" s="48"/>
      <c r="N429" s="48"/>
      <c r="O429" s="48"/>
    </row>
    <row r="430" spans="1:26" x14ac:dyDescent="0.25">
      <c r="A430" s="14" t="str">
        <f t="shared" si="119"/>
        <v>合   计</v>
      </c>
      <c r="B430" s="14"/>
      <c r="C430" s="16"/>
      <c r="D430" s="16"/>
      <c r="E430" s="16"/>
      <c r="F430" s="16"/>
      <c r="G430" s="16"/>
      <c r="H430" s="16"/>
      <c r="I430" s="16"/>
      <c r="J430" s="16"/>
      <c r="K430" s="16"/>
      <c r="L430" s="16"/>
      <c r="M430" s="16"/>
      <c r="N430" s="16"/>
      <c r="O430" s="16"/>
    </row>
    <row r="431" spans="1:26" x14ac:dyDescent="0.25">
      <c r="A431" s="17" t="s">
        <v>135</v>
      </c>
      <c r="B431" s="15">
        <f>B3</f>
        <v>42735</v>
      </c>
      <c r="C431" s="16"/>
      <c r="D431" s="16"/>
      <c r="E431" s="16"/>
      <c r="F431" s="16"/>
      <c r="G431" s="16"/>
      <c r="H431" s="16"/>
      <c r="I431" s="16"/>
      <c r="J431" s="16"/>
      <c r="K431" s="16"/>
      <c r="L431" s="16"/>
      <c r="M431" s="16"/>
      <c r="N431" s="16"/>
      <c r="O431" s="16"/>
    </row>
    <row r="432" spans="1:26" x14ac:dyDescent="0.25">
      <c r="A432" s="46" t="s">
        <v>3</v>
      </c>
      <c r="B432" s="14" t="s">
        <v>48</v>
      </c>
      <c r="C432" s="16"/>
      <c r="D432" s="16"/>
      <c r="E432" s="16"/>
      <c r="F432" s="16"/>
      <c r="G432" s="16"/>
      <c r="H432" s="16"/>
      <c r="I432" s="16"/>
      <c r="J432" s="16"/>
      <c r="K432" s="16"/>
      <c r="L432" s="16"/>
      <c r="M432" s="16"/>
      <c r="N432" s="16"/>
      <c r="O432" s="16"/>
    </row>
    <row r="433" spans="1:15" x14ac:dyDescent="0.25">
      <c r="A433" s="17" t="str">
        <f>A396</f>
        <v>融资租赁款</v>
      </c>
      <c r="B433" s="18"/>
      <c r="C433" s="19">
        <f t="shared" ref="C433:C439" si="120">ROUND(E433+D433,2)</f>
        <v>0</v>
      </c>
      <c r="D433" s="19"/>
      <c r="E433" s="19">
        <f t="shared" ref="E433:E439" si="121">ROUND(SUM(F433:O433),2)</f>
        <v>0</v>
      </c>
      <c r="F433" s="38"/>
      <c r="G433" s="19"/>
      <c r="H433" s="19"/>
      <c r="I433" s="19"/>
      <c r="J433" s="19"/>
      <c r="K433" s="19"/>
      <c r="L433" s="19"/>
      <c r="M433" s="19"/>
      <c r="N433" s="19"/>
      <c r="O433" s="19"/>
    </row>
    <row r="434" spans="1:15" x14ac:dyDescent="0.25">
      <c r="A434" s="17" t="str">
        <f t="shared" ref="A434:A440" si="122">A397</f>
        <v xml:space="preserve">    其中：未实现融资收益</v>
      </c>
      <c r="B434" s="18"/>
      <c r="C434" s="19">
        <f t="shared" si="120"/>
        <v>0</v>
      </c>
      <c r="D434" s="19"/>
      <c r="E434" s="19">
        <f t="shared" si="121"/>
        <v>0</v>
      </c>
      <c r="F434" s="19"/>
      <c r="G434" s="19"/>
      <c r="H434" s="19"/>
      <c r="I434" s="19"/>
      <c r="J434" s="19"/>
      <c r="K434" s="19"/>
      <c r="L434" s="19"/>
      <c r="M434" s="19"/>
      <c r="N434" s="19"/>
      <c r="O434" s="19"/>
    </row>
    <row r="435" spans="1:15" x14ac:dyDescent="0.25">
      <c r="A435" s="17" t="str">
        <f t="shared" si="122"/>
        <v>分期收款销售商品</v>
      </c>
      <c r="B435" s="18"/>
      <c r="C435" s="19">
        <f t="shared" si="120"/>
        <v>0</v>
      </c>
      <c r="D435" s="19"/>
      <c r="E435" s="19">
        <f t="shared" si="121"/>
        <v>0</v>
      </c>
      <c r="F435" s="19"/>
      <c r="G435" s="19"/>
      <c r="H435" s="19"/>
      <c r="I435" s="19"/>
      <c r="J435" s="19"/>
      <c r="K435" s="19"/>
      <c r="L435" s="19"/>
      <c r="M435" s="19"/>
      <c r="N435" s="19"/>
      <c r="O435" s="19"/>
    </row>
    <row r="436" spans="1:15" x14ac:dyDescent="0.25">
      <c r="A436" s="17" t="str">
        <f t="shared" si="122"/>
        <v>分期收款提供劳务</v>
      </c>
      <c r="B436" s="18"/>
      <c r="C436" s="19">
        <f t="shared" si="120"/>
        <v>0</v>
      </c>
      <c r="D436" s="19"/>
      <c r="E436" s="19">
        <f t="shared" si="121"/>
        <v>0</v>
      </c>
      <c r="F436" s="19"/>
      <c r="G436" s="19"/>
      <c r="H436" s="19"/>
      <c r="I436" s="19"/>
      <c r="J436" s="19"/>
      <c r="K436" s="19"/>
      <c r="L436" s="19"/>
      <c r="M436" s="19"/>
      <c r="N436" s="19"/>
      <c r="O436" s="19"/>
    </row>
    <row r="437" spans="1:15" x14ac:dyDescent="0.25">
      <c r="A437" s="17" t="str">
        <f t="shared" si="122"/>
        <v>……</v>
      </c>
      <c r="B437" s="18"/>
      <c r="C437" s="19">
        <f t="shared" si="120"/>
        <v>0</v>
      </c>
      <c r="D437" s="19"/>
      <c r="E437" s="19">
        <f t="shared" si="121"/>
        <v>0</v>
      </c>
      <c r="F437" s="19"/>
      <c r="G437" s="19"/>
      <c r="H437" s="19"/>
      <c r="I437" s="19"/>
      <c r="J437" s="19"/>
      <c r="K437" s="19"/>
      <c r="L437" s="19"/>
      <c r="M437" s="19"/>
      <c r="N437" s="19"/>
      <c r="O437" s="19"/>
    </row>
    <row r="438" spans="1:15" x14ac:dyDescent="0.25">
      <c r="A438" s="32">
        <f t="shared" si="122"/>
        <v>0</v>
      </c>
      <c r="B438" s="18"/>
      <c r="C438" s="19">
        <f t="shared" si="120"/>
        <v>0</v>
      </c>
      <c r="D438" s="19"/>
      <c r="E438" s="19">
        <f t="shared" si="121"/>
        <v>0</v>
      </c>
      <c r="F438" s="19"/>
      <c r="G438" s="19"/>
      <c r="H438" s="19"/>
      <c r="I438" s="19"/>
      <c r="J438" s="19"/>
      <c r="K438" s="19"/>
      <c r="L438" s="19"/>
      <c r="M438" s="19"/>
      <c r="N438" s="19"/>
      <c r="O438" s="19"/>
    </row>
    <row r="439" spans="1:15" x14ac:dyDescent="0.25">
      <c r="A439" s="32">
        <f t="shared" si="122"/>
        <v>0</v>
      </c>
      <c r="B439" s="18"/>
      <c r="C439" s="19">
        <f t="shared" si="120"/>
        <v>0</v>
      </c>
      <c r="D439" s="19"/>
      <c r="E439" s="19">
        <f t="shared" si="121"/>
        <v>0</v>
      </c>
      <c r="F439" s="19"/>
      <c r="G439" s="19"/>
      <c r="H439" s="19"/>
      <c r="I439" s="19"/>
      <c r="J439" s="19"/>
      <c r="K439" s="19"/>
      <c r="L439" s="19"/>
      <c r="M439" s="19"/>
      <c r="N439" s="19"/>
      <c r="O439" s="19"/>
    </row>
    <row r="440" spans="1:15" x14ac:dyDescent="0.25">
      <c r="A440" s="14" t="str">
        <f t="shared" si="122"/>
        <v>合   计</v>
      </c>
      <c r="B440" s="14"/>
      <c r="C440" s="20">
        <f>ROUND(SUM(C435:C439)+C433,2)</f>
        <v>0</v>
      </c>
      <c r="D440" s="16">
        <f>ROUND(SUM(D435:D439)+D433,2)</f>
        <v>0</v>
      </c>
      <c r="E440" s="16">
        <f>ROUND(SUM(E435:E439)+E433,2)</f>
        <v>0</v>
      </c>
      <c r="F440" s="16">
        <f>ROUND(SUM(F435:F439)+F433,2)</f>
        <v>0</v>
      </c>
      <c r="G440" s="16">
        <f t="shared" ref="G440:O440" si="123">SUM(G435:G439)+G433</f>
        <v>0</v>
      </c>
      <c r="H440" s="16">
        <f t="shared" si="123"/>
        <v>0</v>
      </c>
      <c r="I440" s="16">
        <f t="shared" si="123"/>
        <v>0</v>
      </c>
      <c r="J440" s="16">
        <f t="shared" si="123"/>
        <v>0</v>
      </c>
      <c r="K440" s="16">
        <f t="shared" si="123"/>
        <v>0</v>
      </c>
      <c r="L440" s="16">
        <f t="shared" si="123"/>
        <v>0</v>
      </c>
      <c r="M440" s="16">
        <f t="shared" si="123"/>
        <v>0</v>
      </c>
      <c r="N440" s="16">
        <f t="shared" si="123"/>
        <v>0</v>
      </c>
      <c r="O440" s="16">
        <f t="shared" si="123"/>
        <v>0</v>
      </c>
    </row>
    <row r="441" spans="1:15" x14ac:dyDescent="0.25">
      <c r="A441" s="46" t="s">
        <v>3</v>
      </c>
      <c r="B441" s="14" t="s">
        <v>53</v>
      </c>
      <c r="C441" s="16"/>
      <c r="D441" s="16"/>
      <c r="E441" s="16"/>
      <c r="F441" s="16"/>
      <c r="G441" s="16"/>
      <c r="H441" s="16"/>
      <c r="I441" s="16"/>
      <c r="J441" s="16"/>
      <c r="K441" s="16"/>
      <c r="L441" s="16"/>
      <c r="M441" s="16"/>
      <c r="N441" s="16"/>
      <c r="O441" s="16"/>
    </row>
    <row r="442" spans="1:15" x14ac:dyDescent="0.25">
      <c r="A442" s="32" t="str">
        <f>A396</f>
        <v>融资租赁款</v>
      </c>
      <c r="B442" s="18"/>
      <c r="C442" s="19">
        <f t="shared" ref="C442:C448" si="124">ROUND(E442+D442,2)</f>
        <v>0</v>
      </c>
      <c r="D442" s="19"/>
      <c r="E442" s="19">
        <f t="shared" ref="E442:E448" si="125">ROUND(SUM(F442:O442),2)</f>
        <v>0</v>
      </c>
      <c r="F442" s="19"/>
      <c r="G442" s="19"/>
      <c r="H442" s="19"/>
      <c r="I442" s="19"/>
      <c r="J442" s="19"/>
      <c r="K442" s="19"/>
      <c r="L442" s="19"/>
      <c r="M442" s="19"/>
      <c r="N442" s="19"/>
      <c r="O442" s="19"/>
    </row>
    <row r="443" spans="1:15" x14ac:dyDescent="0.25">
      <c r="A443" s="32" t="str">
        <f t="shared" ref="A443:A449" si="126">A397</f>
        <v xml:space="preserve">    其中：未实现融资收益</v>
      </c>
      <c r="B443" s="18"/>
      <c r="C443" s="19">
        <f t="shared" si="124"/>
        <v>0</v>
      </c>
      <c r="D443" s="19"/>
      <c r="E443" s="19">
        <f t="shared" si="125"/>
        <v>0</v>
      </c>
      <c r="F443" s="19"/>
      <c r="G443" s="19"/>
      <c r="H443" s="19"/>
      <c r="I443" s="19"/>
      <c r="J443" s="19"/>
      <c r="K443" s="19"/>
      <c r="L443" s="19"/>
      <c r="M443" s="19"/>
      <c r="N443" s="19"/>
      <c r="O443" s="19"/>
    </row>
    <row r="444" spans="1:15" x14ac:dyDescent="0.25">
      <c r="A444" s="32" t="str">
        <f t="shared" si="126"/>
        <v>分期收款销售商品</v>
      </c>
      <c r="B444" s="18"/>
      <c r="C444" s="19">
        <f t="shared" si="124"/>
        <v>0</v>
      </c>
      <c r="D444" s="19"/>
      <c r="E444" s="19">
        <f t="shared" si="125"/>
        <v>0</v>
      </c>
      <c r="F444" s="19"/>
      <c r="G444" s="19"/>
      <c r="H444" s="19"/>
      <c r="I444" s="19"/>
      <c r="J444" s="19"/>
      <c r="K444" s="19"/>
      <c r="L444" s="19"/>
      <c r="M444" s="19"/>
      <c r="N444" s="19"/>
      <c r="O444" s="19"/>
    </row>
    <row r="445" spans="1:15" x14ac:dyDescent="0.25">
      <c r="A445" s="32" t="str">
        <f t="shared" si="126"/>
        <v>分期收款提供劳务</v>
      </c>
      <c r="B445" s="18"/>
      <c r="C445" s="19">
        <f t="shared" si="124"/>
        <v>0</v>
      </c>
      <c r="D445" s="19"/>
      <c r="E445" s="19">
        <f t="shared" si="125"/>
        <v>0</v>
      </c>
      <c r="F445" s="19"/>
      <c r="G445" s="19"/>
      <c r="H445" s="19"/>
      <c r="I445" s="19"/>
      <c r="J445" s="19"/>
      <c r="K445" s="19"/>
      <c r="L445" s="19"/>
      <c r="M445" s="19"/>
      <c r="N445" s="19"/>
      <c r="O445" s="19"/>
    </row>
    <row r="446" spans="1:15" x14ac:dyDescent="0.25">
      <c r="A446" s="32" t="str">
        <f t="shared" si="126"/>
        <v>……</v>
      </c>
      <c r="B446" s="18"/>
      <c r="C446" s="19">
        <f t="shared" si="124"/>
        <v>0</v>
      </c>
      <c r="D446" s="19"/>
      <c r="E446" s="19">
        <f t="shared" si="125"/>
        <v>0</v>
      </c>
      <c r="F446" s="19"/>
      <c r="G446" s="19"/>
      <c r="H446" s="19"/>
      <c r="I446" s="19"/>
      <c r="J446" s="19"/>
      <c r="K446" s="19"/>
      <c r="L446" s="19"/>
      <c r="M446" s="19"/>
      <c r="N446" s="19"/>
      <c r="O446" s="19"/>
    </row>
    <row r="447" spans="1:15" x14ac:dyDescent="0.25">
      <c r="A447" s="32">
        <f t="shared" si="126"/>
        <v>0</v>
      </c>
      <c r="B447" s="18"/>
      <c r="C447" s="19">
        <f t="shared" si="124"/>
        <v>0</v>
      </c>
      <c r="D447" s="19"/>
      <c r="E447" s="19">
        <f t="shared" si="125"/>
        <v>0</v>
      </c>
      <c r="F447" s="19"/>
      <c r="G447" s="19"/>
      <c r="H447" s="19"/>
      <c r="I447" s="19"/>
      <c r="J447" s="19"/>
      <c r="K447" s="19"/>
      <c r="L447" s="19"/>
      <c r="M447" s="19"/>
      <c r="N447" s="19"/>
      <c r="O447" s="19"/>
    </row>
    <row r="448" spans="1:15" x14ac:dyDescent="0.25">
      <c r="A448" s="32">
        <f t="shared" si="126"/>
        <v>0</v>
      </c>
      <c r="B448" s="18"/>
      <c r="C448" s="19">
        <f t="shared" si="124"/>
        <v>0</v>
      </c>
      <c r="D448" s="19"/>
      <c r="E448" s="19">
        <f t="shared" si="125"/>
        <v>0</v>
      </c>
      <c r="F448" s="19"/>
      <c r="G448" s="19"/>
      <c r="H448" s="19"/>
      <c r="I448" s="19"/>
      <c r="J448" s="19"/>
      <c r="K448" s="19"/>
      <c r="L448" s="19"/>
      <c r="M448" s="19"/>
      <c r="N448" s="19"/>
      <c r="O448" s="19"/>
    </row>
    <row r="449" spans="1:26" x14ac:dyDescent="0.25">
      <c r="A449" s="14" t="str">
        <f t="shared" si="126"/>
        <v>合   计</v>
      </c>
      <c r="B449" s="14"/>
      <c r="C449" s="20">
        <f>ROUND(SUM(C444:C448)+C442,2)</f>
        <v>0</v>
      </c>
      <c r="D449" s="16">
        <f>ROUND(SUM(D444:D448)+D442,2)</f>
        <v>0</v>
      </c>
      <c r="E449" s="16">
        <f>ROUND(SUM(E444:E448)+E442,2)</f>
        <v>0</v>
      </c>
      <c r="F449" s="16">
        <f>ROUND(SUM(F444:F448)+F442,2)</f>
        <v>0</v>
      </c>
      <c r="G449" s="16">
        <f t="shared" ref="G449:O449" si="127">SUM(G444:G448)+G442</f>
        <v>0</v>
      </c>
      <c r="H449" s="16">
        <f t="shared" si="127"/>
        <v>0</v>
      </c>
      <c r="I449" s="16">
        <f t="shared" si="127"/>
        <v>0</v>
      </c>
      <c r="J449" s="16">
        <f t="shared" si="127"/>
        <v>0</v>
      </c>
      <c r="K449" s="16">
        <f t="shared" si="127"/>
        <v>0</v>
      </c>
      <c r="L449" s="16">
        <f t="shared" si="127"/>
        <v>0</v>
      </c>
      <c r="M449" s="16">
        <f t="shared" si="127"/>
        <v>0</v>
      </c>
      <c r="N449" s="16">
        <f t="shared" si="127"/>
        <v>0</v>
      </c>
      <c r="O449" s="16">
        <f t="shared" si="127"/>
        <v>0</v>
      </c>
    </row>
    <row r="450" spans="1:26" x14ac:dyDescent="0.25">
      <c r="A450" s="46" t="s">
        <v>3</v>
      </c>
      <c r="B450" s="14" t="s">
        <v>100</v>
      </c>
      <c r="C450" s="16"/>
      <c r="D450" s="16"/>
      <c r="E450" s="16"/>
      <c r="F450" s="16"/>
      <c r="G450" s="16"/>
      <c r="H450" s="16"/>
      <c r="I450" s="16"/>
      <c r="J450" s="16"/>
      <c r="K450" s="16"/>
      <c r="L450" s="16"/>
      <c r="M450" s="16"/>
      <c r="N450" s="16"/>
      <c r="O450" s="16"/>
    </row>
    <row r="451" spans="1:26" x14ac:dyDescent="0.25">
      <c r="A451" s="32" t="str">
        <f>A396</f>
        <v>融资租赁款</v>
      </c>
      <c r="B451" s="14"/>
      <c r="C451" s="20">
        <f t="shared" ref="C451:F457" si="128">ROUND(C433-C442,2)</f>
        <v>0</v>
      </c>
      <c r="D451" s="16">
        <f t="shared" si="128"/>
        <v>0</v>
      </c>
      <c r="E451" s="16">
        <f t="shared" si="128"/>
        <v>0</v>
      </c>
      <c r="F451" s="16">
        <f t="shared" si="128"/>
        <v>0</v>
      </c>
      <c r="G451" s="16">
        <f t="shared" ref="G451:O457" si="129">G433-G442</f>
        <v>0</v>
      </c>
      <c r="H451" s="16">
        <f t="shared" si="129"/>
        <v>0</v>
      </c>
      <c r="I451" s="16">
        <f t="shared" si="129"/>
        <v>0</v>
      </c>
      <c r="J451" s="16">
        <f t="shared" si="129"/>
        <v>0</v>
      </c>
      <c r="K451" s="16">
        <f t="shared" si="129"/>
        <v>0</v>
      </c>
      <c r="L451" s="16">
        <f t="shared" si="129"/>
        <v>0</v>
      </c>
      <c r="M451" s="16">
        <f t="shared" si="129"/>
        <v>0</v>
      </c>
      <c r="N451" s="16">
        <f t="shared" si="129"/>
        <v>0</v>
      </c>
      <c r="O451" s="16">
        <f t="shared" si="129"/>
        <v>0</v>
      </c>
    </row>
    <row r="452" spans="1:26" x14ac:dyDescent="0.25">
      <c r="A452" s="32" t="str">
        <f t="shared" ref="A452:A457" si="130">A397</f>
        <v xml:space="preserve">    其中：未实现融资收益</v>
      </c>
      <c r="B452" s="14"/>
      <c r="C452" s="20">
        <f t="shared" si="128"/>
        <v>0</v>
      </c>
      <c r="D452" s="16">
        <f t="shared" si="128"/>
        <v>0</v>
      </c>
      <c r="E452" s="16">
        <f t="shared" si="128"/>
        <v>0</v>
      </c>
      <c r="F452" s="16">
        <f t="shared" si="128"/>
        <v>0</v>
      </c>
      <c r="G452" s="16">
        <f t="shared" si="129"/>
        <v>0</v>
      </c>
      <c r="H452" s="16">
        <f t="shared" si="129"/>
        <v>0</v>
      </c>
      <c r="I452" s="16">
        <f t="shared" si="129"/>
        <v>0</v>
      </c>
      <c r="J452" s="16">
        <f t="shared" si="129"/>
        <v>0</v>
      </c>
      <c r="K452" s="16">
        <f t="shared" si="129"/>
        <v>0</v>
      </c>
      <c r="L452" s="16">
        <f t="shared" si="129"/>
        <v>0</v>
      </c>
      <c r="M452" s="16">
        <f t="shared" si="129"/>
        <v>0</v>
      </c>
      <c r="N452" s="16">
        <f t="shared" si="129"/>
        <v>0</v>
      </c>
      <c r="O452" s="16">
        <f t="shared" si="129"/>
        <v>0</v>
      </c>
    </row>
    <row r="453" spans="1:26" x14ac:dyDescent="0.25">
      <c r="A453" s="32" t="str">
        <f t="shared" si="130"/>
        <v>分期收款销售商品</v>
      </c>
      <c r="B453" s="14"/>
      <c r="C453" s="16">
        <f t="shared" si="128"/>
        <v>0</v>
      </c>
      <c r="D453" s="16">
        <f t="shared" si="128"/>
        <v>0</v>
      </c>
      <c r="E453" s="16">
        <f t="shared" si="128"/>
        <v>0</v>
      </c>
      <c r="F453" s="16">
        <f t="shared" si="128"/>
        <v>0</v>
      </c>
      <c r="G453" s="16">
        <f t="shared" si="129"/>
        <v>0</v>
      </c>
      <c r="H453" s="16">
        <f t="shared" si="129"/>
        <v>0</v>
      </c>
      <c r="I453" s="16">
        <f t="shared" si="129"/>
        <v>0</v>
      </c>
      <c r="J453" s="16">
        <f t="shared" si="129"/>
        <v>0</v>
      </c>
      <c r="K453" s="16">
        <f t="shared" si="129"/>
        <v>0</v>
      </c>
      <c r="L453" s="16">
        <f t="shared" si="129"/>
        <v>0</v>
      </c>
      <c r="M453" s="16">
        <f t="shared" si="129"/>
        <v>0</v>
      </c>
      <c r="N453" s="16">
        <f t="shared" si="129"/>
        <v>0</v>
      </c>
      <c r="O453" s="16">
        <f t="shared" si="129"/>
        <v>0</v>
      </c>
    </row>
    <row r="454" spans="1:26" x14ac:dyDescent="0.25">
      <c r="A454" s="32" t="str">
        <f t="shared" si="130"/>
        <v>分期收款提供劳务</v>
      </c>
      <c r="B454" s="14"/>
      <c r="C454" s="16">
        <f t="shared" si="128"/>
        <v>0</v>
      </c>
      <c r="D454" s="16">
        <f t="shared" si="128"/>
        <v>0</v>
      </c>
      <c r="E454" s="16">
        <f t="shared" si="128"/>
        <v>0</v>
      </c>
      <c r="F454" s="16">
        <f t="shared" si="128"/>
        <v>0</v>
      </c>
      <c r="G454" s="16">
        <f t="shared" si="129"/>
        <v>0</v>
      </c>
      <c r="H454" s="16">
        <f t="shared" si="129"/>
        <v>0</v>
      </c>
      <c r="I454" s="16">
        <f t="shared" si="129"/>
        <v>0</v>
      </c>
      <c r="J454" s="16">
        <f t="shared" si="129"/>
        <v>0</v>
      </c>
      <c r="K454" s="16">
        <f t="shared" si="129"/>
        <v>0</v>
      </c>
      <c r="L454" s="16">
        <f t="shared" si="129"/>
        <v>0</v>
      </c>
      <c r="M454" s="16">
        <f t="shared" si="129"/>
        <v>0</v>
      </c>
      <c r="N454" s="16">
        <f t="shared" si="129"/>
        <v>0</v>
      </c>
      <c r="O454" s="16">
        <f t="shared" si="129"/>
        <v>0</v>
      </c>
    </row>
    <row r="455" spans="1:26" x14ac:dyDescent="0.25">
      <c r="A455" s="32" t="str">
        <f t="shared" si="130"/>
        <v>……</v>
      </c>
      <c r="B455" s="14"/>
      <c r="C455" s="16">
        <f t="shared" si="128"/>
        <v>0</v>
      </c>
      <c r="D455" s="16">
        <f t="shared" si="128"/>
        <v>0</v>
      </c>
      <c r="E455" s="16">
        <f t="shared" si="128"/>
        <v>0</v>
      </c>
      <c r="F455" s="16">
        <f t="shared" si="128"/>
        <v>0</v>
      </c>
      <c r="G455" s="16">
        <f t="shared" si="129"/>
        <v>0</v>
      </c>
      <c r="H455" s="16">
        <f t="shared" si="129"/>
        <v>0</v>
      </c>
      <c r="I455" s="16">
        <f t="shared" si="129"/>
        <v>0</v>
      </c>
      <c r="J455" s="16">
        <f t="shared" si="129"/>
        <v>0</v>
      </c>
      <c r="K455" s="16">
        <f t="shared" si="129"/>
        <v>0</v>
      </c>
      <c r="L455" s="16">
        <f t="shared" si="129"/>
        <v>0</v>
      </c>
      <c r="M455" s="16">
        <f t="shared" si="129"/>
        <v>0</v>
      </c>
      <c r="N455" s="16">
        <f t="shared" si="129"/>
        <v>0</v>
      </c>
      <c r="O455" s="16">
        <f t="shared" si="129"/>
        <v>0</v>
      </c>
    </row>
    <row r="456" spans="1:26" x14ac:dyDescent="0.25">
      <c r="A456" s="32">
        <f t="shared" si="130"/>
        <v>0</v>
      </c>
      <c r="B456" s="14"/>
      <c r="C456" s="16">
        <f t="shared" si="128"/>
        <v>0</v>
      </c>
      <c r="D456" s="16">
        <f t="shared" si="128"/>
        <v>0</v>
      </c>
      <c r="E456" s="16">
        <f t="shared" si="128"/>
        <v>0</v>
      </c>
      <c r="F456" s="16">
        <f t="shared" si="128"/>
        <v>0</v>
      </c>
      <c r="G456" s="16">
        <f t="shared" si="129"/>
        <v>0</v>
      </c>
      <c r="H456" s="16">
        <f t="shared" si="129"/>
        <v>0</v>
      </c>
      <c r="I456" s="16">
        <f t="shared" si="129"/>
        <v>0</v>
      </c>
      <c r="J456" s="16">
        <f t="shared" si="129"/>
        <v>0</v>
      </c>
      <c r="K456" s="16">
        <f t="shared" si="129"/>
        <v>0</v>
      </c>
      <c r="L456" s="16">
        <f t="shared" si="129"/>
        <v>0</v>
      </c>
      <c r="M456" s="16">
        <f t="shared" si="129"/>
        <v>0</v>
      </c>
      <c r="N456" s="16">
        <f t="shared" si="129"/>
        <v>0</v>
      </c>
      <c r="O456" s="16">
        <f t="shared" si="129"/>
        <v>0</v>
      </c>
    </row>
    <row r="457" spans="1:26" x14ac:dyDescent="0.25">
      <c r="A457" s="32">
        <f t="shared" si="130"/>
        <v>0</v>
      </c>
      <c r="B457" s="14"/>
      <c r="C457" s="16">
        <f t="shared" si="128"/>
        <v>0</v>
      </c>
      <c r="D457" s="16">
        <f t="shared" si="128"/>
        <v>0</v>
      </c>
      <c r="E457" s="16">
        <f t="shared" si="128"/>
        <v>0</v>
      </c>
      <c r="F457" s="16">
        <f t="shared" si="128"/>
        <v>0</v>
      </c>
      <c r="G457" s="16">
        <f t="shared" si="129"/>
        <v>0</v>
      </c>
      <c r="H457" s="16">
        <f t="shared" si="129"/>
        <v>0</v>
      </c>
      <c r="I457" s="16">
        <f t="shared" si="129"/>
        <v>0</v>
      </c>
      <c r="J457" s="16">
        <f t="shared" si="129"/>
        <v>0</v>
      </c>
      <c r="K457" s="16">
        <f t="shared" si="129"/>
        <v>0</v>
      </c>
      <c r="L457" s="16">
        <f t="shared" si="129"/>
        <v>0</v>
      </c>
      <c r="M457" s="16">
        <f t="shared" si="129"/>
        <v>0</v>
      </c>
      <c r="N457" s="16">
        <f t="shared" si="129"/>
        <v>0</v>
      </c>
      <c r="O457" s="16">
        <f t="shared" si="129"/>
        <v>0</v>
      </c>
      <c r="Z457" s="489" t="s">
        <v>885</v>
      </c>
    </row>
    <row r="458" spans="1:26" x14ac:dyDescent="0.25">
      <c r="A458" s="14" t="s">
        <v>23</v>
      </c>
      <c r="B458" s="14"/>
      <c r="C458" s="20">
        <f>ROUND(SUM(C453:C457)+C451,2)</f>
        <v>0</v>
      </c>
      <c r="D458" s="16">
        <f>ROUND(SUM(D453:D457)+D451,2)</f>
        <v>0</v>
      </c>
      <c r="E458" s="16">
        <f>ROUND(SUM(E453:E457)+E451,2)</f>
        <v>0</v>
      </c>
      <c r="F458" s="16">
        <f>ROUND(SUM(F453:F457)+F451,2)</f>
        <v>0</v>
      </c>
      <c r="G458" s="16">
        <f t="shared" ref="G458:O458" si="131">SUM(G453:G457)+G451</f>
        <v>0</v>
      </c>
      <c r="H458" s="16">
        <f t="shared" si="131"/>
        <v>0</v>
      </c>
      <c r="I458" s="16">
        <f t="shared" si="131"/>
        <v>0</v>
      </c>
      <c r="J458" s="16">
        <f t="shared" si="131"/>
        <v>0</v>
      </c>
      <c r="K458" s="16">
        <f t="shared" si="131"/>
        <v>0</v>
      </c>
      <c r="L458" s="16">
        <f t="shared" si="131"/>
        <v>0</v>
      </c>
      <c r="M458" s="16">
        <f t="shared" si="131"/>
        <v>0</v>
      </c>
      <c r="N458" s="16">
        <f t="shared" si="131"/>
        <v>0</v>
      </c>
      <c r="O458" s="16">
        <f t="shared" si="131"/>
        <v>0</v>
      </c>
    </row>
    <row r="459" spans="1:26" x14ac:dyDescent="0.25">
      <c r="A459" s="34" t="s">
        <v>141</v>
      </c>
      <c r="B459" s="23" t="s">
        <v>26</v>
      </c>
      <c r="C459" s="29"/>
      <c r="D459" s="29"/>
      <c r="E459" s="29"/>
      <c r="F459" s="29"/>
      <c r="G459" s="29"/>
      <c r="H459" s="29"/>
      <c r="I459" s="29"/>
      <c r="J459" s="29"/>
      <c r="K459" s="29"/>
      <c r="L459" s="29"/>
      <c r="M459" s="29"/>
      <c r="N459" s="29"/>
      <c r="O459" s="29"/>
    </row>
    <row r="460" spans="1:26" x14ac:dyDescent="0.25">
      <c r="A460" s="34" t="s">
        <v>142</v>
      </c>
      <c r="B460" s="23" t="s">
        <v>26</v>
      </c>
      <c r="C460" s="29"/>
      <c r="D460" s="29"/>
      <c r="E460" s="29"/>
      <c r="F460" s="29"/>
      <c r="G460" s="29"/>
      <c r="H460" s="29"/>
      <c r="I460" s="29"/>
      <c r="J460" s="29"/>
      <c r="K460" s="29"/>
      <c r="L460" s="29"/>
      <c r="M460" s="29"/>
      <c r="N460" s="29"/>
      <c r="O460" s="29"/>
    </row>
    <row r="461" spans="1:26" x14ac:dyDescent="0.25">
      <c r="A461" s="17"/>
      <c r="B461" s="14"/>
      <c r="C461" s="16"/>
      <c r="D461" s="16"/>
      <c r="E461" s="16"/>
      <c r="F461" s="16"/>
      <c r="G461" s="16"/>
      <c r="H461" s="16"/>
      <c r="I461" s="16"/>
      <c r="J461" s="16"/>
      <c r="K461" s="16"/>
      <c r="L461" s="16"/>
      <c r="M461" s="16"/>
      <c r="N461" s="16"/>
      <c r="O461" s="16"/>
    </row>
    <row r="462" spans="1:26" x14ac:dyDescent="0.25">
      <c r="A462" s="25" t="s">
        <v>143</v>
      </c>
      <c r="B462" s="26" t="s">
        <v>74</v>
      </c>
      <c r="C462" s="49"/>
      <c r="D462" s="49"/>
      <c r="E462" s="49"/>
      <c r="F462" s="49"/>
      <c r="G462" s="49"/>
      <c r="H462" s="49"/>
      <c r="I462" s="49"/>
      <c r="J462" s="49"/>
      <c r="K462" s="49"/>
      <c r="L462" s="49"/>
      <c r="M462" s="49"/>
      <c r="N462" s="49"/>
      <c r="O462" s="49"/>
    </row>
    <row r="463" spans="1:26" x14ac:dyDescent="0.25">
      <c r="A463" s="17"/>
      <c r="B463" s="14"/>
      <c r="C463" s="16"/>
      <c r="D463" s="16"/>
      <c r="E463" s="16"/>
      <c r="F463" s="16"/>
      <c r="G463" s="16"/>
      <c r="H463" s="16"/>
      <c r="I463" s="16"/>
      <c r="J463" s="16"/>
      <c r="K463" s="16"/>
      <c r="L463" s="16"/>
      <c r="M463" s="16"/>
      <c r="N463" s="16"/>
      <c r="O463" s="16"/>
    </row>
    <row r="464" spans="1:26" x14ac:dyDescent="0.25">
      <c r="A464" s="11" t="s">
        <v>144</v>
      </c>
      <c r="B464" s="12"/>
      <c r="C464" s="13"/>
      <c r="D464" s="13"/>
      <c r="E464" s="13"/>
      <c r="F464" s="13"/>
      <c r="G464" s="13"/>
      <c r="H464" s="13"/>
      <c r="I464" s="13"/>
      <c r="J464" s="13"/>
      <c r="K464" s="13"/>
      <c r="L464" s="13"/>
      <c r="M464" s="13"/>
      <c r="N464" s="13"/>
      <c r="O464" s="13"/>
    </row>
    <row r="465" spans="1:28" x14ac:dyDescent="0.25">
      <c r="A465" s="17" t="s">
        <v>145</v>
      </c>
      <c r="B465" s="14"/>
      <c r="C465" s="16"/>
      <c r="D465" s="16"/>
      <c r="E465" s="16"/>
      <c r="F465" s="16"/>
      <c r="G465" s="16"/>
      <c r="H465" s="16"/>
      <c r="I465" s="16"/>
      <c r="J465" s="16"/>
      <c r="K465" s="16"/>
      <c r="L465" s="16"/>
      <c r="M465" s="16"/>
      <c r="N465" s="16"/>
      <c r="O465" s="16"/>
    </row>
    <row r="466" spans="1:28" x14ac:dyDescent="0.25">
      <c r="A466" s="17" t="s">
        <v>146</v>
      </c>
      <c r="B466" s="14"/>
      <c r="C466" s="16"/>
      <c r="D466" s="16"/>
      <c r="E466" s="16"/>
      <c r="F466" s="16"/>
      <c r="G466" s="16"/>
      <c r="H466" s="16"/>
      <c r="I466" s="16"/>
      <c r="J466" s="16"/>
      <c r="K466" s="16"/>
      <c r="L466" s="16"/>
      <c r="M466" s="16"/>
      <c r="N466" s="16"/>
      <c r="O466" s="16"/>
    </row>
    <row r="467" spans="1:28" x14ac:dyDescent="0.25">
      <c r="A467" s="46" t="s">
        <v>3</v>
      </c>
      <c r="B467" s="15" t="s">
        <v>147</v>
      </c>
      <c r="C467" s="16"/>
      <c r="D467" s="16"/>
      <c r="E467" s="16"/>
      <c r="F467" s="16"/>
      <c r="G467" s="16"/>
      <c r="H467" s="16"/>
      <c r="I467" s="16"/>
      <c r="J467" s="16"/>
      <c r="K467" s="16"/>
      <c r="L467" s="16"/>
      <c r="M467" s="16"/>
      <c r="N467" s="16"/>
      <c r="O467" s="16"/>
    </row>
    <row r="468" spans="1:28" x14ac:dyDescent="0.25">
      <c r="A468" s="17" t="s">
        <v>148</v>
      </c>
      <c r="B468" s="18"/>
      <c r="C468" s="19">
        <f>ROUND(E468+D468,2)</f>
        <v>0</v>
      </c>
      <c r="D468" s="19"/>
      <c r="E468" s="19">
        <f>ROUND(SUM(F468:O468),2)</f>
        <v>0</v>
      </c>
      <c r="F468" s="19"/>
      <c r="G468" s="19"/>
      <c r="H468" s="19"/>
      <c r="I468" s="19"/>
      <c r="J468" s="19"/>
      <c r="K468" s="19"/>
      <c r="L468" s="19"/>
      <c r="M468" s="19"/>
      <c r="N468" s="19"/>
      <c r="O468" s="19"/>
    </row>
    <row r="469" spans="1:28" x14ac:dyDescent="0.25">
      <c r="A469" s="17" t="s">
        <v>149</v>
      </c>
      <c r="B469" s="18"/>
      <c r="C469" s="19">
        <f>ROUND(E469+D469,2)</f>
        <v>0</v>
      </c>
      <c r="D469" s="19"/>
      <c r="E469" s="19">
        <f>ROUND(SUM(F469:O469),2)</f>
        <v>0</v>
      </c>
      <c r="F469" s="19"/>
      <c r="G469" s="19"/>
      <c r="H469" s="19"/>
      <c r="I469" s="19"/>
      <c r="J469" s="19"/>
      <c r="K469" s="19"/>
      <c r="L469" s="19"/>
      <c r="M469" s="19"/>
      <c r="N469" s="19"/>
      <c r="O469" s="19"/>
    </row>
    <row r="470" spans="1:28" x14ac:dyDescent="0.25">
      <c r="A470" s="17" t="s">
        <v>150</v>
      </c>
      <c r="B470" s="18"/>
      <c r="C470" s="19">
        <f>ROUND(E470+D470,2)</f>
        <v>0</v>
      </c>
      <c r="D470" s="19"/>
      <c r="E470" s="19">
        <f>ROUND(SUM(F470:O470),2)</f>
        <v>0</v>
      </c>
      <c r="F470" s="19"/>
      <c r="G470" s="19"/>
      <c r="H470" s="19"/>
      <c r="I470" s="19"/>
      <c r="J470" s="19"/>
      <c r="K470" s="19"/>
      <c r="L470" s="19"/>
      <c r="M470" s="19"/>
      <c r="N470" s="19"/>
      <c r="O470" s="19"/>
    </row>
    <row r="471" spans="1:28" x14ac:dyDescent="0.25">
      <c r="A471" s="14" t="s">
        <v>23</v>
      </c>
      <c r="B471" s="14"/>
      <c r="C471" s="20">
        <f>ROUND(SUM(C468:C470),2)</f>
        <v>0</v>
      </c>
      <c r="D471" s="16">
        <f>ROUND(SUM(D468:D470),2)</f>
        <v>0</v>
      </c>
      <c r="E471" s="16">
        <f>ROUND(SUM(E468:E470),2)</f>
        <v>0</v>
      </c>
      <c r="F471" s="16">
        <f>ROUND(SUM(F468:F470),2)</f>
        <v>0</v>
      </c>
      <c r="G471" s="16">
        <f t="shared" ref="G471:O471" si="132">SUM(G468:G470)</f>
        <v>0</v>
      </c>
      <c r="H471" s="16">
        <f t="shared" si="132"/>
        <v>0</v>
      </c>
      <c r="I471" s="16">
        <f t="shared" si="132"/>
        <v>0</v>
      </c>
      <c r="J471" s="16">
        <f t="shared" si="132"/>
        <v>0</v>
      </c>
      <c r="K471" s="16">
        <f t="shared" si="132"/>
        <v>0</v>
      </c>
      <c r="L471" s="16">
        <f t="shared" si="132"/>
        <v>0</v>
      </c>
      <c r="M471" s="16">
        <f t="shared" si="132"/>
        <v>0</v>
      </c>
      <c r="N471" s="16">
        <f t="shared" si="132"/>
        <v>0</v>
      </c>
      <c r="O471" s="16">
        <f t="shared" si="132"/>
        <v>0</v>
      </c>
    </row>
    <row r="472" spans="1:28" x14ac:dyDescent="0.25">
      <c r="A472" s="46" t="s">
        <v>3</v>
      </c>
      <c r="B472" s="14" t="s">
        <v>151</v>
      </c>
      <c r="C472" s="16"/>
      <c r="D472" s="16"/>
      <c r="E472" s="16"/>
      <c r="F472" s="16"/>
      <c r="G472" s="16"/>
      <c r="H472" s="16"/>
      <c r="I472" s="16"/>
      <c r="J472" s="16"/>
      <c r="K472" s="16"/>
      <c r="L472" s="16"/>
      <c r="M472" s="16"/>
      <c r="N472" s="16"/>
      <c r="O472" s="16"/>
    </row>
    <row r="473" spans="1:28" x14ac:dyDescent="0.25">
      <c r="A473" s="17" t="s">
        <v>148</v>
      </c>
      <c r="B473" s="18"/>
      <c r="C473" s="19">
        <f>ROUND(E473+D473,2)</f>
        <v>0</v>
      </c>
      <c r="D473" s="19"/>
      <c r="E473" s="19">
        <f>ROUND(SUM(F473:O473),2)</f>
        <v>0</v>
      </c>
      <c r="F473" s="19"/>
      <c r="G473" s="19"/>
      <c r="H473" s="19"/>
      <c r="I473" s="19"/>
      <c r="J473" s="19"/>
      <c r="K473" s="19"/>
      <c r="L473" s="19"/>
      <c r="M473" s="19"/>
      <c r="N473" s="19"/>
      <c r="O473" s="19"/>
    </row>
    <row r="474" spans="1:28" x14ac:dyDescent="0.25">
      <c r="A474" s="17" t="s">
        <v>149</v>
      </c>
      <c r="B474" s="18"/>
      <c r="C474" s="19">
        <f>ROUND(E474+D474,2)</f>
        <v>0</v>
      </c>
      <c r="D474" s="19"/>
      <c r="E474" s="19">
        <f>ROUND(SUM(F474:O474),2)</f>
        <v>0</v>
      </c>
      <c r="F474" s="19"/>
      <c r="G474" s="19"/>
      <c r="H474" s="19"/>
      <c r="I474" s="19"/>
      <c r="J474" s="19"/>
      <c r="K474" s="19"/>
      <c r="L474" s="19"/>
      <c r="M474" s="19"/>
      <c r="N474" s="19"/>
      <c r="O474" s="19"/>
    </row>
    <row r="475" spans="1:28" x14ac:dyDescent="0.25">
      <c r="A475" s="17" t="s">
        <v>150</v>
      </c>
      <c r="B475" s="18"/>
      <c r="C475" s="19">
        <f>ROUND(E475+D475,2)</f>
        <v>0</v>
      </c>
      <c r="D475" s="19"/>
      <c r="E475" s="19">
        <f>ROUND(SUM(F475:O475),2)</f>
        <v>0</v>
      </c>
      <c r="F475" s="19"/>
      <c r="G475" s="19"/>
      <c r="H475" s="19"/>
      <c r="I475" s="19"/>
      <c r="J475" s="19"/>
      <c r="K475" s="19"/>
      <c r="L475" s="19"/>
      <c r="M475" s="19"/>
      <c r="N475" s="19"/>
      <c r="O475" s="19"/>
    </row>
    <row r="476" spans="1:28" x14ac:dyDescent="0.25">
      <c r="A476" s="14" t="s">
        <v>23</v>
      </c>
      <c r="B476" s="14"/>
      <c r="C476" s="20">
        <f>ROUND(SUM(C473:C475),2)</f>
        <v>0</v>
      </c>
      <c r="D476" s="16">
        <f>ROUND(SUM(D473:D475),2)</f>
        <v>0</v>
      </c>
      <c r="E476" s="16">
        <f>ROUND(SUM(E473:E475),2)</f>
        <v>0</v>
      </c>
      <c r="F476" s="16">
        <f>ROUND(SUM(F473:F475),2)</f>
        <v>0</v>
      </c>
      <c r="G476" s="16">
        <f t="shared" ref="G476:O476" si="133">SUM(G473:G475)</f>
        <v>0</v>
      </c>
      <c r="H476" s="16">
        <f t="shared" si="133"/>
        <v>0</v>
      </c>
      <c r="I476" s="16">
        <f t="shared" si="133"/>
        <v>0</v>
      </c>
      <c r="J476" s="16">
        <f t="shared" si="133"/>
        <v>0</v>
      </c>
      <c r="K476" s="16">
        <f t="shared" si="133"/>
        <v>0</v>
      </c>
      <c r="L476" s="16">
        <f t="shared" si="133"/>
        <v>0</v>
      </c>
      <c r="M476" s="16">
        <f t="shared" si="133"/>
        <v>0</v>
      </c>
      <c r="N476" s="16">
        <f t="shared" si="133"/>
        <v>0</v>
      </c>
      <c r="O476" s="16">
        <f t="shared" si="133"/>
        <v>0</v>
      </c>
    </row>
    <row r="477" spans="1:28" s="50" customFormat="1" x14ac:dyDescent="0.25">
      <c r="A477" s="46" t="s">
        <v>3</v>
      </c>
      <c r="B477" s="32" t="s">
        <v>152</v>
      </c>
      <c r="C477" s="16"/>
      <c r="D477" s="16"/>
      <c r="E477" s="16"/>
      <c r="F477" s="16"/>
      <c r="G477" s="16"/>
      <c r="H477" s="16"/>
      <c r="I477" s="16"/>
      <c r="J477" s="16"/>
      <c r="K477" s="16"/>
      <c r="L477" s="16"/>
      <c r="M477" s="16"/>
      <c r="N477" s="16"/>
      <c r="O477" s="16"/>
      <c r="Z477" s="489"/>
      <c r="AA477" s="489"/>
      <c r="AB477" s="492"/>
    </row>
    <row r="478" spans="1:28" s="50" customFormat="1" x14ac:dyDescent="0.25">
      <c r="A478" s="17" t="s">
        <v>148</v>
      </c>
      <c r="B478" s="47"/>
      <c r="C478" s="19">
        <f>ROUND(E478+D478,2)</f>
        <v>0</v>
      </c>
      <c r="D478" s="48"/>
      <c r="E478" s="19">
        <f>ROUND(SUM(F478:O478),2)</f>
        <v>0</v>
      </c>
      <c r="F478" s="48"/>
      <c r="G478" s="48"/>
      <c r="H478" s="48"/>
      <c r="I478" s="48"/>
      <c r="J478" s="48"/>
      <c r="K478" s="48"/>
      <c r="L478" s="48"/>
      <c r="M478" s="48"/>
      <c r="N478" s="48"/>
      <c r="O478" s="48"/>
      <c r="Z478" s="489"/>
      <c r="AA478" s="489"/>
      <c r="AB478" s="492"/>
    </row>
    <row r="479" spans="1:28" s="50" customFormat="1" x14ac:dyDescent="0.25">
      <c r="A479" s="17" t="s">
        <v>149</v>
      </c>
      <c r="B479" s="47"/>
      <c r="C479" s="19">
        <f>ROUND(E479+D479,2)</f>
        <v>0</v>
      </c>
      <c r="D479" s="48"/>
      <c r="E479" s="19">
        <f>ROUND(SUM(F479:O479),2)</f>
        <v>0</v>
      </c>
      <c r="F479" s="48"/>
      <c r="G479" s="48"/>
      <c r="H479" s="48"/>
      <c r="I479" s="48"/>
      <c r="J479" s="48"/>
      <c r="K479" s="48"/>
      <c r="L479" s="48"/>
      <c r="M479" s="48"/>
      <c r="N479" s="48"/>
      <c r="O479" s="48"/>
      <c r="Z479" s="489"/>
      <c r="AA479" s="489"/>
      <c r="AB479" s="492"/>
    </row>
    <row r="480" spans="1:28" s="50" customFormat="1" x14ac:dyDescent="0.25">
      <c r="A480" s="17" t="s">
        <v>150</v>
      </c>
      <c r="B480" s="47"/>
      <c r="C480" s="19">
        <f>ROUND(E480+D480,2)</f>
        <v>0</v>
      </c>
      <c r="D480" s="48"/>
      <c r="E480" s="19">
        <f>ROUND(SUM(F480:O480),2)</f>
        <v>0</v>
      </c>
      <c r="F480" s="48"/>
      <c r="G480" s="48"/>
      <c r="H480" s="48"/>
      <c r="I480" s="48"/>
      <c r="J480" s="48"/>
      <c r="K480" s="48"/>
      <c r="L480" s="48"/>
      <c r="M480" s="48"/>
      <c r="N480" s="48"/>
      <c r="O480" s="48"/>
      <c r="Z480" s="489"/>
      <c r="AA480" s="489"/>
      <c r="AB480" s="492"/>
    </row>
    <row r="481" spans="1:28" s="50" customFormat="1" x14ac:dyDescent="0.25">
      <c r="A481" s="14" t="s">
        <v>23</v>
      </c>
      <c r="B481" s="14"/>
      <c r="C481" s="16">
        <f>ROUND(SUM(C478:C480),2)</f>
        <v>0</v>
      </c>
      <c r="D481" s="16">
        <f>ROUND(SUM(D478:D480),2)</f>
        <v>0</v>
      </c>
      <c r="E481" s="16">
        <f>ROUND(SUM(E478:E480),2)</f>
        <v>0</v>
      </c>
      <c r="F481" s="16">
        <f>ROUND(SUM(F478:F480),2)</f>
        <v>0</v>
      </c>
      <c r="G481" s="16">
        <f t="shared" ref="G481:O481" si="134">SUM(G478:G480)</f>
        <v>0</v>
      </c>
      <c r="H481" s="16">
        <f t="shared" si="134"/>
        <v>0</v>
      </c>
      <c r="I481" s="16">
        <f t="shared" si="134"/>
        <v>0</v>
      </c>
      <c r="J481" s="16">
        <f t="shared" si="134"/>
        <v>0</v>
      </c>
      <c r="K481" s="16">
        <f t="shared" si="134"/>
        <v>0</v>
      </c>
      <c r="L481" s="16">
        <f t="shared" si="134"/>
        <v>0</v>
      </c>
      <c r="M481" s="16">
        <f t="shared" si="134"/>
        <v>0</v>
      </c>
      <c r="N481" s="16">
        <f t="shared" si="134"/>
        <v>0</v>
      </c>
      <c r="O481" s="16">
        <f t="shared" si="134"/>
        <v>0</v>
      </c>
      <c r="Z481" s="489"/>
      <c r="AA481" s="489"/>
      <c r="AB481" s="492"/>
    </row>
    <row r="482" spans="1:28" s="50" customFormat="1" x14ac:dyDescent="0.25">
      <c r="A482" s="46" t="s">
        <v>3</v>
      </c>
      <c r="B482" s="14" t="s">
        <v>153</v>
      </c>
      <c r="C482" s="16"/>
      <c r="D482" s="16"/>
      <c r="E482" s="16"/>
      <c r="F482" s="16"/>
      <c r="G482" s="16"/>
      <c r="H482" s="16"/>
      <c r="I482" s="16"/>
      <c r="J482" s="16"/>
      <c r="K482" s="16"/>
      <c r="L482" s="16"/>
      <c r="M482" s="16"/>
      <c r="N482" s="16"/>
      <c r="O482" s="16"/>
      <c r="Z482" s="489"/>
      <c r="AA482" s="489"/>
      <c r="AB482" s="492"/>
    </row>
    <row r="483" spans="1:28" s="50" customFormat="1" x14ac:dyDescent="0.25">
      <c r="A483" s="17" t="s">
        <v>148</v>
      </c>
      <c r="B483" s="47"/>
      <c r="C483" s="19">
        <f>ROUND(E483+D483,2)</f>
        <v>0</v>
      </c>
      <c r="D483" s="48"/>
      <c r="E483" s="19">
        <f>ROUND(SUM(F483:O483),2)</f>
        <v>0</v>
      </c>
      <c r="F483" s="48"/>
      <c r="G483" s="48"/>
      <c r="H483" s="48"/>
      <c r="I483" s="48"/>
      <c r="J483" s="48"/>
      <c r="K483" s="48"/>
      <c r="L483" s="48"/>
      <c r="M483" s="48"/>
      <c r="N483" s="48"/>
      <c r="O483" s="48"/>
      <c r="Z483" s="489"/>
      <c r="AA483" s="489"/>
      <c r="AB483" s="492"/>
    </row>
    <row r="484" spans="1:28" s="50" customFormat="1" x14ac:dyDescent="0.25">
      <c r="A484" s="17" t="s">
        <v>149</v>
      </c>
      <c r="B484" s="47"/>
      <c r="C484" s="19">
        <f>ROUND(E484+D484,2)</f>
        <v>0</v>
      </c>
      <c r="D484" s="48"/>
      <c r="E484" s="19">
        <f>ROUND(SUM(F484:O484),2)</f>
        <v>0</v>
      </c>
      <c r="F484" s="48"/>
      <c r="G484" s="48"/>
      <c r="H484" s="48"/>
      <c r="I484" s="48"/>
      <c r="J484" s="48"/>
      <c r="K484" s="48"/>
      <c r="L484" s="48"/>
      <c r="M484" s="48"/>
      <c r="N484" s="48"/>
      <c r="O484" s="48"/>
      <c r="Z484" s="489"/>
      <c r="AA484" s="489"/>
      <c r="AB484" s="492"/>
    </row>
    <row r="485" spans="1:28" s="50" customFormat="1" x14ac:dyDescent="0.25">
      <c r="A485" s="17" t="s">
        <v>150</v>
      </c>
      <c r="B485" s="47"/>
      <c r="C485" s="19">
        <f>ROUND(E485+D485,2)</f>
        <v>0</v>
      </c>
      <c r="D485" s="48"/>
      <c r="E485" s="19">
        <f>ROUND(SUM(F485:O485),2)</f>
        <v>0</v>
      </c>
      <c r="F485" s="48"/>
      <c r="G485" s="48"/>
      <c r="H485" s="48"/>
      <c r="I485" s="48"/>
      <c r="J485" s="48"/>
      <c r="K485" s="48"/>
      <c r="L485" s="48"/>
      <c r="M485" s="48"/>
      <c r="N485" s="48"/>
      <c r="O485" s="48"/>
      <c r="Z485" s="489"/>
      <c r="AA485" s="489"/>
      <c r="AB485" s="492"/>
    </row>
    <row r="486" spans="1:28" s="50" customFormat="1" x14ac:dyDescent="0.25">
      <c r="A486" s="14" t="s">
        <v>23</v>
      </c>
      <c r="B486" s="14"/>
      <c r="C486" s="16">
        <f>ROUND(SUM(C483:C485),2)</f>
        <v>0</v>
      </c>
      <c r="D486" s="16">
        <f>ROUND(SUM(D483:D485),2)</f>
        <v>0</v>
      </c>
      <c r="E486" s="16">
        <f>ROUND(SUM(E483:E485),2)</f>
        <v>0</v>
      </c>
      <c r="F486" s="16">
        <f>ROUND(SUM(F483:F485),2)</f>
        <v>0</v>
      </c>
      <c r="G486" s="16">
        <f t="shared" ref="G486:O486" si="135">SUM(G483:G485)</f>
        <v>0</v>
      </c>
      <c r="H486" s="16">
        <f t="shared" si="135"/>
        <v>0</v>
      </c>
      <c r="I486" s="16">
        <f t="shared" si="135"/>
        <v>0</v>
      </c>
      <c r="J486" s="16">
        <f t="shared" si="135"/>
        <v>0</v>
      </c>
      <c r="K486" s="16">
        <f t="shared" si="135"/>
        <v>0</v>
      </c>
      <c r="L486" s="16">
        <f t="shared" si="135"/>
        <v>0</v>
      </c>
      <c r="M486" s="16">
        <f t="shared" si="135"/>
        <v>0</v>
      </c>
      <c r="N486" s="16">
        <f t="shared" si="135"/>
        <v>0</v>
      </c>
      <c r="O486" s="16">
        <f t="shared" si="135"/>
        <v>0</v>
      </c>
      <c r="Z486" s="489"/>
      <c r="AA486" s="489"/>
      <c r="AB486" s="492"/>
    </row>
    <row r="487" spans="1:28" s="50" customFormat="1" x14ac:dyDescent="0.25">
      <c r="A487" s="46" t="s">
        <v>3</v>
      </c>
      <c r="B487" s="14" t="s">
        <v>154</v>
      </c>
      <c r="C487" s="16"/>
      <c r="D487" s="16"/>
      <c r="E487" s="16"/>
      <c r="F487" s="16"/>
      <c r="G487" s="16"/>
      <c r="H487" s="16"/>
      <c r="I487" s="16"/>
      <c r="J487" s="16"/>
      <c r="K487" s="16"/>
      <c r="L487" s="16"/>
      <c r="M487" s="16"/>
      <c r="N487" s="16"/>
      <c r="O487" s="16"/>
      <c r="Z487" s="489"/>
      <c r="AA487" s="489"/>
      <c r="AB487" s="492"/>
    </row>
    <row r="488" spans="1:28" s="50" customFormat="1" x14ac:dyDescent="0.25">
      <c r="A488" s="17" t="s">
        <v>148</v>
      </c>
      <c r="B488" s="47"/>
      <c r="C488" s="19">
        <f>ROUND(E488+D488,2)</f>
        <v>0</v>
      </c>
      <c r="D488" s="48"/>
      <c r="E488" s="19">
        <f>ROUND(SUM(F488:O488),2)</f>
        <v>0</v>
      </c>
      <c r="F488" s="48"/>
      <c r="G488" s="48"/>
      <c r="H488" s="48"/>
      <c r="I488" s="48"/>
      <c r="J488" s="48"/>
      <c r="K488" s="48"/>
      <c r="L488" s="48"/>
      <c r="M488" s="48"/>
      <c r="N488" s="48"/>
      <c r="O488" s="48"/>
      <c r="Z488" s="489"/>
      <c r="AA488" s="489"/>
      <c r="AB488" s="492"/>
    </row>
    <row r="489" spans="1:28" s="50" customFormat="1" x14ac:dyDescent="0.25">
      <c r="A489" s="17" t="s">
        <v>149</v>
      </c>
      <c r="B489" s="47"/>
      <c r="C489" s="19">
        <f>ROUND(E489+D489,2)</f>
        <v>0</v>
      </c>
      <c r="D489" s="48"/>
      <c r="E489" s="19">
        <f>ROUND(SUM(F489:O489),2)</f>
        <v>0</v>
      </c>
      <c r="F489" s="48"/>
      <c r="G489" s="48"/>
      <c r="H489" s="48"/>
      <c r="I489" s="48"/>
      <c r="J489" s="48"/>
      <c r="K489" s="48"/>
      <c r="L489" s="48"/>
      <c r="M489" s="48"/>
      <c r="N489" s="48"/>
      <c r="O489" s="48"/>
      <c r="Z489" s="489"/>
      <c r="AA489" s="489"/>
      <c r="AB489" s="492"/>
    </row>
    <row r="490" spans="1:28" s="50" customFormat="1" x14ac:dyDescent="0.25">
      <c r="A490" s="17" t="s">
        <v>150</v>
      </c>
      <c r="B490" s="47"/>
      <c r="C490" s="19">
        <f>ROUND(E490+D490,2)</f>
        <v>0</v>
      </c>
      <c r="D490" s="48"/>
      <c r="E490" s="19">
        <f>ROUND(SUM(F490:O490),2)</f>
        <v>0</v>
      </c>
      <c r="F490" s="48"/>
      <c r="G490" s="48"/>
      <c r="H490" s="48"/>
      <c r="I490" s="48"/>
      <c r="J490" s="48"/>
      <c r="K490" s="48"/>
      <c r="L490" s="48"/>
      <c r="M490" s="48"/>
      <c r="N490" s="48"/>
      <c r="O490" s="48"/>
      <c r="Z490" s="489"/>
      <c r="AA490" s="489"/>
      <c r="AB490" s="492"/>
    </row>
    <row r="491" spans="1:28" s="50" customFormat="1" x14ac:dyDescent="0.25">
      <c r="A491" s="14" t="s">
        <v>23</v>
      </c>
      <c r="B491" s="14"/>
      <c r="C491" s="16">
        <f>ROUND(SUM(C488:C490),2)</f>
        <v>0</v>
      </c>
      <c r="D491" s="16">
        <f>ROUND(SUM(D488:D490),2)</f>
        <v>0</v>
      </c>
      <c r="E491" s="16">
        <f>ROUND(SUM(E488:E490),2)</f>
        <v>0</v>
      </c>
      <c r="F491" s="16">
        <f>ROUND(SUM(F488:F490),2)</f>
        <v>0</v>
      </c>
      <c r="G491" s="16">
        <f t="shared" ref="G491:O491" si="136">SUM(G488:G490)</f>
        <v>0</v>
      </c>
      <c r="H491" s="16">
        <f t="shared" si="136"/>
        <v>0</v>
      </c>
      <c r="I491" s="16">
        <f t="shared" si="136"/>
        <v>0</v>
      </c>
      <c r="J491" s="16">
        <f t="shared" si="136"/>
        <v>0</v>
      </c>
      <c r="K491" s="16">
        <f t="shared" si="136"/>
        <v>0</v>
      </c>
      <c r="L491" s="16">
        <f t="shared" si="136"/>
        <v>0</v>
      </c>
      <c r="M491" s="16">
        <f t="shared" si="136"/>
        <v>0</v>
      </c>
      <c r="N491" s="16">
        <f t="shared" si="136"/>
        <v>0</v>
      </c>
      <c r="O491" s="16">
        <f t="shared" si="136"/>
        <v>0</v>
      </c>
      <c r="Z491" s="489"/>
      <c r="AA491" s="489"/>
      <c r="AB491" s="492"/>
    </row>
    <row r="492" spans="1:28" x14ac:dyDescent="0.25">
      <c r="A492" s="46" t="s">
        <v>3</v>
      </c>
      <c r="B492" s="14" t="s">
        <v>155</v>
      </c>
      <c r="C492" s="16"/>
      <c r="D492" s="16"/>
      <c r="E492" s="16"/>
      <c r="F492" s="16"/>
      <c r="G492" s="16"/>
      <c r="H492" s="16"/>
      <c r="I492" s="16"/>
      <c r="J492" s="16"/>
      <c r="K492" s="16"/>
      <c r="L492" s="16"/>
      <c r="M492" s="16"/>
      <c r="N492" s="16"/>
      <c r="O492" s="16"/>
    </row>
    <row r="493" spans="1:28" x14ac:dyDescent="0.25">
      <c r="A493" s="17" t="s">
        <v>148</v>
      </c>
      <c r="B493" s="47"/>
      <c r="C493" s="19">
        <f>ROUND(E493+D493,2)</f>
        <v>0</v>
      </c>
      <c r="D493" s="48"/>
      <c r="E493" s="19">
        <f>ROUND(SUM(F493:O493),2)</f>
        <v>0</v>
      </c>
      <c r="F493" s="48"/>
      <c r="G493" s="48"/>
      <c r="H493" s="48"/>
      <c r="I493" s="48"/>
      <c r="J493" s="48"/>
      <c r="K493" s="48"/>
      <c r="L493" s="48"/>
      <c r="M493" s="48"/>
      <c r="N493" s="48"/>
      <c r="O493" s="48"/>
    </row>
    <row r="494" spans="1:28" x14ac:dyDescent="0.25">
      <c r="A494" s="17" t="s">
        <v>149</v>
      </c>
      <c r="B494" s="47"/>
      <c r="C494" s="19">
        <f>ROUND(E494+D494,2)</f>
        <v>0</v>
      </c>
      <c r="D494" s="48"/>
      <c r="E494" s="19">
        <f>ROUND(SUM(F494:O494),2)</f>
        <v>0</v>
      </c>
      <c r="F494" s="48"/>
      <c r="G494" s="48"/>
      <c r="H494" s="48"/>
      <c r="I494" s="48"/>
      <c r="J494" s="48"/>
      <c r="K494" s="48"/>
      <c r="L494" s="48"/>
      <c r="M494" s="48"/>
      <c r="N494" s="48"/>
      <c r="O494" s="48"/>
    </row>
    <row r="495" spans="1:28" x14ac:dyDescent="0.25">
      <c r="A495" s="17" t="s">
        <v>150</v>
      </c>
      <c r="B495" s="47"/>
      <c r="C495" s="19">
        <f>ROUND(E495+D495,2)</f>
        <v>0</v>
      </c>
      <c r="D495" s="48"/>
      <c r="E495" s="19">
        <f>ROUND(SUM(F495:O495),2)</f>
        <v>0</v>
      </c>
      <c r="F495" s="48"/>
      <c r="G495" s="48"/>
      <c r="H495" s="48"/>
      <c r="I495" s="48"/>
      <c r="J495" s="48"/>
      <c r="K495" s="48"/>
      <c r="L495" s="48"/>
      <c r="M495" s="48"/>
      <c r="N495" s="48"/>
      <c r="O495" s="48"/>
    </row>
    <row r="496" spans="1:28" x14ac:dyDescent="0.25">
      <c r="A496" s="14" t="s">
        <v>23</v>
      </c>
      <c r="B496" s="14"/>
      <c r="C496" s="20">
        <f>ROUND(SUM(C493:C495),2)</f>
        <v>0</v>
      </c>
      <c r="D496" s="16">
        <f>ROUND(SUM(D493:D495),2)</f>
        <v>0</v>
      </c>
      <c r="E496" s="16">
        <f>ROUND(SUM(E493:E495),2)</f>
        <v>0</v>
      </c>
      <c r="F496" s="16">
        <f>ROUND(SUM(F493:F495),2)</f>
        <v>0</v>
      </c>
      <c r="G496" s="16">
        <f t="shared" ref="G496:O496" si="137">SUM(G493:G495)</f>
        <v>0</v>
      </c>
      <c r="H496" s="16">
        <f t="shared" si="137"/>
        <v>0</v>
      </c>
      <c r="I496" s="16">
        <f t="shared" si="137"/>
        <v>0</v>
      </c>
      <c r="J496" s="16">
        <f t="shared" si="137"/>
        <v>0</v>
      </c>
      <c r="K496" s="16">
        <f t="shared" si="137"/>
        <v>0</v>
      </c>
      <c r="L496" s="16">
        <f t="shared" si="137"/>
        <v>0</v>
      </c>
      <c r="M496" s="16">
        <f t="shared" si="137"/>
        <v>0</v>
      </c>
      <c r="N496" s="16">
        <f t="shared" si="137"/>
        <v>0</v>
      </c>
      <c r="O496" s="16">
        <f t="shared" si="137"/>
        <v>0</v>
      </c>
    </row>
    <row r="497" spans="1:27" x14ac:dyDescent="0.25">
      <c r="A497" s="46" t="s">
        <v>3</v>
      </c>
      <c r="B497" s="14" t="s">
        <v>156</v>
      </c>
      <c r="C497" s="16"/>
      <c r="D497" s="16"/>
      <c r="E497" s="16"/>
      <c r="F497" s="16"/>
      <c r="G497" s="16"/>
      <c r="H497" s="16"/>
      <c r="I497" s="16"/>
      <c r="J497" s="16"/>
      <c r="K497" s="16"/>
      <c r="L497" s="16"/>
      <c r="M497" s="16"/>
      <c r="N497" s="16"/>
      <c r="O497" s="16"/>
    </row>
    <row r="498" spans="1:27" x14ac:dyDescent="0.25">
      <c r="A498" s="17" t="s">
        <v>148</v>
      </c>
      <c r="B498" s="47"/>
      <c r="C498" s="19">
        <f>ROUND(E498+D498,2)</f>
        <v>0</v>
      </c>
      <c r="D498" s="48"/>
      <c r="E498" s="19">
        <f>ROUND(SUM(F498:O498),2)</f>
        <v>0</v>
      </c>
      <c r="F498" s="48"/>
      <c r="G498" s="48"/>
      <c r="H498" s="48"/>
      <c r="I498" s="48"/>
      <c r="J498" s="48"/>
      <c r="K498" s="48"/>
      <c r="L498" s="48"/>
      <c r="M498" s="48"/>
      <c r="N498" s="48"/>
      <c r="O498" s="48"/>
    </row>
    <row r="499" spans="1:27" x14ac:dyDescent="0.25">
      <c r="A499" s="17" t="s">
        <v>149</v>
      </c>
      <c r="B499" s="47"/>
      <c r="C499" s="19">
        <f>ROUND(E499+D499,2)</f>
        <v>0</v>
      </c>
      <c r="D499" s="48"/>
      <c r="E499" s="19">
        <f>ROUND(SUM(F499:O499),2)</f>
        <v>0</v>
      </c>
      <c r="F499" s="48"/>
      <c r="G499" s="48"/>
      <c r="H499" s="48"/>
      <c r="I499" s="48"/>
      <c r="J499" s="48"/>
      <c r="K499" s="48"/>
      <c r="L499" s="48"/>
      <c r="M499" s="48"/>
      <c r="N499" s="48"/>
      <c r="O499" s="48"/>
    </row>
    <row r="500" spans="1:27" x14ac:dyDescent="0.25">
      <c r="A500" s="17" t="s">
        <v>150</v>
      </c>
      <c r="B500" s="47"/>
      <c r="C500" s="19">
        <f>ROUND(E500+D500,2)</f>
        <v>0</v>
      </c>
      <c r="D500" s="48"/>
      <c r="E500" s="19">
        <f>ROUND(SUM(F500:O500),2)</f>
        <v>0</v>
      </c>
      <c r="F500" s="48"/>
      <c r="G500" s="48"/>
      <c r="H500" s="48"/>
      <c r="I500" s="48"/>
      <c r="J500" s="48"/>
      <c r="K500" s="48"/>
      <c r="L500" s="48"/>
      <c r="M500" s="48"/>
      <c r="N500" s="48"/>
      <c r="O500" s="48"/>
    </row>
    <row r="501" spans="1:27" x14ac:dyDescent="0.25">
      <c r="A501" s="14" t="s">
        <v>23</v>
      </c>
      <c r="B501" s="14"/>
      <c r="C501" s="16">
        <f>ROUND(SUM(C498:C500),2)</f>
        <v>0</v>
      </c>
      <c r="D501" s="16">
        <f>ROUND(SUM(D498:D500),2)</f>
        <v>0</v>
      </c>
      <c r="E501" s="16">
        <f>ROUND(SUM(E498:E500),2)</f>
        <v>0</v>
      </c>
      <c r="F501" s="16">
        <f>ROUND(SUM(F498:F500),2)</f>
        <v>0</v>
      </c>
      <c r="G501" s="16">
        <f t="shared" ref="G501:O501" si="138">SUM(G498:G500)</f>
        <v>0</v>
      </c>
      <c r="H501" s="16">
        <f t="shared" si="138"/>
        <v>0</v>
      </c>
      <c r="I501" s="16">
        <f t="shared" si="138"/>
        <v>0</v>
      </c>
      <c r="J501" s="16">
        <f t="shared" si="138"/>
        <v>0</v>
      </c>
      <c r="K501" s="16">
        <f t="shared" si="138"/>
        <v>0</v>
      </c>
      <c r="L501" s="16">
        <f t="shared" si="138"/>
        <v>0</v>
      </c>
      <c r="M501" s="16">
        <f t="shared" si="138"/>
        <v>0</v>
      </c>
      <c r="N501" s="16">
        <f t="shared" si="138"/>
        <v>0</v>
      </c>
      <c r="O501" s="16">
        <f t="shared" si="138"/>
        <v>0</v>
      </c>
    </row>
    <row r="502" spans="1:27" x14ac:dyDescent="0.25">
      <c r="A502" s="46" t="s">
        <v>3</v>
      </c>
      <c r="B502" s="14" t="s">
        <v>157</v>
      </c>
      <c r="C502" s="16"/>
      <c r="D502" s="16"/>
      <c r="E502" s="16"/>
      <c r="F502" s="16"/>
      <c r="G502" s="16"/>
      <c r="H502" s="16"/>
      <c r="I502" s="16"/>
      <c r="J502" s="16"/>
      <c r="K502" s="16"/>
      <c r="L502" s="16"/>
      <c r="M502" s="16"/>
      <c r="N502" s="16"/>
      <c r="O502" s="16"/>
    </row>
    <row r="503" spans="1:27" x14ac:dyDescent="0.25">
      <c r="A503" s="17" t="s">
        <v>148</v>
      </c>
      <c r="B503" s="14"/>
      <c r="C503" s="20">
        <f t="shared" ref="C503:F505" si="139">ROUND(C468+C473+C478+C483+C488-C493-C498,2)</f>
        <v>0</v>
      </c>
      <c r="D503" s="16">
        <f t="shared" si="139"/>
        <v>0</v>
      </c>
      <c r="E503" s="16">
        <f t="shared" si="139"/>
        <v>0</v>
      </c>
      <c r="F503" s="16">
        <f t="shared" si="139"/>
        <v>0</v>
      </c>
      <c r="G503" s="16">
        <f t="shared" ref="G503:O505" si="140">G468+G473+G478+G483+G488-G493-G498</f>
        <v>0</v>
      </c>
      <c r="H503" s="16">
        <f t="shared" si="140"/>
        <v>0</v>
      </c>
      <c r="I503" s="16">
        <f t="shared" si="140"/>
        <v>0</v>
      </c>
      <c r="J503" s="16">
        <f t="shared" si="140"/>
        <v>0</v>
      </c>
      <c r="K503" s="16">
        <f t="shared" si="140"/>
        <v>0</v>
      </c>
      <c r="L503" s="16">
        <f t="shared" si="140"/>
        <v>0</v>
      </c>
      <c r="M503" s="16">
        <f t="shared" si="140"/>
        <v>0</v>
      </c>
      <c r="N503" s="16">
        <f t="shared" si="140"/>
        <v>0</v>
      </c>
      <c r="O503" s="16">
        <f t="shared" si="140"/>
        <v>0</v>
      </c>
    </row>
    <row r="504" spans="1:27" x14ac:dyDescent="0.25">
      <c r="A504" s="17" t="s">
        <v>149</v>
      </c>
      <c r="B504" s="14"/>
      <c r="C504" s="16">
        <f t="shared" si="139"/>
        <v>0</v>
      </c>
      <c r="D504" s="16">
        <f t="shared" si="139"/>
        <v>0</v>
      </c>
      <c r="E504" s="16">
        <f t="shared" si="139"/>
        <v>0</v>
      </c>
      <c r="F504" s="16">
        <f t="shared" si="139"/>
        <v>0</v>
      </c>
      <c r="G504" s="16">
        <f t="shared" si="140"/>
        <v>0</v>
      </c>
      <c r="H504" s="16">
        <f t="shared" si="140"/>
        <v>0</v>
      </c>
      <c r="I504" s="16">
        <f t="shared" si="140"/>
        <v>0</v>
      </c>
      <c r="J504" s="16">
        <f t="shared" si="140"/>
        <v>0</v>
      </c>
      <c r="K504" s="16">
        <f t="shared" si="140"/>
        <v>0</v>
      </c>
      <c r="L504" s="16">
        <f t="shared" si="140"/>
        <v>0</v>
      </c>
      <c r="M504" s="16">
        <f t="shared" si="140"/>
        <v>0</v>
      </c>
      <c r="N504" s="16">
        <f t="shared" si="140"/>
        <v>0</v>
      </c>
      <c r="O504" s="16">
        <f t="shared" si="140"/>
        <v>0</v>
      </c>
    </row>
    <row r="505" spans="1:27" x14ac:dyDescent="0.25">
      <c r="A505" s="17" t="s">
        <v>150</v>
      </c>
      <c r="B505" s="14"/>
      <c r="C505" s="16">
        <f t="shared" si="139"/>
        <v>0</v>
      </c>
      <c r="D505" s="16">
        <f t="shared" si="139"/>
        <v>0</v>
      </c>
      <c r="E505" s="16">
        <f t="shared" si="139"/>
        <v>0</v>
      </c>
      <c r="F505" s="16">
        <f t="shared" si="139"/>
        <v>0</v>
      </c>
      <c r="G505" s="16">
        <f t="shared" si="140"/>
        <v>0</v>
      </c>
      <c r="H505" s="16">
        <f t="shared" si="140"/>
        <v>0</v>
      </c>
      <c r="I505" s="16">
        <f t="shared" si="140"/>
        <v>0</v>
      </c>
      <c r="J505" s="16">
        <f t="shared" si="140"/>
        <v>0</v>
      </c>
      <c r="K505" s="16">
        <f t="shared" si="140"/>
        <v>0</v>
      </c>
      <c r="L505" s="16">
        <f t="shared" si="140"/>
        <v>0</v>
      </c>
      <c r="M505" s="16">
        <f t="shared" si="140"/>
        <v>0</v>
      </c>
      <c r="N505" s="16">
        <f t="shared" si="140"/>
        <v>0</v>
      </c>
      <c r="O505" s="16">
        <f t="shared" si="140"/>
        <v>0</v>
      </c>
    </row>
    <row r="506" spans="1:27" x14ac:dyDescent="0.25">
      <c r="A506" s="14" t="s">
        <v>23</v>
      </c>
      <c r="B506" s="14"/>
      <c r="C506" s="20">
        <f>ROUND(SUM(C503:C505),2)</f>
        <v>0</v>
      </c>
      <c r="D506" s="16">
        <f>ROUND(SUM(D503:D505),2)</f>
        <v>0</v>
      </c>
      <c r="E506" s="16">
        <f>ROUND(SUM(E503:E505),2)</f>
        <v>0</v>
      </c>
      <c r="F506" s="16">
        <f>ROUND(SUM(F503:F505),2)</f>
        <v>0</v>
      </c>
      <c r="G506" s="16">
        <f t="shared" ref="G506:O506" si="141">SUM(G503:G505)</f>
        <v>0</v>
      </c>
      <c r="H506" s="16">
        <f t="shared" si="141"/>
        <v>0</v>
      </c>
      <c r="I506" s="16">
        <f t="shared" si="141"/>
        <v>0</v>
      </c>
      <c r="J506" s="16">
        <f t="shared" si="141"/>
        <v>0</v>
      </c>
      <c r="K506" s="16">
        <f t="shared" si="141"/>
        <v>0</v>
      </c>
      <c r="L506" s="16">
        <f t="shared" si="141"/>
        <v>0</v>
      </c>
      <c r="M506" s="16">
        <f t="shared" si="141"/>
        <v>0</v>
      </c>
      <c r="N506" s="16">
        <f t="shared" si="141"/>
        <v>0</v>
      </c>
      <c r="O506" s="16">
        <f t="shared" si="141"/>
        <v>0</v>
      </c>
    </row>
    <row r="507" spans="1:27" x14ac:dyDescent="0.25">
      <c r="A507" s="17" t="s">
        <v>158</v>
      </c>
      <c r="B507" s="14"/>
      <c r="C507" s="16"/>
      <c r="D507" s="16"/>
      <c r="E507" s="16"/>
      <c r="F507" s="16"/>
      <c r="G507" s="16"/>
      <c r="H507" s="16"/>
      <c r="I507" s="16"/>
      <c r="J507" s="16"/>
      <c r="K507" s="16"/>
      <c r="L507" s="16"/>
      <c r="M507" s="16"/>
      <c r="N507" s="16"/>
      <c r="O507" s="16"/>
    </row>
    <row r="508" spans="1:27" x14ac:dyDescent="0.25">
      <c r="A508" s="46" t="s">
        <v>3</v>
      </c>
      <c r="B508" s="14" t="s">
        <v>159</v>
      </c>
      <c r="C508" s="16"/>
      <c r="D508" s="16"/>
      <c r="E508" s="16"/>
      <c r="F508" s="16"/>
      <c r="G508" s="16"/>
      <c r="H508" s="16"/>
      <c r="I508" s="16"/>
      <c r="J508" s="16"/>
      <c r="K508" s="16"/>
      <c r="L508" s="16"/>
      <c r="M508" s="16"/>
      <c r="N508" s="16"/>
      <c r="O508" s="16"/>
    </row>
    <row r="509" spans="1:27" x14ac:dyDescent="0.25">
      <c r="A509" s="17" t="s">
        <v>148</v>
      </c>
      <c r="B509" s="18"/>
      <c r="C509" s="19">
        <f>ROUND(E509+D509,2)</f>
        <v>0</v>
      </c>
      <c r="D509" s="19"/>
      <c r="E509" s="19">
        <f>ROUND(SUM(F509:O509),2)</f>
        <v>0</v>
      </c>
      <c r="F509" s="19"/>
      <c r="G509" s="19"/>
      <c r="H509" s="19"/>
      <c r="I509" s="19"/>
      <c r="J509" s="19"/>
      <c r="K509" s="19"/>
      <c r="L509" s="19"/>
      <c r="M509" s="19"/>
      <c r="N509" s="19"/>
      <c r="O509" s="19"/>
      <c r="AA509" s="489">
        <f>ROUND(C468-C509,2)</f>
        <v>0</v>
      </c>
    </row>
    <row r="510" spans="1:27" x14ac:dyDescent="0.25">
      <c r="A510" s="17" t="s">
        <v>149</v>
      </c>
      <c r="B510" s="18"/>
      <c r="C510" s="19">
        <f>ROUND(E510+D510,2)</f>
        <v>0</v>
      </c>
      <c r="D510" s="19"/>
      <c r="E510" s="19">
        <f>ROUND(SUM(F510:O510),2)</f>
        <v>0</v>
      </c>
      <c r="F510" s="19"/>
      <c r="G510" s="19"/>
      <c r="H510" s="19"/>
      <c r="I510" s="19"/>
      <c r="J510" s="19"/>
      <c r="K510" s="19"/>
      <c r="L510" s="19"/>
      <c r="M510" s="19"/>
      <c r="N510" s="19"/>
      <c r="O510" s="19"/>
      <c r="AA510" s="489">
        <f>ROUND(C469-C510,2)</f>
        <v>0</v>
      </c>
    </row>
    <row r="511" spans="1:27" x14ac:dyDescent="0.25">
      <c r="A511" s="17" t="s">
        <v>150</v>
      </c>
      <c r="B511" s="18"/>
      <c r="C511" s="19">
        <f>ROUND(E511+D511,2)</f>
        <v>0</v>
      </c>
      <c r="D511" s="19"/>
      <c r="E511" s="19">
        <f>ROUND(SUM(F511:O511),2)</f>
        <v>0</v>
      </c>
      <c r="F511" s="19"/>
      <c r="G511" s="19"/>
      <c r="H511" s="19"/>
      <c r="I511" s="19"/>
      <c r="J511" s="19"/>
      <c r="K511" s="19"/>
      <c r="L511" s="19"/>
      <c r="M511" s="19"/>
      <c r="N511" s="19"/>
      <c r="O511" s="19"/>
    </row>
    <row r="512" spans="1:27" x14ac:dyDescent="0.25">
      <c r="A512" s="14" t="s">
        <v>23</v>
      </c>
      <c r="B512" s="14"/>
      <c r="C512" s="20">
        <f>ROUND(SUM(C509:C511),2)</f>
        <v>0</v>
      </c>
      <c r="D512" s="16">
        <f>ROUND(SUM(D509:D511),2)</f>
        <v>0</v>
      </c>
      <c r="E512" s="16">
        <f>ROUND(SUM(E509:E511),2)</f>
        <v>0</v>
      </c>
      <c r="F512" s="16">
        <f>ROUND(SUM(F509:F511),2)</f>
        <v>0</v>
      </c>
      <c r="G512" s="16">
        <f t="shared" ref="G512:O512" si="142">SUM(G509:G511)</f>
        <v>0</v>
      </c>
      <c r="H512" s="16">
        <f t="shared" si="142"/>
        <v>0</v>
      </c>
      <c r="I512" s="16">
        <f t="shared" si="142"/>
        <v>0</v>
      </c>
      <c r="J512" s="16">
        <f t="shared" si="142"/>
        <v>0</v>
      </c>
      <c r="K512" s="16">
        <f t="shared" si="142"/>
        <v>0</v>
      </c>
      <c r="L512" s="16">
        <f t="shared" si="142"/>
        <v>0</v>
      </c>
      <c r="M512" s="16">
        <f t="shared" si="142"/>
        <v>0</v>
      </c>
      <c r="N512" s="16">
        <f t="shared" si="142"/>
        <v>0</v>
      </c>
      <c r="O512" s="16">
        <f t="shared" si="142"/>
        <v>0</v>
      </c>
      <c r="AA512" s="489">
        <f>ROUND(C471-C512,2)</f>
        <v>0</v>
      </c>
    </row>
    <row r="513" spans="1:27" x14ac:dyDescent="0.25">
      <c r="A513" s="46" t="s">
        <v>3</v>
      </c>
      <c r="B513" s="14" t="s">
        <v>160</v>
      </c>
      <c r="C513" s="16"/>
      <c r="D513" s="16"/>
      <c r="E513" s="16"/>
      <c r="F513" s="16"/>
      <c r="G513" s="16"/>
      <c r="H513" s="16"/>
      <c r="I513" s="16"/>
      <c r="J513" s="16"/>
      <c r="K513" s="16"/>
      <c r="L513" s="16"/>
      <c r="M513" s="16"/>
      <c r="N513" s="16"/>
      <c r="O513" s="16"/>
    </row>
    <row r="514" spans="1:27" x14ac:dyDescent="0.25">
      <c r="A514" s="17" t="s">
        <v>148</v>
      </c>
      <c r="B514" s="18"/>
      <c r="C514" s="19">
        <f>ROUND(E514+D514,2)</f>
        <v>0</v>
      </c>
      <c r="D514" s="19"/>
      <c r="E514" s="19">
        <f>ROUND(SUM(F514:O514),2)</f>
        <v>0</v>
      </c>
      <c r="F514" s="19"/>
      <c r="G514" s="19"/>
      <c r="H514" s="19"/>
      <c r="I514" s="19"/>
      <c r="J514" s="19"/>
      <c r="K514" s="19"/>
      <c r="L514" s="19"/>
      <c r="M514" s="19"/>
      <c r="N514" s="19"/>
      <c r="O514" s="19"/>
      <c r="AA514" s="489">
        <f>ROUND(C473-C514,2)</f>
        <v>0</v>
      </c>
    </row>
    <row r="515" spans="1:27" x14ac:dyDescent="0.25">
      <c r="A515" s="17" t="s">
        <v>149</v>
      </c>
      <c r="B515" s="18"/>
      <c r="C515" s="19">
        <f>ROUND(E515+D515,2)</f>
        <v>0</v>
      </c>
      <c r="D515" s="19"/>
      <c r="E515" s="19">
        <f>ROUND(SUM(F515:O515),2)</f>
        <v>0</v>
      </c>
      <c r="F515" s="19"/>
      <c r="G515" s="19"/>
      <c r="H515" s="19"/>
      <c r="I515" s="19"/>
      <c r="J515" s="19"/>
      <c r="K515" s="19"/>
      <c r="L515" s="19"/>
      <c r="M515" s="19"/>
      <c r="N515" s="19"/>
      <c r="O515" s="19"/>
      <c r="AA515" s="489">
        <f>ROUND(C474-C515,2)</f>
        <v>0</v>
      </c>
    </row>
    <row r="516" spans="1:27" x14ac:dyDescent="0.25">
      <c r="A516" s="17" t="s">
        <v>150</v>
      </c>
      <c r="B516" s="18"/>
      <c r="C516" s="19">
        <f>ROUND(E516+D516,2)</f>
        <v>0</v>
      </c>
      <c r="D516" s="19"/>
      <c r="E516" s="19">
        <f>ROUND(SUM(F516:O516),2)</f>
        <v>0</v>
      </c>
      <c r="F516" s="19"/>
      <c r="G516" s="19"/>
      <c r="H516" s="19"/>
      <c r="I516" s="19"/>
      <c r="J516" s="19"/>
      <c r="K516" s="19"/>
      <c r="L516" s="19"/>
      <c r="M516" s="19"/>
      <c r="N516" s="19"/>
      <c r="O516" s="19"/>
    </row>
    <row r="517" spans="1:27" x14ac:dyDescent="0.25">
      <c r="A517" s="14" t="s">
        <v>23</v>
      </c>
      <c r="B517" s="14"/>
      <c r="C517" s="20">
        <f>ROUND(SUM(C514:C516),2)</f>
        <v>0</v>
      </c>
      <c r="D517" s="16">
        <f>ROUND(SUM(D514:D516),2)</f>
        <v>0</v>
      </c>
      <c r="E517" s="16">
        <f>ROUND(SUM(E514:E516),2)</f>
        <v>0</v>
      </c>
      <c r="F517" s="16">
        <f>ROUND(SUM(F514:F516),2)</f>
        <v>0</v>
      </c>
      <c r="G517" s="16">
        <f t="shared" ref="G517:O517" si="143">SUM(G514:G516)</f>
        <v>0</v>
      </c>
      <c r="H517" s="16">
        <f t="shared" si="143"/>
        <v>0</v>
      </c>
      <c r="I517" s="16">
        <f t="shared" si="143"/>
        <v>0</v>
      </c>
      <c r="J517" s="16">
        <f t="shared" si="143"/>
        <v>0</v>
      </c>
      <c r="K517" s="16">
        <f t="shared" si="143"/>
        <v>0</v>
      </c>
      <c r="L517" s="16">
        <f t="shared" si="143"/>
        <v>0</v>
      </c>
      <c r="M517" s="16">
        <f t="shared" si="143"/>
        <v>0</v>
      </c>
      <c r="N517" s="16">
        <f t="shared" si="143"/>
        <v>0</v>
      </c>
      <c r="O517" s="16">
        <f t="shared" si="143"/>
        <v>0</v>
      </c>
      <c r="AA517" s="489">
        <f>ROUND(C476-C517,2)</f>
        <v>0</v>
      </c>
    </row>
    <row r="518" spans="1:27" x14ac:dyDescent="0.25">
      <c r="A518" s="46" t="s">
        <v>3</v>
      </c>
      <c r="B518" s="14" t="s">
        <v>154</v>
      </c>
      <c r="C518" s="16"/>
      <c r="D518" s="16"/>
      <c r="E518" s="16"/>
      <c r="F518" s="16"/>
      <c r="G518" s="16"/>
      <c r="H518" s="16"/>
      <c r="I518" s="16"/>
      <c r="J518" s="16"/>
      <c r="K518" s="16"/>
      <c r="L518" s="16"/>
      <c r="M518" s="16"/>
      <c r="N518" s="16"/>
      <c r="O518" s="16"/>
    </row>
    <row r="519" spans="1:27" x14ac:dyDescent="0.25">
      <c r="A519" s="17" t="s">
        <v>148</v>
      </c>
      <c r="B519" s="47"/>
      <c r="C519" s="19">
        <f>ROUND(E519+D519,2)</f>
        <v>0</v>
      </c>
      <c r="D519" s="48"/>
      <c r="E519" s="19">
        <f>ROUND(SUM(F519:O519),2)</f>
        <v>0</v>
      </c>
      <c r="F519" s="48"/>
      <c r="G519" s="48"/>
      <c r="H519" s="48"/>
      <c r="I519" s="48"/>
      <c r="J519" s="48"/>
      <c r="K519" s="48"/>
      <c r="L519" s="48"/>
      <c r="M519" s="48"/>
      <c r="N519" s="48"/>
      <c r="O519" s="48"/>
    </row>
    <row r="520" spans="1:27" x14ac:dyDescent="0.25">
      <c r="A520" s="17" t="s">
        <v>149</v>
      </c>
      <c r="B520" s="47"/>
      <c r="C520" s="19">
        <f>ROUND(E520+D520,2)</f>
        <v>0</v>
      </c>
      <c r="D520" s="48"/>
      <c r="E520" s="19">
        <f>ROUND(SUM(F520:O520),2)</f>
        <v>0</v>
      </c>
      <c r="F520" s="48"/>
      <c r="G520" s="48"/>
      <c r="H520" s="48"/>
      <c r="I520" s="48"/>
      <c r="J520" s="48"/>
      <c r="K520" s="48"/>
      <c r="L520" s="48"/>
      <c r="M520" s="48"/>
      <c r="N520" s="48"/>
      <c r="O520" s="48"/>
    </row>
    <row r="521" spans="1:27" x14ac:dyDescent="0.25">
      <c r="A521" s="17" t="s">
        <v>150</v>
      </c>
      <c r="B521" s="47"/>
      <c r="C521" s="19">
        <f>ROUND(E521+D521,2)</f>
        <v>0</v>
      </c>
      <c r="D521" s="48"/>
      <c r="E521" s="19">
        <f>ROUND(SUM(F521:O521),2)</f>
        <v>0</v>
      </c>
      <c r="F521" s="48"/>
      <c r="G521" s="48"/>
      <c r="H521" s="48"/>
      <c r="I521" s="48"/>
      <c r="J521" s="48"/>
      <c r="K521" s="48"/>
      <c r="L521" s="48"/>
      <c r="M521" s="48"/>
      <c r="N521" s="48"/>
      <c r="O521" s="48"/>
    </row>
    <row r="522" spans="1:27" x14ac:dyDescent="0.25">
      <c r="A522" s="14" t="s">
        <v>23</v>
      </c>
      <c r="B522" s="14"/>
      <c r="C522" s="16">
        <f>ROUND(SUM(C519:C521),2)</f>
        <v>0</v>
      </c>
      <c r="D522" s="16">
        <f>ROUND(SUM(D519:D521),2)</f>
        <v>0</v>
      </c>
      <c r="E522" s="16">
        <f>ROUND(SUM(E519:E521),2)</f>
        <v>0</v>
      </c>
      <c r="F522" s="16">
        <f>ROUND(SUM(F519:F521),2)</f>
        <v>0</v>
      </c>
      <c r="G522" s="16">
        <f t="shared" ref="G522:O522" si="144">SUM(G519:G521)</f>
        <v>0</v>
      </c>
      <c r="H522" s="16">
        <f t="shared" si="144"/>
        <v>0</v>
      </c>
      <c r="I522" s="16">
        <f t="shared" si="144"/>
        <v>0</v>
      </c>
      <c r="J522" s="16">
        <f t="shared" si="144"/>
        <v>0</v>
      </c>
      <c r="K522" s="16">
        <f t="shared" si="144"/>
        <v>0</v>
      </c>
      <c r="L522" s="16">
        <f t="shared" si="144"/>
        <v>0</v>
      </c>
      <c r="M522" s="16">
        <f t="shared" si="144"/>
        <v>0</v>
      </c>
      <c r="N522" s="16">
        <f t="shared" si="144"/>
        <v>0</v>
      </c>
      <c r="O522" s="16">
        <f t="shared" si="144"/>
        <v>0</v>
      </c>
    </row>
    <row r="523" spans="1:27" x14ac:dyDescent="0.25">
      <c r="A523" s="46" t="s">
        <v>3</v>
      </c>
      <c r="B523" s="14" t="s">
        <v>155</v>
      </c>
      <c r="C523" s="16"/>
      <c r="D523" s="16"/>
      <c r="E523" s="16"/>
      <c r="F523" s="16"/>
      <c r="G523" s="16"/>
      <c r="H523" s="16"/>
      <c r="I523" s="16"/>
      <c r="J523" s="16"/>
      <c r="K523" s="16"/>
      <c r="L523" s="16"/>
      <c r="M523" s="16"/>
      <c r="N523" s="16"/>
      <c r="O523" s="16"/>
    </row>
    <row r="524" spans="1:27" x14ac:dyDescent="0.25">
      <c r="A524" s="17" t="s">
        <v>148</v>
      </c>
      <c r="B524" s="47"/>
      <c r="C524" s="19">
        <f>ROUND(E524+D524,2)</f>
        <v>0</v>
      </c>
      <c r="D524" s="48"/>
      <c r="E524" s="19">
        <f>ROUND(SUM(F524:O524),2)</f>
        <v>0</v>
      </c>
      <c r="F524" s="48"/>
      <c r="G524" s="48"/>
      <c r="H524" s="48"/>
      <c r="I524" s="48"/>
      <c r="J524" s="48"/>
      <c r="K524" s="48"/>
      <c r="L524" s="48"/>
      <c r="M524" s="48"/>
      <c r="N524" s="48"/>
      <c r="O524" s="48"/>
      <c r="AA524" s="489">
        <f>ROUND(C493-C524,2)</f>
        <v>0</v>
      </c>
    </row>
    <row r="525" spans="1:27" x14ac:dyDescent="0.25">
      <c r="A525" s="17" t="s">
        <v>149</v>
      </c>
      <c r="B525" s="47"/>
      <c r="C525" s="19">
        <f>ROUND(E525+D525,2)</f>
        <v>0</v>
      </c>
      <c r="D525" s="48"/>
      <c r="E525" s="19">
        <f>ROUND(SUM(F525:O525),2)</f>
        <v>0</v>
      </c>
      <c r="F525" s="48"/>
      <c r="G525" s="48"/>
      <c r="H525" s="48"/>
      <c r="I525" s="48"/>
      <c r="J525" s="48"/>
      <c r="K525" s="48"/>
      <c r="L525" s="48"/>
      <c r="M525" s="48"/>
      <c r="N525" s="48"/>
      <c r="O525" s="48"/>
      <c r="AA525" s="489">
        <f>ROUND(C494-C525,2)</f>
        <v>0</v>
      </c>
    </row>
    <row r="526" spans="1:27" x14ac:dyDescent="0.25">
      <c r="A526" s="17" t="s">
        <v>150</v>
      </c>
      <c r="B526" s="47"/>
      <c r="C526" s="19">
        <f>ROUND(E526+D526,2)</f>
        <v>0</v>
      </c>
      <c r="D526" s="48"/>
      <c r="E526" s="19">
        <f>ROUND(SUM(F526:O526),2)</f>
        <v>0</v>
      </c>
      <c r="F526" s="48"/>
      <c r="G526" s="48"/>
      <c r="H526" s="48"/>
      <c r="I526" s="48"/>
      <c r="J526" s="48"/>
      <c r="K526" s="48"/>
      <c r="L526" s="48"/>
      <c r="M526" s="48"/>
      <c r="N526" s="48"/>
      <c r="O526" s="48"/>
    </row>
    <row r="527" spans="1:27" x14ac:dyDescent="0.25">
      <c r="A527" s="14" t="s">
        <v>23</v>
      </c>
      <c r="B527" s="14"/>
      <c r="C527" s="20">
        <f>ROUND(SUM(C524:C526),2)</f>
        <v>0</v>
      </c>
      <c r="D527" s="16">
        <f>ROUND(SUM(D524:D526),2)</f>
        <v>0</v>
      </c>
      <c r="E527" s="16">
        <f>ROUND(SUM(E524:E526),2)</f>
        <v>0</v>
      </c>
      <c r="F527" s="16">
        <f>ROUND(SUM(F524:F526),2)</f>
        <v>0</v>
      </c>
      <c r="G527" s="16">
        <f t="shared" ref="G527:O527" si="145">SUM(G524:G526)</f>
        <v>0</v>
      </c>
      <c r="H527" s="16">
        <f t="shared" si="145"/>
        <v>0</v>
      </c>
      <c r="I527" s="16">
        <f t="shared" si="145"/>
        <v>0</v>
      </c>
      <c r="J527" s="16">
        <f t="shared" si="145"/>
        <v>0</v>
      </c>
      <c r="K527" s="16">
        <f t="shared" si="145"/>
        <v>0</v>
      </c>
      <c r="L527" s="16">
        <f t="shared" si="145"/>
        <v>0</v>
      </c>
      <c r="M527" s="16">
        <f t="shared" si="145"/>
        <v>0</v>
      </c>
      <c r="N527" s="16">
        <f t="shared" si="145"/>
        <v>0</v>
      </c>
      <c r="O527" s="16">
        <f t="shared" si="145"/>
        <v>0</v>
      </c>
      <c r="AA527" s="489">
        <f>ROUND(C496-C527,2)</f>
        <v>0</v>
      </c>
    </row>
    <row r="528" spans="1:27" x14ac:dyDescent="0.25">
      <c r="A528" s="46" t="s">
        <v>3</v>
      </c>
      <c r="B528" s="14" t="s">
        <v>161</v>
      </c>
      <c r="C528" s="16"/>
      <c r="D528" s="16"/>
      <c r="E528" s="16"/>
      <c r="F528" s="16"/>
      <c r="G528" s="16"/>
      <c r="H528" s="16"/>
      <c r="I528" s="16"/>
      <c r="J528" s="16"/>
      <c r="K528" s="16"/>
      <c r="L528" s="16"/>
      <c r="M528" s="16"/>
      <c r="N528" s="16"/>
      <c r="O528" s="16"/>
    </row>
    <row r="529" spans="1:27" x14ac:dyDescent="0.25">
      <c r="A529" s="17" t="s">
        <v>148</v>
      </c>
      <c r="B529" s="18"/>
      <c r="C529" s="19">
        <f>ROUND(E529+D529,2)</f>
        <v>0</v>
      </c>
      <c r="D529" s="19"/>
      <c r="E529" s="19">
        <f>ROUND(SUM(F529:O529),2)</f>
        <v>0</v>
      </c>
      <c r="F529" s="19"/>
      <c r="G529" s="19"/>
      <c r="H529" s="19"/>
      <c r="I529" s="19"/>
      <c r="J529" s="19"/>
      <c r="K529" s="19"/>
      <c r="L529" s="19"/>
      <c r="M529" s="19"/>
      <c r="N529" s="19"/>
      <c r="O529" s="19"/>
    </row>
    <row r="530" spans="1:27" x14ac:dyDescent="0.25">
      <c r="A530" s="17" t="s">
        <v>149</v>
      </c>
      <c r="B530" s="18"/>
      <c r="C530" s="19">
        <f>ROUND(E530+D530,2)</f>
        <v>0</v>
      </c>
      <c r="D530" s="19"/>
      <c r="E530" s="19">
        <f>ROUND(SUM(F530:O530),2)</f>
        <v>0</v>
      </c>
      <c r="F530" s="19"/>
      <c r="G530" s="19"/>
      <c r="H530" s="19"/>
      <c r="I530" s="19"/>
      <c r="J530" s="19"/>
      <c r="K530" s="19"/>
      <c r="L530" s="19"/>
      <c r="M530" s="19"/>
      <c r="N530" s="19"/>
      <c r="O530" s="19"/>
    </row>
    <row r="531" spans="1:27" x14ac:dyDescent="0.25">
      <c r="A531" s="17" t="s">
        <v>150</v>
      </c>
      <c r="B531" s="18"/>
      <c r="C531" s="19">
        <f>ROUND(E531+D531,2)</f>
        <v>0</v>
      </c>
      <c r="D531" s="19"/>
      <c r="E531" s="19">
        <f>ROUND(SUM(F531:O531),2)</f>
        <v>0</v>
      </c>
      <c r="F531" s="19"/>
      <c r="G531" s="19"/>
      <c r="H531" s="19"/>
      <c r="I531" s="19"/>
      <c r="J531" s="19"/>
      <c r="K531" s="19"/>
      <c r="L531" s="19"/>
      <c r="M531" s="19"/>
      <c r="N531" s="19"/>
      <c r="O531" s="19"/>
    </row>
    <row r="532" spans="1:27" x14ac:dyDescent="0.25">
      <c r="A532" s="14" t="s">
        <v>23</v>
      </c>
      <c r="B532" s="14"/>
      <c r="C532" s="16">
        <f>ROUND(SUM(C529:C531),2)</f>
        <v>0</v>
      </c>
      <c r="D532" s="16">
        <f>ROUND(SUM(D529:D531),2)</f>
        <v>0</v>
      </c>
      <c r="E532" s="16">
        <f>ROUND(SUM(E529:E531),2)</f>
        <v>0</v>
      </c>
      <c r="F532" s="16">
        <f>ROUND(SUM(F529:F531),2)</f>
        <v>0</v>
      </c>
      <c r="G532" s="16">
        <f t="shared" ref="G532:O532" si="146">SUM(G529:G531)</f>
        <v>0</v>
      </c>
      <c r="H532" s="16">
        <f t="shared" si="146"/>
        <v>0</v>
      </c>
      <c r="I532" s="16">
        <f t="shared" si="146"/>
        <v>0</v>
      </c>
      <c r="J532" s="16">
        <f t="shared" si="146"/>
        <v>0</v>
      </c>
      <c r="K532" s="16">
        <f t="shared" si="146"/>
        <v>0</v>
      </c>
      <c r="L532" s="16">
        <f t="shared" si="146"/>
        <v>0</v>
      </c>
      <c r="M532" s="16">
        <f t="shared" si="146"/>
        <v>0</v>
      </c>
      <c r="N532" s="16">
        <f t="shared" si="146"/>
        <v>0</v>
      </c>
      <c r="O532" s="16">
        <f t="shared" si="146"/>
        <v>0</v>
      </c>
    </row>
    <row r="533" spans="1:27" x14ac:dyDescent="0.25">
      <c r="A533" s="46" t="s">
        <v>3</v>
      </c>
      <c r="B533" s="14" t="s">
        <v>157</v>
      </c>
      <c r="C533" s="16"/>
      <c r="D533" s="16"/>
      <c r="E533" s="16"/>
      <c r="F533" s="16"/>
      <c r="G533" s="16"/>
      <c r="H533" s="16"/>
      <c r="I533" s="16"/>
      <c r="J533" s="16"/>
      <c r="K533" s="16"/>
      <c r="L533" s="16"/>
      <c r="M533" s="16"/>
      <c r="N533" s="16"/>
      <c r="O533" s="16"/>
    </row>
    <row r="534" spans="1:27" x14ac:dyDescent="0.25">
      <c r="A534" s="17" t="s">
        <v>148</v>
      </c>
      <c r="B534" s="14"/>
      <c r="C534" s="20">
        <f t="shared" ref="C534:F536" si="147">ROUND(C509+C514+C519-C524-C529,2)</f>
        <v>0</v>
      </c>
      <c r="D534" s="16">
        <f t="shared" si="147"/>
        <v>0</v>
      </c>
      <c r="E534" s="16">
        <f t="shared" si="147"/>
        <v>0</v>
      </c>
      <c r="F534" s="16">
        <f t="shared" si="147"/>
        <v>0</v>
      </c>
      <c r="G534" s="16">
        <f t="shared" ref="G534:O536" si="148">G509+G514+G519-G524-G529</f>
        <v>0</v>
      </c>
      <c r="H534" s="16">
        <f t="shared" si="148"/>
        <v>0</v>
      </c>
      <c r="I534" s="16">
        <f t="shared" si="148"/>
        <v>0</v>
      </c>
      <c r="J534" s="16">
        <f t="shared" si="148"/>
        <v>0</v>
      </c>
      <c r="K534" s="16">
        <f t="shared" si="148"/>
        <v>0</v>
      </c>
      <c r="L534" s="16">
        <f t="shared" si="148"/>
        <v>0</v>
      </c>
      <c r="M534" s="16">
        <f t="shared" si="148"/>
        <v>0</v>
      </c>
      <c r="N534" s="16">
        <f t="shared" si="148"/>
        <v>0</v>
      </c>
      <c r="O534" s="16">
        <f t="shared" si="148"/>
        <v>0</v>
      </c>
      <c r="AA534" s="489">
        <f>ROUND(C503-C534,2)</f>
        <v>0</v>
      </c>
    </row>
    <row r="535" spans="1:27" x14ac:dyDescent="0.25">
      <c r="A535" s="17" t="s">
        <v>149</v>
      </c>
      <c r="B535" s="14"/>
      <c r="C535" s="16">
        <f t="shared" si="147"/>
        <v>0</v>
      </c>
      <c r="D535" s="16">
        <f t="shared" si="147"/>
        <v>0</v>
      </c>
      <c r="E535" s="16">
        <f t="shared" si="147"/>
        <v>0</v>
      </c>
      <c r="F535" s="16">
        <f t="shared" si="147"/>
        <v>0</v>
      </c>
      <c r="G535" s="16">
        <f t="shared" si="148"/>
        <v>0</v>
      </c>
      <c r="H535" s="16">
        <f t="shared" si="148"/>
        <v>0</v>
      </c>
      <c r="I535" s="16">
        <f t="shared" si="148"/>
        <v>0</v>
      </c>
      <c r="J535" s="16">
        <f t="shared" si="148"/>
        <v>0</v>
      </c>
      <c r="K535" s="16">
        <f t="shared" si="148"/>
        <v>0</v>
      </c>
      <c r="L535" s="16">
        <f t="shared" si="148"/>
        <v>0</v>
      </c>
      <c r="M535" s="16">
        <f t="shared" si="148"/>
        <v>0</v>
      </c>
      <c r="N535" s="16">
        <f t="shared" si="148"/>
        <v>0</v>
      </c>
      <c r="O535" s="16">
        <f t="shared" si="148"/>
        <v>0</v>
      </c>
      <c r="AA535" s="489">
        <f>ROUND(C504-C535,2)</f>
        <v>0</v>
      </c>
    </row>
    <row r="536" spans="1:27" x14ac:dyDescent="0.25">
      <c r="A536" s="17" t="s">
        <v>150</v>
      </c>
      <c r="B536" s="14"/>
      <c r="C536" s="16">
        <f t="shared" si="147"/>
        <v>0</v>
      </c>
      <c r="D536" s="16">
        <f t="shared" si="147"/>
        <v>0</v>
      </c>
      <c r="E536" s="16">
        <f t="shared" si="147"/>
        <v>0</v>
      </c>
      <c r="F536" s="16">
        <f t="shared" si="147"/>
        <v>0</v>
      </c>
      <c r="G536" s="16">
        <f t="shared" si="148"/>
        <v>0</v>
      </c>
      <c r="H536" s="16">
        <f t="shared" si="148"/>
        <v>0</v>
      </c>
      <c r="I536" s="16">
        <f t="shared" si="148"/>
        <v>0</v>
      </c>
      <c r="J536" s="16">
        <f t="shared" si="148"/>
        <v>0</v>
      </c>
      <c r="K536" s="16">
        <f t="shared" si="148"/>
        <v>0</v>
      </c>
      <c r="L536" s="16">
        <f t="shared" si="148"/>
        <v>0</v>
      </c>
      <c r="M536" s="16">
        <f t="shared" si="148"/>
        <v>0</v>
      </c>
      <c r="N536" s="16">
        <f t="shared" si="148"/>
        <v>0</v>
      </c>
      <c r="O536" s="16">
        <f t="shared" si="148"/>
        <v>0</v>
      </c>
    </row>
    <row r="537" spans="1:27" x14ac:dyDescent="0.25">
      <c r="A537" s="14" t="s">
        <v>23</v>
      </c>
      <c r="B537" s="14"/>
      <c r="C537" s="20">
        <f>ROUND(SUM(C534:C536),2)</f>
        <v>0</v>
      </c>
      <c r="D537" s="16">
        <f>ROUND(SUM(D534:D536),2)</f>
        <v>0</v>
      </c>
      <c r="E537" s="16">
        <f>ROUND(SUM(E534:E536),2)</f>
        <v>0</v>
      </c>
      <c r="F537" s="16">
        <f>ROUND(SUM(F534:F536),2)</f>
        <v>0</v>
      </c>
      <c r="G537" s="16">
        <f t="shared" ref="G537:O537" si="149">SUM(G534:G536)</f>
        <v>0</v>
      </c>
      <c r="H537" s="16">
        <f t="shared" si="149"/>
        <v>0</v>
      </c>
      <c r="I537" s="16">
        <f t="shared" si="149"/>
        <v>0</v>
      </c>
      <c r="J537" s="16">
        <f t="shared" si="149"/>
        <v>0</v>
      </c>
      <c r="K537" s="16">
        <f t="shared" si="149"/>
        <v>0</v>
      </c>
      <c r="L537" s="16">
        <f t="shared" si="149"/>
        <v>0</v>
      </c>
      <c r="M537" s="16">
        <f t="shared" si="149"/>
        <v>0</v>
      </c>
      <c r="N537" s="16">
        <f t="shared" si="149"/>
        <v>0</v>
      </c>
      <c r="O537" s="16">
        <f t="shared" si="149"/>
        <v>0</v>
      </c>
      <c r="AA537" s="489">
        <f>ROUND(C506-C537,2)</f>
        <v>0</v>
      </c>
    </row>
    <row r="538" spans="1:27" x14ac:dyDescent="0.25">
      <c r="A538" s="17" t="s">
        <v>162</v>
      </c>
      <c r="B538" s="14"/>
      <c r="C538" s="16"/>
      <c r="D538" s="16"/>
      <c r="E538" s="16"/>
      <c r="F538" s="16"/>
      <c r="G538" s="16"/>
      <c r="H538" s="16"/>
      <c r="I538" s="16"/>
      <c r="J538" s="16"/>
      <c r="K538" s="16"/>
      <c r="L538" s="16"/>
      <c r="M538" s="16"/>
      <c r="N538" s="16"/>
      <c r="O538" s="16"/>
    </row>
    <row r="539" spans="1:27" x14ac:dyDescent="0.25">
      <c r="A539" s="46" t="s">
        <v>3</v>
      </c>
      <c r="B539" s="14" t="s">
        <v>159</v>
      </c>
      <c r="C539" s="16"/>
      <c r="D539" s="16"/>
      <c r="E539" s="16"/>
      <c r="F539" s="16"/>
      <c r="G539" s="16"/>
      <c r="H539" s="16"/>
      <c r="I539" s="16"/>
      <c r="J539" s="16"/>
      <c r="K539" s="16"/>
      <c r="L539" s="16"/>
      <c r="M539" s="16"/>
      <c r="N539" s="16"/>
      <c r="O539" s="16"/>
    </row>
    <row r="540" spans="1:27" x14ac:dyDescent="0.25">
      <c r="A540" s="17" t="s">
        <v>148</v>
      </c>
      <c r="B540" s="18"/>
      <c r="C540" s="19">
        <f>ROUND(E540+D540,2)</f>
        <v>0</v>
      </c>
      <c r="D540" s="19"/>
      <c r="E540" s="19">
        <f>ROUND(SUM(F540:O540),2)</f>
        <v>0</v>
      </c>
      <c r="F540" s="19"/>
      <c r="G540" s="19"/>
      <c r="H540" s="19"/>
      <c r="I540" s="19"/>
      <c r="J540" s="19"/>
      <c r="K540" s="19"/>
      <c r="L540" s="19"/>
      <c r="M540" s="19"/>
      <c r="N540" s="19"/>
      <c r="O540" s="19"/>
      <c r="AA540" s="489">
        <f>ROUND(C468- C509-C540,2)</f>
        <v>0</v>
      </c>
    </row>
    <row r="541" spans="1:27" x14ac:dyDescent="0.25">
      <c r="A541" s="17" t="s">
        <v>149</v>
      </c>
      <c r="B541" s="18"/>
      <c r="C541" s="19">
        <f>ROUND(E541+D541,2)</f>
        <v>0</v>
      </c>
      <c r="D541" s="19"/>
      <c r="E541" s="19">
        <f>ROUND(SUM(F541:O541),2)</f>
        <v>0</v>
      </c>
      <c r="F541" s="19"/>
      <c r="G541" s="19"/>
      <c r="H541" s="19"/>
      <c r="I541" s="19"/>
      <c r="J541" s="19"/>
      <c r="K541" s="19"/>
      <c r="L541" s="19"/>
      <c r="M541" s="19"/>
      <c r="N541" s="19"/>
      <c r="O541" s="19"/>
      <c r="AA541" s="489">
        <f>ROUND(C469- C510-C541,2)</f>
        <v>0</v>
      </c>
    </row>
    <row r="542" spans="1:27" x14ac:dyDescent="0.25">
      <c r="A542" s="17" t="s">
        <v>150</v>
      </c>
      <c r="B542" s="18"/>
      <c r="C542" s="19">
        <f>ROUND(E542+D542,2)</f>
        <v>0</v>
      </c>
      <c r="D542" s="19"/>
      <c r="E542" s="19">
        <f>ROUND(SUM(F542:O542),2)</f>
        <v>0</v>
      </c>
      <c r="F542" s="19"/>
      <c r="G542" s="19"/>
      <c r="H542" s="19"/>
      <c r="I542" s="19"/>
      <c r="J542" s="19"/>
      <c r="K542" s="19"/>
      <c r="L542" s="19"/>
      <c r="M542" s="19"/>
      <c r="N542" s="19"/>
      <c r="O542" s="19"/>
    </row>
    <row r="543" spans="1:27" x14ac:dyDescent="0.25">
      <c r="A543" s="14" t="s">
        <v>23</v>
      </c>
      <c r="B543" s="14"/>
      <c r="C543" s="20">
        <f>ROUND(SUM(C540:C542),2)</f>
        <v>0</v>
      </c>
      <c r="D543" s="16">
        <f>ROUND(SUM(D540:D542),2)</f>
        <v>0</v>
      </c>
      <c r="E543" s="16">
        <f>ROUND(SUM(E540:E542),2)</f>
        <v>0</v>
      </c>
      <c r="F543" s="16">
        <f>ROUND(SUM(F540:F542),2)</f>
        <v>0</v>
      </c>
      <c r="G543" s="16">
        <f t="shared" ref="G543:O543" si="150">SUM(G540:G542)</f>
        <v>0</v>
      </c>
      <c r="H543" s="16">
        <f t="shared" si="150"/>
        <v>0</v>
      </c>
      <c r="I543" s="16">
        <f t="shared" si="150"/>
        <v>0</v>
      </c>
      <c r="J543" s="16">
        <f t="shared" si="150"/>
        <v>0</v>
      </c>
      <c r="K543" s="16">
        <f t="shared" si="150"/>
        <v>0</v>
      </c>
      <c r="L543" s="16">
        <f t="shared" si="150"/>
        <v>0</v>
      </c>
      <c r="M543" s="16">
        <f t="shared" si="150"/>
        <v>0</v>
      </c>
      <c r="N543" s="16">
        <f t="shared" si="150"/>
        <v>0</v>
      </c>
      <c r="O543" s="16">
        <f t="shared" si="150"/>
        <v>0</v>
      </c>
    </row>
    <row r="544" spans="1:27" x14ac:dyDescent="0.25">
      <c r="A544" s="46" t="s">
        <v>3</v>
      </c>
      <c r="B544" s="14" t="s">
        <v>103</v>
      </c>
      <c r="C544" s="16"/>
      <c r="D544" s="16"/>
      <c r="E544" s="16"/>
      <c r="F544" s="16"/>
      <c r="G544" s="16"/>
      <c r="H544" s="16"/>
      <c r="I544" s="16"/>
      <c r="J544" s="16"/>
      <c r="K544" s="16"/>
      <c r="L544" s="16"/>
      <c r="M544" s="16"/>
      <c r="N544" s="16"/>
      <c r="O544" s="16"/>
    </row>
    <row r="545" spans="1:15" x14ac:dyDescent="0.25">
      <c r="A545" s="17" t="s">
        <v>148</v>
      </c>
      <c r="B545" s="47"/>
      <c r="C545" s="19">
        <f>ROUND(E545+D545,2)</f>
        <v>0</v>
      </c>
      <c r="D545" s="48"/>
      <c r="E545" s="19">
        <f>ROUND(SUM(F545:O545),2)</f>
        <v>0</v>
      </c>
      <c r="F545" s="48"/>
      <c r="G545" s="48"/>
      <c r="H545" s="48"/>
      <c r="I545" s="48"/>
      <c r="J545" s="48"/>
      <c r="K545" s="48"/>
      <c r="L545" s="48"/>
      <c r="M545" s="48"/>
      <c r="N545" s="48"/>
      <c r="O545" s="48"/>
    </row>
    <row r="546" spans="1:15" x14ac:dyDescent="0.25">
      <c r="A546" s="17" t="s">
        <v>149</v>
      </c>
      <c r="B546" s="47"/>
      <c r="C546" s="19">
        <f>ROUND(E546+D546,2)</f>
        <v>0</v>
      </c>
      <c r="D546" s="48"/>
      <c r="E546" s="19">
        <f>ROUND(SUM(F546:O546),2)</f>
        <v>0</v>
      </c>
      <c r="F546" s="48"/>
      <c r="G546" s="48"/>
      <c r="H546" s="48"/>
      <c r="I546" s="48"/>
      <c r="J546" s="48"/>
      <c r="K546" s="48"/>
      <c r="L546" s="48"/>
      <c r="M546" s="48"/>
      <c r="N546" s="48"/>
      <c r="O546" s="48"/>
    </row>
    <row r="547" spans="1:15" x14ac:dyDescent="0.25">
      <c r="A547" s="17" t="s">
        <v>150</v>
      </c>
      <c r="B547" s="47"/>
      <c r="C547" s="19">
        <f>ROUND(E547+D547,2)</f>
        <v>0</v>
      </c>
      <c r="D547" s="48"/>
      <c r="E547" s="19">
        <f>ROUND(SUM(F547:O547),2)</f>
        <v>0</v>
      </c>
      <c r="F547" s="48"/>
      <c r="G547" s="48"/>
      <c r="H547" s="48"/>
      <c r="I547" s="48"/>
      <c r="J547" s="48"/>
      <c r="K547" s="48"/>
      <c r="L547" s="48"/>
      <c r="M547" s="48"/>
      <c r="N547" s="48"/>
      <c r="O547" s="48"/>
    </row>
    <row r="548" spans="1:15" x14ac:dyDescent="0.25">
      <c r="A548" s="14" t="s">
        <v>23</v>
      </c>
      <c r="B548" s="14"/>
      <c r="C548" s="20">
        <f>ROUND(SUM(C545:C547),2)</f>
        <v>0</v>
      </c>
      <c r="D548" s="16">
        <f>ROUND(SUM(D545:D547),2)</f>
        <v>0</v>
      </c>
      <c r="E548" s="16">
        <f>ROUND(SUM(E545:E547),2)</f>
        <v>0</v>
      </c>
      <c r="F548" s="16">
        <f>ROUND(SUM(F545:F547),2)</f>
        <v>0</v>
      </c>
      <c r="G548" s="16">
        <f t="shared" ref="G548:O548" si="151">SUM(G545:G547)</f>
        <v>0</v>
      </c>
      <c r="H548" s="16">
        <f t="shared" si="151"/>
        <v>0</v>
      </c>
      <c r="I548" s="16">
        <f t="shared" si="151"/>
        <v>0</v>
      </c>
      <c r="J548" s="16">
        <f t="shared" si="151"/>
        <v>0</v>
      </c>
      <c r="K548" s="16">
        <f t="shared" si="151"/>
        <v>0</v>
      </c>
      <c r="L548" s="16">
        <f t="shared" si="151"/>
        <v>0</v>
      </c>
      <c r="M548" s="16">
        <f t="shared" si="151"/>
        <v>0</v>
      </c>
      <c r="N548" s="16">
        <f t="shared" si="151"/>
        <v>0</v>
      </c>
      <c r="O548" s="16">
        <f t="shared" si="151"/>
        <v>0</v>
      </c>
    </row>
    <row r="549" spans="1:15" x14ac:dyDescent="0.25">
      <c r="A549" s="46" t="s">
        <v>3</v>
      </c>
      <c r="B549" s="14" t="s">
        <v>154</v>
      </c>
      <c r="C549" s="16"/>
      <c r="D549" s="16"/>
      <c r="E549" s="16"/>
      <c r="F549" s="16"/>
      <c r="G549" s="16"/>
      <c r="H549" s="16"/>
      <c r="I549" s="16"/>
      <c r="J549" s="16"/>
      <c r="K549" s="16"/>
      <c r="L549" s="16"/>
      <c r="M549" s="16"/>
      <c r="N549" s="16"/>
      <c r="O549" s="16"/>
    </row>
    <row r="550" spans="1:15" x14ac:dyDescent="0.25">
      <c r="A550" s="17" t="s">
        <v>148</v>
      </c>
      <c r="B550" s="18"/>
      <c r="C550" s="19">
        <f>ROUND(E550+D550,2)</f>
        <v>0</v>
      </c>
      <c r="D550" s="19"/>
      <c r="E550" s="19">
        <f>ROUND(SUM(F550:O550),2)</f>
        <v>0</v>
      </c>
      <c r="F550" s="19"/>
      <c r="G550" s="19"/>
      <c r="H550" s="19"/>
      <c r="I550" s="19"/>
      <c r="J550" s="19"/>
      <c r="K550" s="19"/>
      <c r="L550" s="19"/>
      <c r="M550" s="19"/>
      <c r="N550" s="19"/>
      <c r="O550" s="19"/>
    </row>
    <row r="551" spans="1:15" x14ac:dyDescent="0.25">
      <c r="A551" s="17" t="s">
        <v>149</v>
      </c>
      <c r="B551" s="18"/>
      <c r="C551" s="19">
        <f>ROUND(E551+D551,2)</f>
        <v>0</v>
      </c>
      <c r="D551" s="19"/>
      <c r="E551" s="19">
        <f>ROUND(SUM(F551:O551),2)</f>
        <v>0</v>
      </c>
      <c r="F551" s="19"/>
      <c r="G551" s="19"/>
      <c r="H551" s="19"/>
      <c r="I551" s="19"/>
      <c r="J551" s="19"/>
      <c r="K551" s="19"/>
      <c r="L551" s="19"/>
      <c r="M551" s="19"/>
      <c r="N551" s="19"/>
      <c r="O551" s="19"/>
    </row>
    <row r="552" spans="1:15" x14ac:dyDescent="0.25">
      <c r="A552" s="17" t="s">
        <v>150</v>
      </c>
      <c r="B552" s="18"/>
      <c r="C552" s="19">
        <f>ROUND(E552+D552,2)</f>
        <v>0</v>
      </c>
      <c r="D552" s="19"/>
      <c r="E552" s="19">
        <f>ROUND(SUM(F552:O552),2)</f>
        <v>0</v>
      </c>
      <c r="F552" s="19"/>
      <c r="G552" s="19"/>
      <c r="H552" s="19"/>
      <c r="I552" s="19"/>
      <c r="J552" s="19"/>
      <c r="K552" s="19"/>
      <c r="L552" s="19"/>
      <c r="M552" s="19"/>
      <c r="N552" s="19"/>
      <c r="O552" s="19"/>
    </row>
    <row r="553" spans="1:15" x14ac:dyDescent="0.25">
      <c r="A553" s="14" t="s">
        <v>23</v>
      </c>
      <c r="B553" s="14"/>
      <c r="C553" s="16">
        <f>ROUND(SUM(C550:C552),2)</f>
        <v>0</v>
      </c>
      <c r="D553" s="16">
        <f>ROUND(SUM(D550:D552),2)</f>
        <v>0</v>
      </c>
      <c r="E553" s="16">
        <f>ROUND(SUM(E550:E552),2)</f>
        <v>0</v>
      </c>
      <c r="F553" s="16">
        <f>ROUND(SUM(F550:F552),2)</f>
        <v>0</v>
      </c>
      <c r="G553" s="16">
        <f t="shared" ref="G553:O553" si="152">SUM(G550:G552)</f>
        <v>0</v>
      </c>
      <c r="H553" s="16">
        <f t="shared" si="152"/>
        <v>0</v>
      </c>
      <c r="I553" s="16">
        <f t="shared" si="152"/>
        <v>0</v>
      </c>
      <c r="J553" s="16">
        <f t="shared" si="152"/>
        <v>0</v>
      </c>
      <c r="K553" s="16">
        <f t="shared" si="152"/>
        <v>0</v>
      </c>
      <c r="L553" s="16">
        <f t="shared" si="152"/>
        <v>0</v>
      </c>
      <c r="M553" s="16">
        <f t="shared" si="152"/>
        <v>0</v>
      </c>
      <c r="N553" s="16">
        <f t="shared" si="152"/>
        <v>0</v>
      </c>
      <c r="O553" s="16">
        <f t="shared" si="152"/>
        <v>0</v>
      </c>
    </row>
    <row r="554" spans="1:15" x14ac:dyDescent="0.25">
      <c r="A554" s="46" t="s">
        <v>3</v>
      </c>
      <c r="B554" s="14" t="s">
        <v>155</v>
      </c>
      <c r="C554" s="16"/>
      <c r="D554" s="16"/>
      <c r="E554" s="16"/>
      <c r="F554" s="16"/>
      <c r="G554" s="16"/>
      <c r="H554" s="16"/>
      <c r="I554" s="16"/>
      <c r="J554" s="16"/>
      <c r="K554" s="16"/>
      <c r="L554" s="16"/>
      <c r="M554" s="16"/>
      <c r="N554" s="16"/>
      <c r="O554" s="16"/>
    </row>
    <row r="555" spans="1:15" x14ac:dyDescent="0.25">
      <c r="A555" s="17" t="s">
        <v>148</v>
      </c>
      <c r="B555" s="47"/>
      <c r="C555" s="19">
        <f>ROUND(E555+D555,2)</f>
        <v>0</v>
      </c>
      <c r="D555" s="48"/>
      <c r="E555" s="19">
        <f>ROUND(SUM(F555:O555),2)</f>
        <v>0</v>
      </c>
      <c r="F555" s="48"/>
      <c r="G555" s="48"/>
      <c r="H555" s="48"/>
      <c r="I555" s="48"/>
      <c r="J555" s="48"/>
      <c r="K555" s="48"/>
      <c r="L555" s="48"/>
      <c r="M555" s="48"/>
      <c r="N555" s="48"/>
      <c r="O555" s="48"/>
    </row>
    <row r="556" spans="1:15" x14ac:dyDescent="0.25">
      <c r="A556" s="17" t="s">
        <v>149</v>
      </c>
      <c r="B556" s="47"/>
      <c r="C556" s="19">
        <f>ROUND(E556+D556,2)</f>
        <v>0</v>
      </c>
      <c r="D556" s="48"/>
      <c r="E556" s="19">
        <f>ROUND(SUM(F556:O556),2)</f>
        <v>0</v>
      </c>
      <c r="F556" s="48"/>
      <c r="G556" s="48"/>
      <c r="H556" s="48"/>
      <c r="I556" s="48"/>
      <c r="J556" s="48"/>
      <c r="K556" s="48"/>
      <c r="L556" s="48"/>
      <c r="M556" s="48"/>
      <c r="N556" s="48"/>
      <c r="O556" s="48"/>
    </row>
    <row r="557" spans="1:15" x14ac:dyDescent="0.25">
      <c r="A557" s="17" t="s">
        <v>150</v>
      </c>
      <c r="B557" s="47"/>
      <c r="C557" s="19">
        <f>ROUND(E557+D557,2)</f>
        <v>0</v>
      </c>
      <c r="D557" s="48"/>
      <c r="E557" s="19">
        <f>ROUND(SUM(F557:O557),2)</f>
        <v>0</v>
      </c>
      <c r="F557" s="48"/>
      <c r="G557" s="48"/>
      <c r="H557" s="48"/>
      <c r="I557" s="48"/>
      <c r="J557" s="48"/>
      <c r="K557" s="48"/>
      <c r="L557" s="48"/>
      <c r="M557" s="48"/>
      <c r="N557" s="48"/>
      <c r="O557" s="48"/>
    </row>
    <row r="558" spans="1:15" x14ac:dyDescent="0.25">
      <c r="A558" s="14" t="s">
        <v>23</v>
      </c>
      <c r="B558" s="14"/>
      <c r="C558" s="20">
        <f>ROUND(SUM(C555:C557),2)</f>
        <v>0</v>
      </c>
      <c r="D558" s="16">
        <f>ROUND(SUM(D555:D557),2)</f>
        <v>0</v>
      </c>
      <c r="E558" s="16">
        <f>ROUND(SUM(E555:E557),2)</f>
        <v>0</v>
      </c>
      <c r="F558" s="16">
        <f>ROUND(SUM(F555:F557),2)</f>
        <v>0</v>
      </c>
      <c r="G558" s="16">
        <f t="shared" ref="G558:O558" si="153">SUM(G555:G557)</f>
        <v>0</v>
      </c>
      <c r="H558" s="16">
        <f t="shared" si="153"/>
        <v>0</v>
      </c>
      <c r="I558" s="16">
        <f t="shared" si="153"/>
        <v>0</v>
      </c>
      <c r="J558" s="16">
        <f t="shared" si="153"/>
        <v>0</v>
      </c>
      <c r="K558" s="16">
        <f t="shared" si="153"/>
        <v>0</v>
      </c>
      <c r="L558" s="16">
        <f t="shared" si="153"/>
        <v>0</v>
      </c>
      <c r="M558" s="16">
        <f t="shared" si="153"/>
        <v>0</v>
      </c>
      <c r="N558" s="16">
        <f t="shared" si="153"/>
        <v>0</v>
      </c>
      <c r="O558" s="16">
        <f t="shared" si="153"/>
        <v>0</v>
      </c>
    </row>
    <row r="559" spans="1:15" x14ac:dyDescent="0.25">
      <c r="A559" s="46" t="s">
        <v>3</v>
      </c>
      <c r="B559" s="14" t="s">
        <v>163</v>
      </c>
      <c r="C559" s="16"/>
      <c r="D559" s="16"/>
      <c r="E559" s="16"/>
      <c r="F559" s="16"/>
      <c r="G559" s="16"/>
      <c r="H559" s="16"/>
      <c r="I559" s="16"/>
      <c r="J559" s="16"/>
      <c r="K559" s="16"/>
      <c r="L559" s="16"/>
      <c r="M559" s="16"/>
      <c r="N559" s="16"/>
      <c r="O559" s="16"/>
    </row>
    <row r="560" spans="1:15" x14ac:dyDescent="0.25">
      <c r="A560" s="17" t="s">
        <v>148</v>
      </c>
      <c r="B560" s="18"/>
      <c r="C560" s="19">
        <f>ROUND(E560+D560,2)</f>
        <v>0</v>
      </c>
      <c r="D560" s="19"/>
      <c r="E560" s="19">
        <f>ROUND(SUM(F560:O560),2)</f>
        <v>0</v>
      </c>
      <c r="F560" s="19"/>
      <c r="G560" s="19"/>
      <c r="H560" s="19"/>
      <c r="I560" s="19"/>
      <c r="J560" s="19"/>
      <c r="K560" s="19"/>
      <c r="L560" s="19"/>
      <c r="M560" s="19"/>
      <c r="N560" s="19"/>
      <c r="O560" s="19"/>
    </row>
    <row r="561" spans="1:27" x14ac:dyDescent="0.25">
      <c r="A561" s="17" t="s">
        <v>149</v>
      </c>
      <c r="B561" s="18"/>
      <c r="C561" s="19">
        <f>ROUND(E561+D561,2)</f>
        <v>0</v>
      </c>
      <c r="D561" s="19"/>
      <c r="E561" s="19">
        <f>ROUND(SUM(F561:O561),2)</f>
        <v>0</v>
      </c>
      <c r="F561" s="19"/>
      <c r="G561" s="19"/>
      <c r="H561" s="19"/>
      <c r="I561" s="19"/>
      <c r="J561" s="19"/>
      <c r="K561" s="19"/>
      <c r="L561" s="19"/>
      <c r="M561" s="19"/>
      <c r="N561" s="19"/>
      <c r="O561" s="19"/>
    </row>
    <row r="562" spans="1:27" x14ac:dyDescent="0.25">
      <c r="A562" s="17" t="s">
        <v>150</v>
      </c>
      <c r="B562" s="18"/>
      <c r="C562" s="19">
        <f>ROUND(E562+D562,2)</f>
        <v>0</v>
      </c>
      <c r="D562" s="19"/>
      <c r="E562" s="19">
        <f>ROUND(SUM(F562:O562),2)</f>
        <v>0</v>
      </c>
      <c r="F562" s="19"/>
      <c r="G562" s="19"/>
      <c r="H562" s="19"/>
      <c r="I562" s="19"/>
      <c r="J562" s="19"/>
      <c r="K562" s="19"/>
      <c r="L562" s="19"/>
      <c r="M562" s="19"/>
      <c r="N562" s="19"/>
      <c r="O562" s="19"/>
    </row>
    <row r="563" spans="1:27" x14ac:dyDescent="0.25">
      <c r="A563" s="14" t="s">
        <v>23</v>
      </c>
      <c r="B563" s="14"/>
      <c r="C563" s="16">
        <f>ROUND(SUM(C560:C562),2)</f>
        <v>0</v>
      </c>
      <c r="D563" s="16">
        <f>ROUND(SUM(D560:D562),2)</f>
        <v>0</v>
      </c>
      <c r="E563" s="16">
        <f>ROUND(SUM(E560:E562),2)</f>
        <v>0</v>
      </c>
      <c r="F563" s="16">
        <f>ROUND(SUM(F560:F562),2)</f>
        <v>0</v>
      </c>
      <c r="G563" s="16">
        <f t="shared" ref="G563:O563" si="154">SUM(G560:G562)</f>
        <v>0</v>
      </c>
      <c r="H563" s="16">
        <f t="shared" si="154"/>
        <v>0</v>
      </c>
      <c r="I563" s="16">
        <f t="shared" si="154"/>
        <v>0</v>
      </c>
      <c r="J563" s="16">
        <f t="shared" si="154"/>
        <v>0</v>
      </c>
      <c r="K563" s="16">
        <f t="shared" si="154"/>
        <v>0</v>
      </c>
      <c r="L563" s="16">
        <f t="shared" si="154"/>
        <v>0</v>
      </c>
      <c r="M563" s="16">
        <f t="shared" si="154"/>
        <v>0</v>
      </c>
      <c r="N563" s="16">
        <f t="shared" si="154"/>
        <v>0</v>
      </c>
      <c r="O563" s="16">
        <f t="shared" si="154"/>
        <v>0</v>
      </c>
    </row>
    <row r="564" spans="1:27" x14ac:dyDescent="0.25">
      <c r="A564" s="46" t="s">
        <v>3</v>
      </c>
      <c r="B564" s="14" t="s">
        <v>157</v>
      </c>
      <c r="C564" s="16"/>
      <c r="D564" s="16"/>
      <c r="E564" s="16"/>
      <c r="F564" s="16"/>
      <c r="G564" s="16"/>
      <c r="H564" s="16"/>
      <c r="I564" s="16"/>
      <c r="J564" s="16"/>
      <c r="K564" s="16"/>
      <c r="L564" s="16"/>
      <c r="M564" s="16"/>
      <c r="N564" s="16"/>
      <c r="O564" s="16"/>
    </row>
    <row r="565" spans="1:27" x14ac:dyDescent="0.25">
      <c r="A565" s="17" t="s">
        <v>148</v>
      </c>
      <c r="B565" s="14"/>
      <c r="C565" s="20">
        <f t="shared" ref="C565:F567" si="155">ROUND(C540+C545+C550-C555-C560,2)</f>
        <v>0</v>
      </c>
      <c r="D565" s="16">
        <f t="shared" si="155"/>
        <v>0</v>
      </c>
      <c r="E565" s="16">
        <f t="shared" si="155"/>
        <v>0</v>
      </c>
      <c r="F565" s="16">
        <f t="shared" si="155"/>
        <v>0</v>
      </c>
      <c r="G565" s="16">
        <f t="shared" ref="G565:O567" si="156">G540+G545+G550-G555-G560</f>
        <v>0</v>
      </c>
      <c r="H565" s="16">
        <f t="shared" si="156"/>
        <v>0</v>
      </c>
      <c r="I565" s="16">
        <f t="shared" si="156"/>
        <v>0</v>
      </c>
      <c r="J565" s="16">
        <f t="shared" si="156"/>
        <v>0</v>
      </c>
      <c r="K565" s="16">
        <f t="shared" si="156"/>
        <v>0</v>
      </c>
      <c r="L565" s="16">
        <f t="shared" si="156"/>
        <v>0</v>
      </c>
      <c r="M565" s="16">
        <f t="shared" si="156"/>
        <v>0</v>
      </c>
      <c r="N565" s="16">
        <f t="shared" si="156"/>
        <v>0</v>
      </c>
      <c r="O565" s="16">
        <f t="shared" si="156"/>
        <v>0</v>
      </c>
      <c r="AA565" s="489">
        <f>ROUND(C503- C534-C565,2)</f>
        <v>0</v>
      </c>
    </row>
    <row r="566" spans="1:27" x14ac:dyDescent="0.25">
      <c r="A566" s="17" t="s">
        <v>149</v>
      </c>
      <c r="B566" s="14"/>
      <c r="C566" s="16">
        <f t="shared" si="155"/>
        <v>0</v>
      </c>
      <c r="D566" s="16">
        <f t="shared" si="155"/>
        <v>0</v>
      </c>
      <c r="E566" s="16">
        <f t="shared" si="155"/>
        <v>0</v>
      </c>
      <c r="F566" s="16">
        <f t="shared" si="155"/>
        <v>0</v>
      </c>
      <c r="G566" s="16">
        <f t="shared" si="156"/>
        <v>0</v>
      </c>
      <c r="H566" s="16">
        <f t="shared" si="156"/>
        <v>0</v>
      </c>
      <c r="I566" s="16">
        <f t="shared" si="156"/>
        <v>0</v>
      </c>
      <c r="J566" s="16">
        <f t="shared" si="156"/>
        <v>0</v>
      </c>
      <c r="K566" s="16">
        <f t="shared" si="156"/>
        <v>0</v>
      </c>
      <c r="L566" s="16">
        <f t="shared" si="156"/>
        <v>0</v>
      </c>
      <c r="M566" s="16">
        <f t="shared" si="156"/>
        <v>0</v>
      </c>
      <c r="N566" s="16">
        <f t="shared" si="156"/>
        <v>0</v>
      </c>
      <c r="O566" s="16">
        <f t="shared" si="156"/>
        <v>0</v>
      </c>
      <c r="AA566" s="489">
        <f>ROUND(C504- C535-C566,2)</f>
        <v>0</v>
      </c>
    </row>
    <row r="567" spans="1:27" x14ac:dyDescent="0.25">
      <c r="A567" s="17" t="s">
        <v>150</v>
      </c>
      <c r="B567" s="14"/>
      <c r="C567" s="16">
        <f t="shared" si="155"/>
        <v>0</v>
      </c>
      <c r="D567" s="16">
        <f t="shared" si="155"/>
        <v>0</v>
      </c>
      <c r="E567" s="16">
        <f t="shared" si="155"/>
        <v>0</v>
      </c>
      <c r="F567" s="16">
        <f t="shared" si="155"/>
        <v>0</v>
      </c>
      <c r="G567" s="16">
        <f t="shared" si="156"/>
        <v>0</v>
      </c>
      <c r="H567" s="16">
        <f t="shared" si="156"/>
        <v>0</v>
      </c>
      <c r="I567" s="16">
        <f t="shared" si="156"/>
        <v>0</v>
      </c>
      <c r="J567" s="16">
        <f t="shared" si="156"/>
        <v>0</v>
      </c>
      <c r="K567" s="16">
        <f t="shared" si="156"/>
        <v>0</v>
      </c>
      <c r="L567" s="16">
        <f t="shared" si="156"/>
        <v>0</v>
      </c>
      <c r="M567" s="16">
        <f t="shared" si="156"/>
        <v>0</v>
      </c>
      <c r="N567" s="16">
        <f t="shared" si="156"/>
        <v>0</v>
      </c>
      <c r="O567" s="16">
        <f t="shared" si="156"/>
        <v>0</v>
      </c>
    </row>
    <row r="568" spans="1:27" x14ac:dyDescent="0.25">
      <c r="A568" s="14" t="s">
        <v>23</v>
      </c>
      <c r="B568" s="14"/>
      <c r="C568" s="20">
        <f>ROUND(SUM(C565:C567),2)</f>
        <v>0</v>
      </c>
      <c r="D568" s="16">
        <f>ROUND(SUM(D565:D567),2)</f>
        <v>0</v>
      </c>
      <c r="E568" s="16">
        <f>ROUND(SUM(E565:E567),2)</f>
        <v>0</v>
      </c>
      <c r="F568" s="16">
        <f>ROUND(SUM(F565:F567),2)</f>
        <v>0</v>
      </c>
      <c r="G568" s="16">
        <f t="shared" ref="G568:O568" si="157">SUM(G565:G567)</f>
        <v>0</v>
      </c>
      <c r="H568" s="16">
        <f t="shared" si="157"/>
        <v>0</v>
      </c>
      <c r="I568" s="16">
        <f t="shared" si="157"/>
        <v>0</v>
      </c>
      <c r="J568" s="16">
        <f t="shared" si="157"/>
        <v>0</v>
      </c>
      <c r="K568" s="16">
        <f t="shared" si="157"/>
        <v>0</v>
      </c>
      <c r="L568" s="16">
        <f t="shared" si="157"/>
        <v>0</v>
      </c>
      <c r="M568" s="16">
        <f t="shared" si="157"/>
        <v>0</v>
      </c>
      <c r="N568" s="16">
        <f t="shared" si="157"/>
        <v>0</v>
      </c>
      <c r="O568" s="16">
        <f t="shared" si="157"/>
        <v>0</v>
      </c>
    </row>
    <row r="569" spans="1:27" x14ac:dyDescent="0.25">
      <c r="A569" s="51" t="s">
        <v>164</v>
      </c>
      <c r="B569" s="14"/>
      <c r="C569" s="16"/>
      <c r="D569" s="16"/>
      <c r="E569" s="16"/>
      <c r="F569" s="16"/>
      <c r="G569" s="16"/>
      <c r="H569" s="16"/>
      <c r="I569" s="16"/>
      <c r="J569" s="16"/>
      <c r="K569" s="16"/>
      <c r="L569" s="16"/>
      <c r="M569" s="16"/>
      <c r="N569" s="16"/>
      <c r="O569" s="16"/>
      <c r="Z569" s="489" t="s">
        <v>886</v>
      </c>
    </row>
    <row r="570" spans="1:27" x14ac:dyDescent="0.25">
      <c r="A570" s="17" t="s">
        <v>165</v>
      </c>
      <c r="B570" s="15">
        <f>B4</f>
        <v>43100</v>
      </c>
      <c r="C570" s="20">
        <f>ROUND(C506-C537-C568,2)</f>
        <v>0</v>
      </c>
      <c r="D570" s="16">
        <f>ROUND(D471-D512-D543,2)</f>
        <v>0</v>
      </c>
      <c r="E570" s="16">
        <f>ROUND(E471-E512-E543,2)</f>
        <v>0</v>
      </c>
      <c r="F570" s="16">
        <f>ROUND(F471-F512-F543,2)</f>
        <v>0</v>
      </c>
      <c r="G570" s="16">
        <f t="shared" ref="G570:O570" si="158">G471-G512-G543</f>
        <v>0</v>
      </c>
      <c r="H570" s="16">
        <f t="shared" si="158"/>
        <v>0</v>
      </c>
      <c r="I570" s="16">
        <f t="shared" si="158"/>
        <v>0</v>
      </c>
      <c r="J570" s="16">
        <f t="shared" si="158"/>
        <v>0</v>
      </c>
      <c r="K570" s="16">
        <f t="shared" si="158"/>
        <v>0</v>
      </c>
      <c r="L570" s="16">
        <f t="shared" si="158"/>
        <v>0</v>
      </c>
      <c r="M570" s="16">
        <f t="shared" si="158"/>
        <v>0</v>
      </c>
      <c r="N570" s="16">
        <f t="shared" si="158"/>
        <v>0</v>
      </c>
      <c r="O570" s="16">
        <f t="shared" si="158"/>
        <v>0</v>
      </c>
    </row>
    <row r="571" spans="1:27" x14ac:dyDescent="0.25">
      <c r="A571" s="17" t="s">
        <v>166</v>
      </c>
      <c r="B571" s="15">
        <f>B3</f>
        <v>42735</v>
      </c>
      <c r="C571" s="20">
        <f>ROUND(C471-C512-C543,2)</f>
        <v>0</v>
      </c>
      <c r="D571" s="16">
        <f>ROUND(D506-D537-D568,2)</f>
        <v>0</v>
      </c>
      <c r="E571" s="16">
        <f>ROUND(E506-E537-E568,2)</f>
        <v>0</v>
      </c>
      <c r="F571" s="16">
        <f>ROUND(F506-F537-F568,2)</f>
        <v>0</v>
      </c>
      <c r="G571" s="16">
        <f t="shared" ref="G571:O571" si="159">G506-G537-G568</f>
        <v>0</v>
      </c>
      <c r="H571" s="16">
        <f t="shared" si="159"/>
        <v>0</v>
      </c>
      <c r="I571" s="16">
        <f t="shared" si="159"/>
        <v>0</v>
      </c>
      <c r="J571" s="16">
        <f t="shared" si="159"/>
        <v>0</v>
      </c>
      <c r="K571" s="16">
        <f t="shared" si="159"/>
        <v>0</v>
      </c>
      <c r="L571" s="16">
        <f t="shared" si="159"/>
        <v>0</v>
      </c>
      <c r="M571" s="16">
        <f t="shared" si="159"/>
        <v>0</v>
      </c>
      <c r="N571" s="16">
        <f t="shared" si="159"/>
        <v>0</v>
      </c>
      <c r="O571" s="16">
        <f t="shared" si="159"/>
        <v>0</v>
      </c>
    </row>
    <row r="572" spans="1:27" x14ac:dyDescent="0.25">
      <c r="A572" s="17" t="s">
        <v>167</v>
      </c>
      <c r="B572" s="14"/>
      <c r="C572" s="16"/>
      <c r="D572" s="16"/>
      <c r="E572" s="16"/>
      <c r="F572" s="16"/>
      <c r="G572" s="16"/>
      <c r="H572" s="16"/>
      <c r="I572" s="16"/>
      <c r="J572" s="16"/>
      <c r="K572" s="16"/>
      <c r="L572" s="16"/>
      <c r="M572" s="16"/>
      <c r="N572" s="16"/>
      <c r="O572" s="16"/>
      <c r="Z572" s="489" t="s">
        <v>887</v>
      </c>
    </row>
    <row r="573" spans="1:27" x14ac:dyDescent="0.25">
      <c r="A573" s="46" t="s">
        <v>3</v>
      </c>
      <c r="B573" s="14" t="s">
        <v>159</v>
      </c>
      <c r="C573" s="16"/>
      <c r="D573" s="16"/>
      <c r="E573" s="16"/>
      <c r="F573" s="16"/>
      <c r="G573" s="16"/>
      <c r="H573" s="16"/>
      <c r="I573" s="16"/>
      <c r="J573" s="16"/>
      <c r="K573" s="16"/>
      <c r="L573" s="16"/>
      <c r="M573" s="16"/>
      <c r="N573" s="16"/>
      <c r="O573" s="16"/>
    </row>
    <row r="574" spans="1:27" x14ac:dyDescent="0.25">
      <c r="A574" s="17" t="s">
        <v>148</v>
      </c>
      <c r="B574" s="18"/>
      <c r="C574" s="19">
        <f>ROUND(E574+D574,2)</f>
        <v>0</v>
      </c>
      <c r="D574" s="19"/>
      <c r="E574" s="19">
        <f>ROUND(SUM(F574:O574),2)</f>
        <v>0</v>
      </c>
      <c r="F574" s="19"/>
      <c r="G574" s="19"/>
      <c r="H574" s="19"/>
      <c r="I574" s="19"/>
      <c r="J574" s="19"/>
      <c r="K574" s="19"/>
      <c r="L574" s="19"/>
      <c r="M574" s="19"/>
      <c r="N574" s="19"/>
      <c r="O574" s="19"/>
    </row>
    <row r="575" spans="1:27" x14ac:dyDescent="0.25">
      <c r="A575" s="17" t="s">
        <v>149</v>
      </c>
      <c r="B575" s="18"/>
      <c r="C575" s="19">
        <f>ROUND(E575+D575,2)</f>
        <v>0</v>
      </c>
      <c r="D575" s="19"/>
      <c r="E575" s="19">
        <f>ROUND(SUM(F575:O575),2)</f>
        <v>0</v>
      </c>
      <c r="F575" s="19"/>
      <c r="G575" s="19"/>
      <c r="H575" s="19"/>
      <c r="I575" s="19"/>
      <c r="J575" s="19"/>
      <c r="K575" s="19"/>
      <c r="L575" s="19"/>
      <c r="M575" s="19"/>
      <c r="N575" s="19"/>
      <c r="O575" s="19"/>
    </row>
    <row r="576" spans="1:27" x14ac:dyDescent="0.25">
      <c r="A576" s="17" t="s">
        <v>150</v>
      </c>
      <c r="B576" s="18"/>
      <c r="C576" s="19">
        <f>ROUND(E576+D576,2)</f>
        <v>0</v>
      </c>
      <c r="D576" s="19"/>
      <c r="E576" s="19">
        <f>ROUND(SUM(F576:O576),2)</f>
        <v>0</v>
      </c>
      <c r="F576" s="19"/>
      <c r="G576" s="19"/>
      <c r="H576" s="19"/>
      <c r="I576" s="19"/>
      <c r="J576" s="19"/>
      <c r="K576" s="19"/>
      <c r="L576" s="19"/>
      <c r="M576" s="19"/>
      <c r="N576" s="19"/>
      <c r="O576" s="19"/>
    </row>
    <row r="577" spans="1:15" x14ac:dyDescent="0.25">
      <c r="A577" s="14" t="s">
        <v>23</v>
      </c>
      <c r="B577" s="14"/>
      <c r="C577" s="16">
        <f>ROUND(SUM(C574:C576),2)</f>
        <v>0</v>
      </c>
      <c r="D577" s="16">
        <f>ROUND(SUM(D574:D576),2)</f>
        <v>0</v>
      </c>
      <c r="E577" s="16">
        <f>ROUND(SUM(E574:E576),2)</f>
        <v>0</v>
      </c>
      <c r="F577" s="16">
        <f>ROUND(SUM(F574:F576),2)</f>
        <v>0</v>
      </c>
      <c r="G577" s="16">
        <f t="shared" ref="G577:O577" si="160">SUM(G574:G576)</f>
        <v>0</v>
      </c>
      <c r="H577" s="16">
        <f t="shared" si="160"/>
        <v>0</v>
      </c>
      <c r="I577" s="16">
        <f t="shared" si="160"/>
        <v>0</v>
      </c>
      <c r="J577" s="16">
        <f t="shared" si="160"/>
        <v>0</v>
      </c>
      <c r="K577" s="16">
        <f t="shared" si="160"/>
        <v>0</v>
      </c>
      <c r="L577" s="16">
        <f t="shared" si="160"/>
        <v>0</v>
      </c>
      <c r="M577" s="16">
        <f t="shared" si="160"/>
        <v>0</v>
      </c>
      <c r="N577" s="16">
        <f t="shared" si="160"/>
        <v>0</v>
      </c>
      <c r="O577" s="16">
        <f t="shared" si="160"/>
        <v>0</v>
      </c>
    </row>
    <row r="578" spans="1:15" x14ac:dyDescent="0.25">
      <c r="A578" s="46" t="s">
        <v>3</v>
      </c>
      <c r="B578" s="14" t="s">
        <v>151</v>
      </c>
      <c r="C578" s="16"/>
      <c r="D578" s="16"/>
      <c r="E578" s="16"/>
      <c r="F578" s="16"/>
      <c r="G578" s="16"/>
      <c r="H578" s="16"/>
      <c r="I578" s="16"/>
      <c r="J578" s="16"/>
      <c r="K578" s="16"/>
      <c r="L578" s="16"/>
      <c r="M578" s="16"/>
      <c r="N578" s="16"/>
      <c r="O578" s="16"/>
    </row>
    <row r="579" spans="1:15" x14ac:dyDescent="0.25">
      <c r="A579" s="17" t="s">
        <v>148</v>
      </c>
      <c r="B579" s="47"/>
      <c r="C579" s="19">
        <f>ROUND(E579+D579,2)</f>
        <v>0</v>
      </c>
      <c r="D579" s="48"/>
      <c r="E579" s="19">
        <f>ROUND(SUM(F579:O579),2)</f>
        <v>0</v>
      </c>
      <c r="F579" s="48"/>
      <c r="G579" s="48"/>
      <c r="H579" s="48"/>
      <c r="I579" s="48"/>
      <c r="J579" s="48"/>
      <c r="K579" s="48"/>
      <c r="L579" s="48"/>
      <c r="M579" s="48"/>
      <c r="N579" s="48"/>
      <c r="O579" s="48"/>
    </row>
    <row r="580" spans="1:15" x14ac:dyDescent="0.25">
      <c r="A580" s="17" t="s">
        <v>149</v>
      </c>
      <c r="B580" s="47"/>
      <c r="C580" s="19">
        <f>ROUND(E580+D580,2)</f>
        <v>0</v>
      </c>
      <c r="D580" s="48"/>
      <c r="E580" s="19">
        <f>ROUND(SUM(F580:O580),2)</f>
        <v>0</v>
      </c>
      <c r="F580" s="48"/>
      <c r="G580" s="48"/>
      <c r="H580" s="48"/>
      <c r="I580" s="48"/>
      <c r="J580" s="48"/>
      <c r="K580" s="48"/>
      <c r="L580" s="48"/>
      <c r="M580" s="48"/>
      <c r="N580" s="48"/>
      <c r="O580" s="48"/>
    </row>
    <row r="581" spans="1:15" x14ac:dyDescent="0.25">
      <c r="A581" s="17" t="s">
        <v>150</v>
      </c>
      <c r="B581" s="47"/>
      <c r="C581" s="19">
        <f>ROUND(E581+D581,2)</f>
        <v>0</v>
      </c>
      <c r="D581" s="48"/>
      <c r="E581" s="19">
        <f>ROUND(SUM(F581:O581),2)</f>
        <v>0</v>
      </c>
      <c r="F581" s="48"/>
      <c r="G581" s="48"/>
      <c r="H581" s="48"/>
      <c r="I581" s="48"/>
      <c r="J581" s="48"/>
      <c r="K581" s="48"/>
      <c r="L581" s="48"/>
      <c r="M581" s="48"/>
      <c r="N581" s="48"/>
      <c r="O581" s="48"/>
    </row>
    <row r="582" spans="1:15" x14ac:dyDescent="0.25">
      <c r="A582" s="14" t="s">
        <v>23</v>
      </c>
      <c r="B582" s="14"/>
      <c r="C582" s="16">
        <f>ROUND(SUM(C579:C581),2)</f>
        <v>0</v>
      </c>
      <c r="D582" s="16">
        <f>ROUND(SUM(D579:D581),2)</f>
        <v>0</v>
      </c>
      <c r="E582" s="16">
        <f>ROUND(SUM(E579:E581),2)</f>
        <v>0</v>
      </c>
      <c r="F582" s="16">
        <f>ROUND(SUM(F579:F581),2)</f>
        <v>0</v>
      </c>
      <c r="G582" s="16">
        <f t="shared" ref="G582:O582" si="161">SUM(G579:G581)</f>
        <v>0</v>
      </c>
      <c r="H582" s="16">
        <f t="shared" si="161"/>
        <v>0</v>
      </c>
      <c r="I582" s="16">
        <f t="shared" si="161"/>
        <v>0</v>
      </c>
      <c r="J582" s="16">
        <f t="shared" si="161"/>
        <v>0</v>
      </c>
      <c r="K582" s="16">
        <f t="shared" si="161"/>
        <v>0</v>
      </c>
      <c r="L582" s="16">
        <f t="shared" si="161"/>
        <v>0</v>
      </c>
      <c r="M582" s="16">
        <f t="shared" si="161"/>
        <v>0</v>
      </c>
      <c r="N582" s="16">
        <f t="shared" si="161"/>
        <v>0</v>
      </c>
      <c r="O582" s="16">
        <f t="shared" si="161"/>
        <v>0</v>
      </c>
    </row>
    <row r="583" spans="1:15" x14ac:dyDescent="0.25">
      <c r="A583" s="46" t="s">
        <v>3</v>
      </c>
      <c r="B583" s="32" t="s">
        <v>152</v>
      </c>
      <c r="C583" s="16"/>
      <c r="D583" s="16"/>
      <c r="E583" s="16"/>
      <c r="F583" s="16"/>
      <c r="G583" s="16"/>
      <c r="H583" s="16"/>
      <c r="I583" s="16"/>
      <c r="J583" s="16"/>
      <c r="K583" s="16"/>
      <c r="L583" s="16"/>
      <c r="M583" s="16"/>
      <c r="N583" s="16"/>
      <c r="O583" s="16"/>
    </row>
    <row r="584" spans="1:15" x14ac:dyDescent="0.25">
      <c r="A584" s="17" t="s">
        <v>148</v>
      </c>
      <c r="B584" s="47"/>
      <c r="C584" s="19">
        <f>ROUND(E584+D584,2)</f>
        <v>0</v>
      </c>
      <c r="D584" s="48"/>
      <c r="E584" s="19">
        <f>ROUND(SUM(F584:O584),2)</f>
        <v>0</v>
      </c>
      <c r="F584" s="48"/>
      <c r="G584" s="48"/>
      <c r="H584" s="48"/>
      <c r="I584" s="48"/>
      <c r="J584" s="48"/>
      <c r="K584" s="48"/>
      <c r="L584" s="48"/>
      <c r="M584" s="48"/>
      <c r="N584" s="48"/>
      <c r="O584" s="48"/>
    </row>
    <row r="585" spans="1:15" x14ac:dyDescent="0.25">
      <c r="A585" s="17" t="s">
        <v>149</v>
      </c>
      <c r="B585" s="47"/>
      <c r="C585" s="19">
        <f>ROUND(E585+D585,2)</f>
        <v>0</v>
      </c>
      <c r="D585" s="48"/>
      <c r="E585" s="19">
        <f>ROUND(SUM(F585:O585),2)</f>
        <v>0</v>
      </c>
      <c r="F585" s="48"/>
      <c r="G585" s="48"/>
      <c r="H585" s="48"/>
      <c r="I585" s="48"/>
      <c r="J585" s="48"/>
      <c r="K585" s="48"/>
      <c r="L585" s="48"/>
      <c r="M585" s="48"/>
      <c r="N585" s="48"/>
      <c r="O585" s="48"/>
    </row>
    <row r="586" spans="1:15" x14ac:dyDescent="0.25">
      <c r="A586" s="17" t="s">
        <v>150</v>
      </c>
      <c r="B586" s="47"/>
      <c r="C586" s="19">
        <f>ROUND(E586+D586,2)</f>
        <v>0</v>
      </c>
      <c r="D586" s="48"/>
      <c r="E586" s="19">
        <f>ROUND(SUM(F586:O586),2)</f>
        <v>0</v>
      </c>
      <c r="F586" s="48"/>
      <c r="G586" s="48"/>
      <c r="H586" s="48"/>
      <c r="I586" s="48"/>
      <c r="J586" s="48"/>
      <c r="K586" s="48"/>
      <c r="L586" s="48"/>
      <c r="M586" s="48"/>
      <c r="N586" s="48"/>
      <c r="O586" s="48"/>
    </row>
    <row r="587" spans="1:15" x14ac:dyDescent="0.25">
      <c r="A587" s="14" t="s">
        <v>23</v>
      </c>
      <c r="B587" s="14"/>
      <c r="C587" s="16">
        <f>ROUND(SUM(C584:C586),2)</f>
        <v>0</v>
      </c>
      <c r="D587" s="16">
        <f>ROUND(SUM(D584:D586),2)</f>
        <v>0</v>
      </c>
      <c r="E587" s="16">
        <f>ROUND(SUM(E584:E586),2)</f>
        <v>0</v>
      </c>
      <c r="F587" s="16">
        <f>ROUND(SUM(F584:F586),2)</f>
        <v>0</v>
      </c>
      <c r="G587" s="16">
        <f t="shared" ref="G587:O587" si="162">SUM(G584:G586)</f>
        <v>0</v>
      </c>
      <c r="H587" s="16">
        <f t="shared" si="162"/>
        <v>0</v>
      </c>
      <c r="I587" s="16">
        <f t="shared" si="162"/>
        <v>0</v>
      </c>
      <c r="J587" s="16">
        <f t="shared" si="162"/>
        <v>0</v>
      </c>
      <c r="K587" s="16">
        <f t="shared" si="162"/>
        <v>0</v>
      </c>
      <c r="L587" s="16">
        <f t="shared" si="162"/>
        <v>0</v>
      </c>
      <c r="M587" s="16">
        <f t="shared" si="162"/>
        <v>0</v>
      </c>
      <c r="N587" s="16">
        <f t="shared" si="162"/>
        <v>0</v>
      </c>
      <c r="O587" s="16">
        <f t="shared" si="162"/>
        <v>0</v>
      </c>
    </row>
    <row r="588" spans="1:15" x14ac:dyDescent="0.25">
      <c r="A588" s="46" t="s">
        <v>3</v>
      </c>
      <c r="B588" s="14" t="s">
        <v>153</v>
      </c>
      <c r="C588" s="16"/>
      <c r="D588" s="16"/>
      <c r="E588" s="16"/>
      <c r="F588" s="16"/>
      <c r="G588" s="16"/>
      <c r="H588" s="16"/>
      <c r="I588" s="16"/>
      <c r="J588" s="16"/>
      <c r="K588" s="16"/>
      <c r="L588" s="16"/>
      <c r="M588" s="16"/>
      <c r="N588" s="16"/>
      <c r="O588" s="16"/>
    </row>
    <row r="589" spans="1:15" x14ac:dyDescent="0.25">
      <c r="A589" s="17" t="s">
        <v>148</v>
      </c>
      <c r="B589" s="47"/>
      <c r="C589" s="19">
        <f>ROUND(E589+D589,2)</f>
        <v>0</v>
      </c>
      <c r="D589" s="48"/>
      <c r="E589" s="19">
        <f>ROUND(SUM(F589:O589),2)</f>
        <v>0</v>
      </c>
      <c r="F589" s="48"/>
      <c r="G589" s="48"/>
      <c r="H589" s="48"/>
      <c r="I589" s="48"/>
      <c r="J589" s="48"/>
      <c r="K589" s="48"/>
      <c r="L589" s="48"/>
      <c r="M589" s="48"/>
      <c r="N589" s="48"/>
      <c r="O589" s="48"/>
    </row>
    <row r="590" spans="1:15" x14ac:dyDescent="0.25">
      <c r="A590" s="17" t="s">
        <v>149</v>
      </c>
      <c r="B590" s="47"/>
      <c r="C590" s="19">
        <f>ROUND(E590+D590,2)</f>
        <v>0</v>
      </c>
      <c r="D590" s="48"/>
      <c r="E590" s="19">
        <f>ROUND(SUM(F590:O590),2)</f>
        <v>0</v>
      </c>
      <c r="F590" s="48"/>
      <c r="G590" s="48"/>
      <c r="H590" s="48"/>
      <c r="I590" s="48"/>
      <c r="J590" s="48"/>
      <c r="K590" s="48"/>
      <c r="L590" s="48"/>
      <c r="M590" s="48"/>
      <c r="N590" s="48"/>
      <c r="O590" s="48"/>
    </row>
    <row r="591" spans="1:15" x14ac:dyDescent="0.25">
      <c r="A591" s="17" t="s">
        <v>150</v>
      </c>
      <c r="B591" s="47"/>
      <c r="C591" s="19">
        <f>ROUND(E591+D591,2)</f>
        <v>0</v>
      </c>
      <c r="D591" s="48"/>
      <c r="E591" s="19">
        <f>ROUND(SUM(F591:O591),2)</f>
        <v>0</v>
      </c>
      <c r="F591" s="48"/>
      <c r="G591" s="48"/>
      <c r="H591" s="48"/>
      <c r="I591" s="48"/>
      <c r="J591" s="48"/>
      <c r="K591" s="48"/>
      <c r="L591" s="48"/>
      <c r="M591" s="48"/>
      <c r="N591" s="48"/>
      <c r="O591" s="48"/>
    </row>
    <row r="592" spans="1:15" x14ac:dyDescent="0.25">
      <c r="A592" s="14" t="s">
        <v>23</v>
      </c>
      <c r="B592" s="14"/>
      <c r="C592" s="16">
        <f>ROUND(SUM(C589:C591),2)</f>
        <v>0</v>
      </c>
      <c r="D592" s="16">
        <f>ROUND(SUM(D589:D591),2)</f>
        <v>0</v>
      </c>
      <c r="E592" s="16">
        <f>ROUND(SUM(E589:E591),2)</f>
        <v>0</v>
      </c>
      <c r="F592" s="16">
        <f>ROUND(SUM(F589:F591),2)</f>
        <v>0</v>
      </c>
      <c r="G592" s="16">
        <f t="shared" ref="G592:O592" si="163">SUM(G589:G591)</f>
        <v>0</v>
      </c>
      <c r="H592" s="16">
        <f t="shared" si="163"/>
        <v>0</v>
      </c>
      <c r="I592" s="16">
        <f t="shared" si="163"/>
        <v>0</v>
      </c>
      <c r="J592" s="16">
        <f t="shared" si="163"/>
        <v>0</v>
      </c>
      <c r="K592" s="16">
        <f t="shared" si="163"/>
        <v>0</v>
      </c>
      <c r="L592" s="16">
        <f t="shared" si="163"/>
        <v>0</v>
      </c>
      <c r="M592" s="16">
        <f t="shared" si="163"/>
        <v>0</v>
      </c>
      <c r="N592" s="16">
        <f t="shared" si="163"/>
        <v>0</v>
      </c>
      <c r="O592" s="16">
        <f t="shared" si="163"/>
        <v>0</v>
      </c>
    </row>
    <row r="593" spans="1:15" x14ac:dyDescent="0.25">
      <c r="A593" s="46" t="s">
        <v>3</v>
      </c>
      <c r="B593" s="14" t="s">
        <v>155</v>
      </c>
      <c r="C593" s="16"/>
      <c r="D593" s="16"/>
      <c r="E593" s="16"/>
      <c r="F593" s="16"/>
      <c r="G593" s="16"/>
      <c r="H593" s="16"/>
      <c r="I593" s="16"/>
      <c r="J593" s="16"/>
      <c r="K593" s="16"/>
      <c r="L593" s="16"/>
      <c r="M593" s="16"/>
      <c r="N593" s="16"/>
      <c r="O593" s="16"/>
    </row>
    <row r="594" spans="1:15" x14ac:dyDescent="0.25">
      <c r="A594" s="17" t="s">
        <v>148</v>
      </c>
      <c r="B594" s="18"/>
      <c r="C594" s="19">
        <f>ROUND(E594+D594,2)</f>
        <v>0</v>
      </c>
      <c r="D594" s="19"/>
      <c r="E594" s="19">
        <f>ROUND(SUM(F594:O594),2)</f>
        <v>0</v>
      </c>
      <c r="F594" s="19"/>
      <c r="G594" s="19"/>
      <c r="H594" s="19"/>
      <c r="I594" s="19"/>
      <c r="J594" s="19"/>
      <c r="K594" s="19"/>
      <c r="L594" s="19"/>
      <c r="M594" s="19"/>
      <c r="N594" s="19"/>
      <c r="O594" s="19"/>
    </row>
    <row r="595" spans="1:15" x14ac:dyDescent="0.25">
      <c r="A595" s="17" t="s">
        <v>149</v>
      </c>
      <c r="B595" s="18"/>
      <c r="C595" s="19">
        <f>ROUND(E595+D595,2)</f>
        <v>0</v>
      </c>
      <c r="D595" s="19"/>
      <c r="E595" s="19">
        <f>ROUND(SUM(F595:O595),2)</f>
        <v>0</v>
      </c>
      <c r="F595" s="19"/>
      <c r="G595" s="19"/>
      <c r="H595" s="19"/>
      <c r="I595" s="19"/>
      <c r="J595" s="19"/>
      <c r="K595" s="19"/>
      <c r="L595" s="19"/>
      <c r="M595" s="19"/>
      <c r="N595" s="19"/>
      <c r="O595" s="19"/>
    </row>
    <row r="596" spans="1:15" x14ac:dyDescent="0.25">
      <c r="A596" s="17" t="s">
        <v>150</v>
      </c>
      <c r="B596" s="18"/>
      <c r="C596" s="19">
        <f>ROUND(E596+D596,2)</f>
        <v>0</v>
      </c>
      <c r="D596" s="19"/>
      <c r="E596" s="19">
        <f>ROUND(SUM(F596:O596),2)</f>
        <v>0</v>
      </c>
      <c r="F596" s="19"/>
      <c r="G596" s="19"/>
      <c r="H596" s="19"/>
      <c r="I596" s="19"/>
      <c r="J596" s="19"/>
      <c r="K596" s="19"/>
      <c r="L596" s="19"/>
      <c r="M596" s="19"/>
      <c r="N596" s="19"/>
      <c r="O596" s="19"/>
    </row>
    <row r="597" spans="1:15" x14ac:dyDescent="0.25">
      <c r="A597" s="14" t="s">
        <v>23</v>
      </c>
      <c r="B597" s="14"/>
      <c r="C597" s="16">
        <f>ROUND(SUM(C594:C596),2)</f>
        <v>0</v>
      </c>
      <c r="D597" s="16">
        <f>ROUND(SUM(D594:D596),2)</f>
        <v>0</v>
      </c>
      <c r="E597" s="16">
        <f>ROUND(SUM(E594:E596),2)</f>
        <v>0</v>
      </c>
      <c r="F597" s="16">
        <f>ROUND(SUM(F594:F596),2)</f>
        <v>0</v>
      </c>
      <c r="G597" s="16">
        <f t="shared" ref="G597:O597" si="164">SUM(G594:G596)</f>
        <v>0</v>
      </c>
      <c r="H597" s="16">
        <f t="shared" si="164"/>
        <v>0</v>
      </c>
      <c r="I597" s="16">
        <f t="shared" si="164"/>
        <v>0</v>
      </c>
      <c r="J597" s="16">
        <f t="shared" si="164"/>
        <v>0</v>
      </c>
      <c r="K597" s="16">
        <f t="shared" si="164"/>
        <v>0</v>
      </c>
      <c r="L597" s="16">
        <f t="shared" si="164"/>
        <v>0</v>
      </c>
      <c r="M597" s="16">
        <f t="shared" si="164"/>
        <v>0</v>
      </c>
      <c r="N597" s="16">
        <f t="shared" si="164"/>
        <v>0</v>
      </c>
      <c r="O597" s="16">
        <f t="shared" si="164"/>
        <v>0</v>
      </c>
    </row>
    <row r="598" spans="1:15" x14ac:dyDescent="0.25">
      <c r="A598" s="46" t="s">
        <v>3</v>
      </c>
      <c r="B598" s="14" t="s">
        <v>163</v>
      </c>
      <c r="C598" s="16"/>
      <c r="D598" s="16"/>
      <c r="E598" s="16"/>
      <c r="F598" s="16"/>
      <c r="G598" s="16"/>
      <c r="H598" s="16"/>
      <c r="I598" s="16"/>
      <c r="J598" s="16"/>
      <c r="K598" s="16"/>
      <c r="L598" s="16"/>
      <c r="M598" s="16"/>
      <c r="N598" s="16"/>
      <c r="O598" s="16"/>
    </row>
    <row r="599" spans="1:15" x14ac:dyDescent="0.25">
      <c r="A599" s="17" t="s">
        <v>148</v>
      </c>
      <c r="B599" s="18"/>
      <c r="C599" s="19">
        <f>ROUND(E599+D599,2)</f>
        <v>0</v>
      </c>
      <c r="D599" s="19"/>
      <c r="E599" s="19">
        <f>ROUND(SUM(F599:O599),2)</f>
        <v>0</v>
      </c>
      <c r="F599" s="19"/>
      <c r="G599" s="19"/>
      <c r="H599" s="19"/>
      <c r="I599" s="19"/>
      <c r="J599" s="19"/>
      <c r="K599" s="19"/>
      <c r="L599" s="19"/>
      <c r="M599" s="19"/>
      <c r="N599" s="19"/>
      <c r="O599" s="19"/>
    </row>
    <row r="600" spans="1:15" x14ac:dyDescent="0.25">
      <c r="A600" s="17" t="s">
        <v>149</v>
      </c>
      <c r="B600" s="18"/>
      <c r="C600" s="19">
        <f>ROUND(E600+D600,2)</f>
        <v>0</v>
      </c>
      <c r="D600" s="19"/>
      <c r="E600" s="19">
        <f>ROUND(SUM(F600:O600),2)</f>
        <v>0</v>
      </c>
      <c r="F600" s="19"/>
      <c r="G600" s="19"/>
      <c r="H600" s="19"/>
      <c r="I600" s="19"/>
      <c r="J600" s="19"/>
      <c r="K600" s="19"/>
      <c r="L600" s="19"/>
      <c r="M600" s="19"/>
      <c r="N600" s="19"/>
      <c r="O600" s="19"/>
    </row>
    <row r="601" spans="1:15" x14ac:dyDescent="0.25">
      <c r="A601" s="17" t="s">
        <v>150</v>
      </c>
      <c r="B601" s="18"/>
      <c r="C601" s="19">
        <f>ROUND(E601+D601,2)</f>
        <v>0</v>
      </c>
      <c r="D601" s="19"/>
      <c r="E601" s="19">
        <f>ROUND(SUM(F601:O601),2)</f>
        <v>0</v>
      </c>
      <c r="F601" s="19"/>
      <c r="G601" s="19"/>
      <c r="H601" s="19"/>
      <c r="I601" s="19"/>
      <c r="J601" s="19"/>
      <c r="K601" s="19"/>
      <c r="L601" s="19"/>
      <c r="M601" s="19"/>
      <c r="N601" s="19"/>
      <c r="O601" s="19"/>
    </row>
    <row r="602" spans="1:15" x14ac:dyDescent="0.25">
      <c r="A602" s="14" t="s">
        <v>23</v>
      </c>
      <c r="B602" s="14"/>
      <c r="C602" s="16">
        <f>ROUND(SUM(C599:C601),2)</f>
        <v>0</v>
      </c>
      <c r="D602" s="16">
        <f>ROUND(SUM(D599:D601),2)</f>
        <v>0</v>
      </c>
      <c r="E602" s="16">
        <f>ROUND(SUM(E599:E601),2)</f>
        <v>0</v>
      </c>
      <c r="F602" s="16">
        <f>ROUND(SUM(F599:F601),2)</f>
        <v>0</v>
      </c>
      <c r="G602" s="16">
        <f t="shared" ref="G602:O602" si="165">SUM(G599:G601)</f>
        <v>0</v>
      </c>
      <c r="H602" s="16">
        <f t="shared" si="165"/>
        <v>0</v>
      </c>
      <c r="I602" s="16">
        <f t="shared" si="165"/>
        <v>0</v>
      </c>
      <c r="J602" s="16">
        <f t="shared" si="165"/>
        <v>0</v>
      </c>
      <c r="K602" s="16">
        <f t="shared" si="165"/>
        <v>0</v>
      </c>
      <c r="L602" s="16">
        <f t="shared" si="165"/>
        <v>0</v>
      </c>
      <c r="M602" s="16">
        <f t="shared" si="165"/>
        <v>0</v>
      </c>
      <c r="N602" s="16">
        <f t="shared" si="165"/>
        <v>0</v>
      </c>
      <c r="O602" s="16">
        <f t="shared" si="165"/>
        <v>0</v>
      </c>
    </row>
    <row r="603" spans="1:15" x14ac:dyDescent="0.25">
      <c r="A603" s="46" t="s">
        <v>3</v>
      </c>
      <c r="B603" s="14" t="s">
        <v>168</v>
      </c>
      <c r="C603" s="16"/>
      <c r="D603" s="16"/>
      <c r="E603" s="16"/>
      <c r="F603" s="16"/>
      <c r="G603" s="16"/>
      <c r="H603" s="16"/>
      <c r="I603" s="16"/>
      <c r="J603" s="16"/>
      <c r="K603" s="16"/>
      <c r="L603" s="16"/>
      <c r="M603" s="16"/>
      <c r="N603" s="16"/>
      <c r="O603" s="16"/>
    </row>
    <row r="604" spans="1:15" x14ac:dyDescent="0.25">
      <c r="A604" s="17" t="s">
        <v>148</v>
      </c>
      <c r="B604" s="18"/>
      <c r="C604" s="19">
        <f>ROUND(E604+D604,2)</f>
        <v>0</v>
      </c>
      <c r="D604" s="19"/>
      <c r="E604" s="19">
        <f>ROUND(SUM(F604:O604),2)</f>
        <v>0</v>
      </c>
      <c r="F604" s="19"/>
      <c r="G604" s="19"/>
      <c r="H604" s="19"/>
      <c r="I604" s="19"/>
      <c r="J604" s="19"/>
      <c r="K604" s="19"/>
      <c r="L604" s="19"/>
      <c r="M604" s="19"/>
      <c r="N604" s="19"/>
      <c r="O604" s="19"/>
    </row>
    <row r="605" spans="1:15" x14ac:dyDescent="0.25">
      <c r="A605" s="17" t="s">
        <v>149</v>
      </c>
      <c r="B605" s="18"/>
      <c r="C605" s="19">
        <f>ROUND(E605+D605,2)</f>
        <v>0</v>
      </c>
      <c r="D605" s="19"/>
      <c r="E605" s="19">
        <f>ROUND(SUM(F605:O605),2)</f>
        <v>0</v>
      </c>
      <c r="F605" s="19"/>
      <c r="G605" s="19"/>
      <c r="H605" s="19"/>
      <c r="I605" s="19"/>
      <c r="J605" s="19"/>
      <c r="K605" s="19"/>
      <c r="L605" s="19"/>
      <c r="M605" s="19"/>
      <c r="N605" s="19"/>
      <c r="O605" s="19"/>
    </row>
    <row r="606" spans="1:15" x14ac:dyDescent="0.25">
      <c r="A606" s="17" t="s">
        <v>150</v>
      </c>
      <c r="B606" s="18"/>
      <c r="C606" s="19">
        <f>ROUND(E606+D606,2)</f>
        <v>0</v>
      </c>
      <c r="D606" s="19"/>
      <c r="E606" s="19">
        <f>ROUND(SUM(F606:O606),2)</f>
        <v>0</v>
      </c>
      <c r="F606" s="19"/>
      <c r="G606" s="19"/>
      <c r="H606" s="19"/>
      <c r="I606" s="19"/>
      <c r="J606" s="19"/>
      <c r="K606" s="19"/>
      <c r="L606" s="19"/>
      <c r="M606" s="19"/>
      <c r="N606" s="19"/>
      <c r="O606" s="19"/>
    </row>
    <row r="607" spans="1:15" x14ac:dyDescent="0.25">
      <c r="A607" s="14" t="s">
        <v>23</v>
      </c>
      <c r="B607" s="14"/>
      <c r="C607" s="16">
        <f>ROUND(SUM(C604:C606),2)</f>
        <v>0</v>
      </c>
      <c r="D607" s="16">
        <f>ROUND(SUM(D604:D606),2)</f>
        <v>0</v>
      </c>
      <c r="E607" s="16">
        <f>ROUND(SUM(E604:E606),2)</f>
        <v>0</v>
      </c>
      <c r="F607" s="16">
        <f>ROUND(SUM(F604:F606),2)</f>
        <v>0</v>
      </c>
      <c r="G607" s="16">
        <f t="shared" ref="G607:O607" si="166">SUM(G604:G606)</f>
        <v>0</v>
      </c>
      <c r="H607" s="16">
        <f t="shared" si="166"/>
        <v>0</v>
      </c>
      <c r="I607" s="16">
        <f t="shared" si="166"/>
        <v>0</v>
      </c>
      <c r="J607" s="16">
        <f t="shared" si="166"/>
        <v>0</v>
      </c>
      <c r="K607" s="16">
        <f t="shared" si="166"/>
        <v>0</v>
      </c>
      <c r="L607" s="16">
        <f t="shared" si="166"/>
        <v>0</v>
      </c>
      <c r="M607" s="16">
        <f t="shared" si="166"/>
        <v>0</v>
      </c>
      <c r="N607" s="16">
        <f t="shared" si="166"/>
        <v>0</v>
      </c>
      <c r="O607" s="16">
        <f t="shared" si="166"/>
        <v>0</v>
      </c>
    </row>
    <row r="608" spans="1:15" x14ac:dyDescent="0.25">
      <c r="A608" s="46" t="s">
        <v>3</v>
      </c>
      <c r="B608" s="14" t="s">
        <v>157</v>
      </c>
      <c r="C608" s="16"/>
      <c r="D608" s="16"/>
      <c r="E608" s="16"/>
      <c r="F608" s="16"/>
      <c r="G608" s="16"/>
      <c r="H608" s="16"/>
      <c r="I608" s="16"/>
      <c r="J608" s="16"/>
      <c r="K608" s="16"/>
      <c r="L608" s="16"/>
      <c r="M608" s="16"/>
      <c r="N608" s="16"/>
      <c r="O608" s="16"/>
    </row>
    <row r="609" spans="1:15" x14ac:dyDescent="0.25">
      <c r="A609" s="17" t="s">
        <v>148</v>
      </c>
      <c r="B609" s="14"/>
      <c r="C609" s="16">
        <f t="shared" ref="C609:F611" si="167">ROUND(C574+C579+C584+C589-C594-C599+C604,2)</f>
        <v>0</v>
      </c>
      <c r="D609" s="16">
        <f t="shared" si="167"/>
        <v>0</v>
      </c>
      <c r="E609" s="16">
        <f t="shared" si="167"/>
        <v>0</v>
      </c>
      <c r="F609" s="16">
        <f t="shared" si="167"/>
        <v>0</v>
      </c>
      <c r="G609" s="16">
        <f t="shared" ref="G609:O611" si="168">G574+G579+G584+G589-G594-G599+G604</f>
        <v>0</v>
      </c>
      <c r="H609" s="16">
        <f t="shared" si="168"/>
        <v>0</v>
      </c>
      <c r="I609" s="16">
        <f t="shared" si="168"/>
        <v>0</v>
      </c>
      <c r="J609" s="16">
        <f t="shared" si="168"/>
        <v>0</v>
      </c>
      <c r="K609" s="16">
        <f t="shared" si="168"/>
        <v>0</v>
      </c>
      <c r="L609" s="16">
        <f t="shared" si="168"/>
        <v>0</v>
      </c>
      <c r="M609" s="16">
        <f t="shared" si="168"/>
        <v>0</v>
      </c>
      <c r="N609" s="16">
        <f t="shared" si="168"/>
        <v>0</v>
      </c>
      <c r="O609" s="16">
        <f t="shared" si="168"/>
        <v>0</v>
      </c>
    </row>
    <row r="610" spans="1:15" x14ac:dyDescent="0.25">
      <c r="A610" s="17" t="s">
        <v>149</v>
      </c>
      <c r="B610" s="14"/>
      <c r="C610" s="16">
        <f t="shared" si="167"/>
        <v>0</v>
      </c>
      <c r="D610" s="16">
        <f t="shared" si="167"/>
        <v>0</v>
      </c>
      <c r="E610" s="16">
        <f t="shared" si="167"/>
        <v>0</v>
      </c>
      <c r="F610" s="16">
        <f t="shared" si="167"/>
        <v>0</v>
      </c>
      <c r="G610" s="16">
        <f t="shared" si="168"/>
        <v>0</v>
      </c>
      <c r="H610" s="16">
        <f t="shared" si="168"/>
        <v>0</v>
      </c>
      <c r="I610" s="16">
        <f t="shared" si="168"/>
        <v>0</v>
      </c>
      <c r="J610" s="16">
        <f t="shared" si="168"/>
        <v>0</v>
      </c>
      <c r="K610" s="16">
        <f t="shared" si="168"/>
        <v>0</v>
      </c>
      <c r="L610" s="16">
        <f t="shared" si="168"/>
        <v>0</v>
      </c>
      <c r="M610" s="16">
        <f t="shared" si="168"/>
        <v>0</v>
      </c>
      <c r="N610" s="16">
        <f t="shared" si="168"/>
        <v>0</v>
      </c>
      <c r="O610" s="16">
        <f t="shared" si="168"/>
        <v>0</v>
      </c>
    </row>
    <row r="611" spans="1:15" x14ac:dyDescent="0.25">
      <c r="A611" s="17" t="s">
        <v>150</v>
      </c>
      <c r="B611" s="14"/>
      <c r="C611" s="16">
        <f t="shared" si="167"/>
        <v>0</v>
      </c>
      <c r="D611" s="16">
        <f t="shared" si="167"/>
        <v>0</v>
      </c>
      <c r="E611" s="16">
        <f t="shared" si="167"/>
        <v>0</v>
      </c>
      <c r="F611" s="16">
        <f t="shared" si="167"/>
        <v>0</v>
      </c>
      <c r="G611" s="16">
        <f t="shared" si="168"/>
        <v>0</v>
      </c>
      <c r="H611" s="16">
        <f t="shared" si="168"/>
        <v>0</v>
      </c>
      <c r="I611" s="16">
        <f t="shared" si="168"/>
        <v>0</v>
      </c>
      <c r="J611" s="16">
        <f t="shared" si="168"/>
        <v>0</v>
      </c>
      <c r="K611" s="16">
        <f t="shared" si="168"/>
        <v>0</v>
      </c>
      <c r="L611" s="16">
        <f t="shared" si="168"/>
        <v>0</v>
      </c>
      <c r="M611" s="16">
        <f t="shared" si="168"/>
        <v>0</v>
      </c>
      <c r="N611" s="16">
        <f t="shared" si="168"/>
        <v>0</v>
      </c>
      <c r="O611" s="16">
        <f t="shared" si="168"/>
        <v>0</v>
      </c>
    </row>
    <row r="612" spans="1:15" x14ac:dyDescent="0.25">
      <c r="A612" s="14" t="s">
        <v>23</v>
      </c>
      <c r="B612" s="14"/>
      <c r="C612" s="16">
        <f>ROUND(SUM(C609:C611),2)</f>
        <v>0</v>
      </c>
      <c r="D612" s="16">
        <f>ROUND(SUM(D609:D611),2)</f>
        <v>0</v>
      </c>
      <c r="E612" s="16">
        <f>ROUND(SUM(E609:E611),2)</f>
        <v>0</v>
      </c>
      <c r="F612" s="16">
        <f>ROUND(SUM(F609:F611),2)</f>
        <v>0</v>
      </c>
      <c r="G612" s="16">
        <f t="shared" ref="G612:O612" si="169">SUM(G609:G611)</f>
        <v>0</v>
      </c>
      <c r="H612" s="16">
        <f t="shared" si="169"/>
        <v>0</v>
      </c>
      <c r="I612" s="16">
        <f t="shared" si="169"/>
        <v>0</v>
      </c>
      <c r="J612" s="16">
        <f t="shared" si="169"/>
        <v>0</v>
      </c>
      <c r="K612" s="16">
        <f t="shared" si="169"/>
        <v>0</v>
      </c>
      <c r="L612" s="16">
        <f t="shared" si="169"/>
        <v>0</v>
      </c>
      <c r="M612" s="16">
        <f t="shared" si="169"/>
        <v>0</v>
      </c>
      <c r="N612" s="16">
        <f t="shared" si="169"/>
        <v>0</v>
      </c>
      <c r="O612" s="16">
        <f t="shared" si="169"/>
        <v>0</v>
      </c>
    </row>
    <row r="613" spans="1:15" x14ac:dyDescent="0.25">
      <c r="A613" s="17"/>
      <c r="B613" s="14"/>
      <c r="C613" s="16"/>
      <c r="D613" s="16"/>
      <c r="E613" s="16"/>
      <c r="F613" s="16"/>
      <c r="G613" s="16"/>
      <c r="H613" s="16"/>
      <c r="I613" s="16"/>
      <c r="J613" s="16"/>
      <c r="K613" s="16"/>
      <c r="L613" s="16"/>
      <c r="M613" s="16"/>
      <c r="N613" s="16"/>
      <c r="O613" s="16"/>
    </row>
    <row r="614" spans="1:15" x14ac:dyDescent="0.25">
      <c r="A614" s="11" t="s">
        <v>169</v>
      </c>
      <c r="B614" s="12"/>
      <c r="C614" s="13"/>
      <c r="D614" s="13"/>
      <c r="E614" s="13"/>
      <c r="F614" s="13"/>
      <c r="G614" s="13"/>
      <c r="H614" s="13"/>
      <c r="I614" s="13"/>
      <c r="J614" s="13"/>
      <c r="K614" s="13"/>
      <c r="L614" s="13"/>
      <c r="M614" s="13"/>
      <c r="N614" s="13"/>
      <c r="O614" s="13"/>
    </row>
    <row r="615" spans="1:15" x14ac:dyDescent="0.25">
      <c r="A615" s="17" t="s">
        <v>170</v>
      </c>
      <c r="B615" s="14"/>
      <c r="C615" s="16"/>
      <c r="D615" s="16"/>
      <c r="E615" s="16"/>
      <c r="F615" s="16"/>
      <c r="G615" s="16"/>
      <c r="H615" s="16"/>
      <c r="I615" s="16"/>
      <c r="J615" s="16"/>
      <c r="K615" s="16"/>
      <c r="L615" s="16"/>
      <c r="M615" s="16"/>
      <c r="N615" s="16"/>
      <c r="O615" s="16"/>
    </row>
    <row r="616" spans="1:15" x14ac:dyDescent="0.25">
      <c r="A616" s="17" t="s">
        <v>146</v>
      </c>
      <c r="B616" s="14"/>
      <c r="C616" s="16"/>
      <c r="D616" s="16"/>
      <c r="E616" s="16"/>
      <c r="F616" s="16"/>
      <c r="G616" s="16"/>
      <c r="H616" s="16"/>
      <c r="I616" s="16"/>
      <c r="J616" s="16"/>
      <c r="K616" s="16"/>
      <c r="L616" s="16"/>
      <c r="M616" s="16"/>
      <c r="N616" s="16"/>
      <c r="O616" s="16"/>
    </row>
    <row r="617" spans="1:15" x14ac:dyDescent="0.25">
      <c r="A617" s="46" t="s">
        <v>3</v>
      </c>
      <c r="B617" s="14" t="s">
        <v>159</v>
      </c>
      <c r="C617" s="16"/>
      <c r="D617" s="16"/>
      <c r="E617" s="16"/>
      <c r="F617" s="16"/>
      <c r="G617" s="16"/>
      <c r="H617" s="16"/>
      <c r="I617" s="16"/>
      <c r="J617" s="16"/>
      <c r="K617" s="16"/>
      <c r="L617" s="16"/>
      <c r="M617" s="16"/>
      <c r="N617" s="16"/>
      <c r="O617" s="16"/>
    </row>
    <row r="618" spans="1:15" x14ac:dyDescent="0.25">
      <c r="A618" s="17" t="s">
        <v>148</v>
      </c>
      <c r="B618" s="18"/>
      <c r="C618" s="19">
        <f t="shared" ref="C618:C623" si="170">ROUND(E618+D618,2)</f>
        <v>0</v>
      </c>
      <c r="D618" s="19"/>
      <c r="E618" s="19">
        <f t="shared" ref="E618:E623" si="171">ROUND(SUM(F618:O618),2)</f>
        <v>0</v>
      </c>
      <c r="F618" s="19"/>
      <c r="G618" s="19"/>
      <c r="H618" s="19"/>
      <c r="I618" s="19"/>
      <c r="J618" s="19"/>
      <c r="K618" s="19"/>
      <c r="L618" s="19"/>
      <c r="M618" s="19"/>
      <c r="N618" s="19"/>
      <c r="O618" s="19"/>
    </row>
    <row r="619" spans="1:15" x14ac:dyDescent="0.25">
      <c r="A619" s="17" t="s">
        <v>171</v>
      </c>
      <c r="B619" s="18"/>
      <c r="C619" s="19">
        <f t="shared" si="170"/>
        <v>0</v>
      </c>
      <c r="D619" s="19"/>
      <c r="E619" s="19">
        <f t="shared" si="171"/>
        <v>0</v>
      </c>
      <c r="F619" s="19"/>
      <c r="G619" s="19"/>
      <c r="H619" s="19"/>
      <c r="I619" s="19"/>
      <c r="J619" s="19"/>
      <c r="K619" s="19"/>
      <c r="L619" s="19"/>
      <c r="M619" s="19"/>
      <c r="N619" s="19"/>
      <c r="O619" s="19"/>
    </row>
    <row r="620" spans="1:15" x14ac:dyDescent="0.25">
      <c r="A620" s="17" t="s">
        <v>172</v>
      </c>
      <c r="B620" s="18"/>
      <c r="C620" s="19">
        <f t="shared" si="170"/>
        <v>0</v>
      </c>
      <c r="D620" s="19"/>
      <c r="E620" s="19">
        <f t="shared" si="171"/>
        <v>0</v>
      </c>
      <c r="F620" s="19"/>
      <c r="G620" s="19"/>
      <c r="H620" s="19"/>
      <c r="I620" s="19"/>
      <c r="J620" s="19"/>
      <c r="K620" s="19"/>
      <c r="L620" s="19"/>
      <c r="M620" s="19"/>
      <c r="N620" s="19"/>
      <c r="O620" s="19"/>
    </row>
    <row r="621" spans="1:15" x14ac:dyDescent="0.25">
      <c r="A621" s="17" t="s">
        <v>173</v>
      </c>
      <c r="B621" s="18"/>
      <c r="C621" s="19">
        <f t="shared" si="170"/>
        <v>0</v>
      </c>
      <c r="D621" s="19"/>
      <c r="E621" s="19">
        <f t="shared" si="171"/>
        <v>0</v>
      </c>
      <c r="F621" s="38"/>
      <c r="G621" s="19"/>
      <c r="H621" s="19"/>
      <c r="I621" s="19"/>
      <c r="J621" s="19"/>
      <c r="K621" s="19"/>
      <c r="L621" s="19"/>
      <c r="M621" s="19"/>
      <c r="N621" s="19"/>
      <c r="O621" s="19"/>
    </row>
    <row r="622" spans="1:15" x14ac:dyDescent="0.25">
      <c r="A622" s="17"/>
      <c r="B622" s="18"/>
      <c r="C622" s="19">
        <f t="shared" si="170"/>
        <v>0</v>
      </c>
      <c r="D622" s="19"/>
      <c r="E622" s="19">
        <f t="shared" si="171"/>
        <v>0</v>
      </c>
      <c r="F622" s="19"/>
      <c r="G622" s="19"/>
      <c r="H622" s="19"/>
      <c r="I622" s="19"/>
      <c r="J622" s="19"/>
      <c r="K622" s="19"/>
      <c r="L622" s="19"/>
      <c r="M622" s="19"/>
      <c r="N622" s="19"/>
      <c r="O622" s="19"/>
    </row>
    <row r="623" spans="1:15" x14ac:dyDescent="0.25">
      <c r="A623" s="17"/>
      <c r="B623" s="18"/>
      <c r="C623" s="19">
        <f t="shared" si="170"/>
        <v>0</v>
      </c>
      <c r="D623" s="19"/>
      <c r="E623" s="19">
        <f t="shared" si="171"/>
        <v>0</v>
      </c>
      <c r="F623" s="19"/>
      <c r="G623" s="19"/>
      <c r="H623" s="19"/>
      <c r="I623" s="19"/>
      <c r="J623" s="19"/>
      <c r="K623" s="19"/>
      <c r="L623" s="19"/>
      <c r="M623" s="19"/>
      <c r="N623" s="19"/>
      <c r="O623" s="19"/>
    </row>
    <row r="624" spans="1:15" x14ac:dyDescent="0.25">
      <c r="A624" s="14" t="s">
        <v>23</v>
      </c>
      <c r="B624" s="14"/>
      <c r="C624" s="20">
        <f>ROUND(SUM(C618:C623),2)</f>
        <v>0</v>
      </c>
      <c r="D624" s="16">
        <f>ROUND(SUM(D618:D623),2)</f>
        <v>0</v>
      </c>
      <c r="E624" s="16">
        <f>ROUND(SUM(E618:E623),2)</f>
        <v>0</v>
      </c>
      <c r="F624" s="16">
        <f>ROUND(SUM(F618:F623),2)</f>
        <v>0</v>
      </c>
      <c r="G624" s="16">
        <f t="shared" ref="G624:O624" si="172">SUM(G618:G623)</f>
        <v>0</v>
      </c>
      <c r="H624" s="16">
        <f t="shared" si="172"/>
        <v>0</v>
      </c>
      <c r="I624" s="16">
        <f t="shared" si="172"/>
        <v>0</v>
      </c>
      <c r="J624" s="16">
        <f t="shared" si="172"/>
        <v>0</v>
      </c>
      <c r="K624" s="16">
        <f t="shared" si="172"/>
        <v>0</v>
      </c>
      <c r="L624" s="16">
        <f t="shared" si="172"/>
        <v>0</v>
      </c>
      <c r="M624" s="16">
        <f t="shared" si="172"/>
        <v>0</v>
      </c>
      <c r="N624" s="16">
        <f t="shared" si="172"/>
        <v>0</v>
      </c>
      <c r="O624" s="16">
        <f t="shared" si="172"/>
        <v>0</v>
      </c>
    </row>
    <row r="625" spans="1:15" x14ac:dyDescent="0.25">
      <c r="A625" s="46" t="s">
        <v>3</v>
      </c>
      <c r="B625" s="14" t="s">
        <v>174</v>
      </c>
      <c r="C625" s="16"/>
      <c r="D625" s="16"/>
      <c r="E625" s="16"/>
      <c r="F625" s="16"/>
      <c r="G625" s="16"/>
      <c r="H625" s="16"/>
      <c r="I625" s="16"/>
      <c r="J625" s="16"/>
      <c r="K625" s="16"/>
      <c r="L625" s="16"/>
      <c r="M625" s="16"/>
      <c r="N625" s="16"/>
      <c r="O625" s="16"/>
    </row>
    <row r="626" spans="1:15" x14ac:dyDescent="0.25">
      <c r="A626" s="32" t="str">
        <f>$A$618</f>
        <v>房屋及建筑物</v>
      </c>
      <c r="B626" s="18"/>
      <c r="C626" s="19">
        <f t="shared" ref="C626:C631" si="173">ROUND(E626+D626,2)</f>
        <v>0</v>
      </c>
      <c r="D626" s="19"/>
      <c r="E626" s="19">
        <f t="shared" ref="E626:E631" si="174">ROUND(SUM(F626:O626),2)</f>
        <v>0</v>
      </c>
      <c r="F626" s="19"/>
      <c r="G626" s="19"/>
      <c r="H626" s="19"/>
      <c r="I626" s="19"/>
      <c r="J626" s="19"/>
      <c r="K626" s="19"/>
      <c r="L626" s="19"/>
      <c r="M626" s="19"/>
      <c r="N626" s="19"/>
      <c r="O626" s="19"/>
    </row>
    <row r="627" spans="1:15" x14ac:dyDescent="0.25">
      <c r="A627" s="32" t="str">
        <f>$A$619</f>
        <v>机器设备</v>
      </c>
      <c r="B627" s="18"/>
      <c r="C627" s="19">
        <f t="shared" si="173"/>
        <v>0</v>
      </c>
      <c r="D627" s="19"/>
      <c r="E627" s="19">
        <f t="shared" si="174"/>
        <v>0</v>
      </c>
      <c r="F627" s="19"/>
      <c r="G627" s="19"/>
      <c r="H627" s="19"/>
      <c r="I627" s="19"/>
      <c r="J627" s="19"/>
      <c r="K627" s="19"/>
      <c r="L627" s="19"/>
      <c r="M627" s="19"/>
      <c r="N627" s="19"/>
      <c r="O627" s="19"/>
    </row>
    <row r="628" spans="1:15" x14ac:dyDescent="0.25">
      <c r="A628" s="32" t="str">
        <f>$A$620</f>
        <v>运输工具</v>
      </c>
      <c r="B628" s="18"/>
      <c r="C628" s="19">
        <f t="shared" si="173"/>
        <v>0</v>
      </c>
      <c r="D628" s="19"/>
      <c r="E628" s="19">
        <f t="shared" si="174"/>
        <v>0</v>
      </c>
      <c r="F628" s="19"/>
      <c r="G628" s="19"/>
      <c r="H628" s="19"/>
      <c r="I628" s="19"/>
      <c r="J628" s="19"/>
      <c r="K628" s="19"/>
      <c r="L628" s="19"/>
      <c r="M628" s="19"/>
      <c r="N628" s="19"/>
      <c r="O628" s="19"/>
    </row>
    <row r="629" spans="1:15" x14ac:dyDescent="0.25">
      <c r="A629" s="32" t="str">
        <f>$A$621</f>
        <v>电子设备</v>
      </c>
      <c r="B629" s="18"/>
      <c r="C629" s="19">
        <f t="shared" si="173"/>
        <v>0</v>
      </c>
      <c r="D629" s="19"/>
      <c r="E629" s="19">
        <f t="shared" si="174"/>
        <v>0</v>
      </c>
      <c r="F629" s="19"/>
      <c r="G629" s="19"/>
      <c r="H629" s="19"/>
      <c r="I629" s="19"/>
      <c r="J629" s="19"/>
      <c r="K629" s="19"/>
      <c r="L629" s="19"/>
      <c r="M629" s="19"/>
      <c r="N629" s="19"/>
      <c r="O629" s="19"/>
    </row>
    <row r="630" spans="1:15" x14ac:dyDescent="0.25">
      <c r="A630" s="32">
        <f>$A$622</f>
        <v>0</v>
      </c>
      <c r="B630" s="18"/>
      <c r="C630" s="19">
        <f t="shared" si="173"/>
        <v>0</v>
      </c>
      <c r="D630" s="19"/>
      <c r="E630" s="19">
        <f t="shared" si="174"/>
        <v>0</v>
      </c>
      <c r="F630" s="19"/>
      <c r="G630" s="19"/>
      <c r="H630" s="19"/>
      <c r="I630" s="19"/>
      <c r="J630" s="19"/>
      <c r="K630" s="19"/>
      <c r="L630" s="19"/>
      <c r="M630" s="19"/>
      <c r="N630" s="19"/>
      <c r="O630" s="19"/>
    </row>
    <row r="631" spans="1:15" x14ac:dyDescent="0.25">
      <c r="A631" s="32">
        <f>$A$623</f>
        <v>0</v>
      </c>
      <c r="B631" s="18"/>
      <c r="C631" s="19">
        <f t="shared" si="173"/>
        <v>0</v>
      </c>
      <c r="D631" s="19"/>
      <c r="E631" s="19">
        <f t="shared" si="174"/>
        <v>0</v>
      </c>
      <c r="F631" s="19"/>
      <c r="G631" s="19"/>
      <c r="H631" s="19"/>
      <c r="I631" s="19"/>
      <c r="J631" s="19"/>
      <c r="K631" s="19"/>
      <c r="L631" s="19"/>
      <c r="M631" s="19"/>
      <c r="N631" s="19"/>
      <c r="O631" s="19"/>
    </row>
    <row r="632" spans="1:15" x14ac:dyDescent="0.25">
      <c r="A632" s="14" t="s">
        <v>81</v>
      </c>
      <c r="B632" s="14"/>
      <c r="C632" s="20">
        <f>ROUND(SUM(C626:C631),2)</f>
        <v>0</v>
      </c>
      <c r="D632" s="16">
        <f>ROUND(SUM(D626:D631),2)</f>
        <v>0</v>
      </c>
      <c r="E632" s="16">
        <f>ROUND(SUM(E626:E631),2)</f>
        <v>0</v>
      </c>
      <c r="F632" s="16">
        <f>ROUND(SUM(F626:F631),2)</f>
        <v>0</v>
      </c>
      <c r="G632" s="16">
        <f t="shared" ref="G632:O632" si="175">SUM(G626:G631)</f>
        <v>0</v>
      </c>
      <c r="H632" s="16">
        <f t="shared" si="175"/>
        <v>0</v>
      </c>
      <c r="I632" s="16">
        <f t="shared" si="175"/>
        <v>0</v>
      </c>
      <c r="J632" s="16">
        <f t="shared" si="175"/>
        <v>0</v>
      </c>
      <c r="K632" s="16">
        <f t="shared" si="175"/>
        <v>0</v>
      </c>
      <c r="L632" s="16">
        <f t="shared" si="175"/>
        <v>0</v>
      </c>
      <c r="M632" s="16">
        <f t="shared" si="175"/>
        <v>0</v>
      </c>
      <c r="N632" s="16">
        <f t="shared" si="175"/>
        <v>0</v>
      </c>
      <c r="O632" s="16">
        <f t="shared" si="175"/>
        <v>0</v>
      </c>
    </row>
    <row r="633" spans="1:15" x14ac:dyDescent="0.25">
      <c r="A633" s="46" t="s">
        <v>3</v>
      </c>
      <c r="B633" s="14" t="s">
        <v>175</v>
      </c>
      <c r="C633" s="16"/>
      <c r="D633" s="16"/>
      <c r="E633" s="16"/>
      <c r="F633" s="16"/>
      <c r="G633" s="16"/>
      <c r="H633" s="16"/>
      <c r="I633" s="16"/>
      <c r="J633" s="16"/>
      <c r="K633" s="16"/>
      <c r="L633" s="16"/>
      <c r="M633" s="16"/>
      <c r="N633" s="16"/>
      <c r="O633" s="16"/>
    </row>
    <row r="634" spans="1:15" x14ac:dyDescent="0.25">
      <c r="A634" s="32" t="str">
        <f>$A$618</f>
        <v>房屋及建筑物</v>
      </c>
      <c r="B634" s="18"/>
      <c r="C634" s="19">
        <f t="shared" ref="C634:C639" si="176">ROUND(E634+D634,2)</f>
        <v>0</v>
      </c>
      <c r="D634" s="19"/>
      <c r="E634" s="19">
        <f t="shared" ref="E634:E639" si="177">ROUND(SUM(F634:O634),2)</f>
        <v>0</v>
      </c>
      <c r="F634" s="19"/>
      <c r="G634" s="19"/>
      <c r="H634" s="19"/>
      <c r="I634" s="19"/>
      <c r="J634" s="19"/>
      <c r="K634" s="19"/>
      <c r="L634" s="19"/>
      <c r="M634" s="19"/>
      <c r="N634" s="19"/>
      <c r="O634" s="19"/>
    </row>
    <row r="635" spans="1:15" x14ac:dyDescent="0.25">
      <c r="A635" s="32" t="str">
        <f>$A$619</f>
        <v>机器设备</v>
      </c>
      <c r="B635" s="18"/>
      <c r="C635" s="19">
        <f t="shared" si="176"/>
        <v>0</v>
      </c>
      <c r="D635" s="19"/>
      <c r="E635" s="19">
        <f t="shared" si="177"/>
        <v>0</v>
      </c>
      <c r="F635" s="19"/>
      <c r="G635" s="19"/>
      <c r="H635" s="19"/>
      <c r="I635" s="19"/>
      <c r="J635" s="19"/>
      <c r="K635" s="19"/>
      <c r="L635" s="19"/>
      <c r="M635" s="19"/>
      <c r="N635" s="19"/>
      <c r="O635" s="19"/>
    </row>
    <row r="636" spans="1:15" x14ac:dyDescent="0.25">
      <c r="A636" s="32" t="str">
        <f>$A$620</f>
        <v>运输工具</v>
      </c>
      <c r="B636" s="18"/>
      <c r="C636" s="19">
        <f t="shared" si="176"/>
        <v>0</v>
      </c>
      <c r="D636" s="19"/>
      <c r="E636" s="19">
        <f t="shared" si="177"/>
        <v>0</v>
      </c>
      <c r="F636" s="19"/>
      <c r="G636" s="19"/>
      <c r="H636" s="19"/>
      <c r="I636" s="19"/>
      <c r="J636" s="19"/>
      <c r="K636" s="19"/>
      <c r="L636" s="19"/>
      <c r="M636" s="19"/>
      <c r="N636" s="19"/>
      <c r="O636" s="19"/>
    </row>
    <row r="637" spans="1:15" x14ac:dyDescent="0.25">
      <c r="A637" s="32" t="str">
        <f>$A$621</f>
        <v>电子设备</v>
      </c>
      <c r="B637" s="18"/>
      <c r="C637" s="19">
        <f t="shared" si="176"/>
        <v>0</v>
      </c>
      <c r="D637" s="19"/>
      <c r="E637" s="19">
        <f t="shared" si="177"/>
        <v>0</v>
      </c>
      <c r="F637" s="19"/>
      <c r="G637" s="19"/>
      <c r="H637" s="19"/>
      <c r="I637" s="19"/>
      <c r="J637" s="19"/>
      <c r="K637" s="19"/>
      <c r="L637" s="19"/>
      <c r="M637" s="19"/>
      <c r="N637" s="19"/>
      <c r="O637" s="19"/>
    </row>
    <row r="638" spans="1:15" x14ac:dyDescent="0.25">
      <c r="A638" s="32">
        <f>$A$622</f>
        <v>0</v>
      </c>
      <c r="B638" s="18"/>
      <c r="C638" s="19">
        <f t="shared" si="176"/>
        <v>0</v>
      </c>
      <c r="D638" s="19"/>
      <c r="E638" s="19">
        <f t="shared" si="177"/>
        <v>0</v>
      </c>
      <c r="F638" s="19"/>
      <c r="G638" s="19"/>
      <c r="H638" s="19"/>
      <c r="I638" s="19"/>
      <c r="J638" s="19"/>
      <c r="K638" s="19"/>
      <c r="L638" s="19"/>
      <c r="M638" s="19"/>
      <c r="N638" s="19"/>
      <c r="O638" s="19"/>
    </row>
    <row r="639" spans="1:15" x14ac:dyDescent="0.25">
      <c r="A639" s="32">
        <f>$A$623</f>
        <v>0</v>
      </c>
      <c r="B639" s="18"/>
      <c r="C639" s="19">
        <f t="shared" si="176"/>
        <v>0</v>
      </c>
      <c r="D639" s="19"/>
      <c r="E639" s="19">
        <f t="shared" si="177"/>
        <v>0</v>
      </c>
      <c r="F639" s="19"/>
      <c r="G639" s="19"/>
      <c r="H639" s="19"/>
      <c r="I639" s="19"/>
      <c r="J639" s="19"/>
      <c r="K639" s="19"/>
      <c r="L639" s="19"/>
      <c r="M639" s="19"/>
      <c r="N639" s="19"/>
      <c r="O639" s="19"/>
    </row>
    <row r="640" spans="1:15" x14ac:dyDescent="0.25">
      <c r="A640" s="14" t="s">
        <v>23</v>
      </c>
      <c r="B640" s="14"/>
      <c r="C640" s="16">
        <f>ROUND(SUM(C634:C639),2)</f>
        <v>0</v>
      </c>
      <c r="D640" s="16">
        <f>ROUND(SUM(D634:D639),2)</f>
        <v>0</v>
      </c>
      <c r="E640" s="16">
        <f>ROUND(SUM(E634:E639),2)</f>
        <v>0</v>
      </c>
      <c r="F640" s="16">
        <f>ROUND(SUM(F634:F639),2)</f>
        <v>0</v>
      </c>
      <c r="G640" s="16">
        <f t="shared" ref="G640:O640" si="178">SUM(G634:G639)</f>
        <v>0</v>
      </c>
      <c r="H640" s="16">
        <f t="shared" si="178"/>
        <v>0</v>
      </c>
      <c r="I640" s="16">
        <f t="shared" si="178"/>
        <v>0</v>
      </c>
      <c r="J640" s="16">
        <f t="shared" si="178"/>
        <v>0</v>
      </c>
      <c r="K640" s="16">
        <f t="shared" si="178"/>
        <v>0</v>
      </c>
      <c r="L640" s="16">
        <f t="shared" si="178"/>
        <v>0</v>
      </c>
      <c r="M640" s="16">
        <f t="shared" si="178"/>
        <v>0</v>
      </c>
      <c r="N640" s="16">
        <f t="shared" si="178"/>
        <v>0</v>
      </c>
      <c r="O640" s="16">
        <f t="shared" si="178"/>
        <v>0</v>
      </c>
    </row>
    <row r="641" spans="1:15" x14ac:dyDescent="0.25">
      <c r="A641" s="46" t="s">
        <v>3</v>
      </c>
      <c r="B641" s="14" t="s">
        <v>153</v>
      </c>
      <c r="C641" s="16"/>
      <c r="D641" s="16"/>
      <c r="E641" s="16"/>
      <c r="F641" s="16"/>
      <c r="G641" s="16"/>
      <c r="H641" s="16"/>
      <c r="I641" s="16"/>
      <c r="J641" s="16"/>
      <c r="K641" s="16"/>
      <c r="L641" s="16"/>
      <c r="M641" s="16"/>
      <c r="N641" s="16"/>
      <c r="O641" s="16"/>
    </row>
    <row r="642" spans="1:15" x14ac:dyDescent="0.25">
      <c r="A642" s="32" t="str">
        <f>$A$618</f>
        <v>房屋及建筑物</v>
      </c>
      <c r="B642" s="18"/>
      <c r="C642" s="19">
        <f t="shared" ref="C642:C647" si="179">ROUND(E642+D642,2)</f>
        <v>0</v>
      </c>
      <c r="D642" s="19"/>
      <c r="E642" s="19">
        <f t="shared" ref="E642:E647" si="180">ROUND(SUM(F642:O642),2)</f>
        <v>0</v>
      </c>
      <c r="F642" s="19"/>
      <c r="G642" s="19"/>
      <c r="H642" s="19"/>
      <c r="I642" s="19"/>
      <c r="J642" s="19"/>
      <c r="K642" s="19"/>
      <c r="L642" s="19"/>
      <c r="M642" s="19"/>
      <c r="N642" s="19"/>
      <c r="O642" s="19"/>
    </row>
    <row r="643" spans="1:15" x14ac:dyDescent="0.25">
      <c r="A643" s="32" t="str">
        <f>$A$619</f>
        <v>机器设备</v>
      </c>
      <c r="B643" s="18"/>
      <c r="C643" s="19">
        <f t="shared" si="179"/>
        <v>0</v>
      </c>
      <c r="D643" s="19"/>
      <c r="E643" s="19">
        <f t="shared" si="180"/>
        <v>0</v>
      </c>
      <c r="F643" s="19"/>
      <c r="G643" s="19"/>
      <c r="H643" s="19"/>
      <c r="I643" s="19"/>
      <c r="J643" s="19"/>
      <c r="K643" s="19"/>
      <c r="L643" s="19"/>
      <c r="M643" s="19"/>
      <c r="N643" s="19"/>
      <c r="O643" s="19"/>
    </row>
    <row r="644" spans="1:15" x14ac:dyDescent="0.25">
      <c r="A644" s="32" t="str">
        <f>$A$620</f>
        <v>运输工具</v>
      </c>
      <c r="B644" s="18"/>
      <c r="C644" s="19">
        <f t="shared" si="179"/>
        <v>0</v>
      </c>
      <c r="D644" s="19"/>
      <c r="E644" s="19">
        <f t="shared" si="180"/>
        <v>0</v>
      </c>
      <c r="F644" s="19"/>
      <c r="G644" s="19"/>
      <c r="H644" s="19"/>
      <c r="I644" s="19"/>
      <c r="J644" s="19"/>
      <c r="K644" s="19"/>
      <c r="L644" s="19"/>
      <c r="M644" s="19"/>
      <c r="N644" s="19"/>
      <c r="O644" s="19"/>
    </row>
    <row r="645" spans="1:15" x14ac:dyDescent="0.25">
      <c r="A645" s="32" t="str">
        <f>$A$621</f>
        <v>电子设备</v>
      </c>
      <c r="B645" s="18"/>
      <c r="C645" s="19">
        <f t="shared" si="179"/>
        <v>0</v>
      </c>
      <c r="D645" s="19"/>
      <c r="E645" s="19">
        <f t="shared" si="180"/>
        <v>0</v>
      </c>
      <c r="F645" s="19"/>
      <c r="G645" s="19"/>
      <c r="H645" s="19"/>
      <c r="I645" s="19"/>
      <c r="J645" s="19"/>
      <c r="K645" s="19"/>
      <c r="L645" s="19"/>
      <c r="M645" s="19"/>
      <c r="N645" s="19"/>
      <c r="O645" s="19"/>
    </row>
    <row r="646" spans="1:15" x14ac:dyDescent="0.25">
      <c r="A646" s="32">
        <f>$A$622</f>
        <v>0</v>
      </c>
      <c r="B646" s="18"/>
      <c r="C646" s="19">
        <f t="shared" si="179"/>
        <v>0</v>
      </c>
      <c r="D646" s="19"/>
      <c r="E646" s="19">
        <f t="shared" si="180"/>
        <v>0</v>
      </c>
      <c r="F646" s="19"/>
      <c r="G646" s="19"/>
      <c r="H646" s="19"/>
      <c r="I646" s="19"/>
      <c r="J646" s="19"/>
      <c r="K646" s="19"/>
      <c r="L646" s="19"/>
      <c r="M646" s="19"/>
      <c r="N646" s="19"/>
      <c r="O646" s="19"/>
    </row>
    <row r="647" spans="1:15" x14ac:dyDescent="0.25">
      <c r="A647" s="32">
        <f>$A$623</f>
        <v>0</v>
      </c>
      <c r="B647" s="18"/>
      <c r="C647" s="19">
        <f t="shared" si="179"/>
        <v>0</v>
      </c>
      <c r="D647" s="19"/>
      <c r="E647" s="19">
        <f t="shared" si="180"/>
        <v>0</v>
      </c>
      <c r="F647" s="19"/>
      <c r="G647" s="19"/>
      <c r="H647" s="19"/>
      <c r="I647" s="19"/>
      <c r="J647" s="19"/>
      <c r="K647" s="19"/>
      <c r="L647" s="19"/>
      <c r="M647" s="19"/>
      <c r="N647" s="19"/>
      <c r="O647" s="19"/>
    </row>
    <row r="648" spans="1:15" x14ac:dyDescent="0.25">
      <c r="A648" s="14" t="s">
        <v>23</v>
      </c>
      <c r="B648" s="14"/>
      <c r="C648" s="16">
        <f>ROUND(SUM(C642:C647),2)</f>
        <v>0</v>
      </c>
      <c r="D648" s="16">
        <f>ROUND(SUM(D642:D647),2)</f>
        <v>0</v>
      </c>
      <c r="E648" s="16">
        <f>ROUND(SUM(E642:E647),2)</f>
        <v>0</v>
      </c>
      <c r="F648" s="16">
        <f>ROUND(SUM(F642:F647),2)</f>
        <v>0</v>
      </c>
      <c r="G648" s="16">
        <f t="shared" ref="G648:O648" si="181">SUM(G642:G647)</f>
        <v>0</v>
      </c>
      <c r="H648" s="16">
        <f t="shared" si="181"/>
        <v>0</v>
      </c>
      <c r="I648" s="16">
        <f t="shared" si="181"/>
        <v>0</v>
      </c>
      <c r="J648" s="16">
        <f t="shared" si="181"/>
        <v>0</v>
      </c>
      <c r="K648" s="16">
        <f t="shared" si="181"/>
        <v>0</v>
      </c>
      <c r="L648" s="16">
        <f t="shared" si="181"/>
        <v>0</v>
      </c>
      <c r="M648" s="16">
        <f t="shared" si="181"/>
        <v>0</v>
      </c>
      <c r="N648" s="16">
        <f t="shared" si="181"/>
        <v>0</v>
      </c>
      <c r="O648" s="16">
        <f t="shared" si="181"/>
        <v>0</v>
      </c>
    </row>
    <row r="649" spans="1:15" x14ac:dyDescent="0.25">
      <c r="A649" s="46" t="s">
        <v>3</v>
      </c>
      <c r="B649" s="14" t="s">
        <v>154</v>
      </c>
      <c r="C649" s="16"/>
      <c r="D649" s="16"/>
      <c r="E649" s="16"/>
      <c r="F649" s="16"/>
      <c r="G649" s="16"/>
      <c r="H649" s="16"/>
      <c r="I649" s="16"/>
      <c r="J649" s="16"/>
      <c r="K649" s="16"/>
      <c r="L649" s="16"/>
      <c r="M649" s="16"/>
      <c r="N649" s="16"/>
      <c r="O649" s="16"/>
    </row>
    <row r="650" spans="1:15" x14ac:dyDescent="0.25">
      <c r="A650" s="32" t="str">
        <f>$A$618</f>
        <v>房屋及建筑物</v>
      </c>
      <c r="B650" s="18"/>
      <c r="C650" s="19">
        <f t="shared" ref="C650:C655" si="182">ROUND(E650+D650,2)</f>
        <v>0</v>
      </c>
      <c r="D650" s="19"/>
      <c r="E650" s="19">
        <f t="shared" ref="E650:E655" si="183">ROUND(SUM(F650:O650),2)</f>
        <v>0</v>
      </c>
      <c r="F650" s="19"/>
      <c r="G650" s="19"/>
      <c r="H650" s="19"/>
      <c r="I650" s="19"/>
      <c r="J650" s="19"/>
      <c r="K650" s="19"/>
      <c r="L650" s="19"/>
      <c r="M650" s="19"/>
      <c r="N650" s="19"/>
      <c r="O650" s="19"/>
    </row>
    <row r="651" spans="1:15" x14ac:dyDescent="0.25">
      <c r="A651" s="32" t="str">
        <f>$A$619</f>
        <v>机器设备</v>
      </c>
      <c r="B651" s="18"/>
      <c r="C651" s="19">
        <f t="shared" si="182"/>
        <v>0</v>
      </c>
      <c r="D651" s="19"/>
      <c r="E651" s="19">
        <f t="shared" si="183"/>
        <v>0</v>
      </c>
      <c r="F651" s="19"/>
      <c r="G651" s="19"/>
      <c r="H651" s="19"/>
      <c r="I651" s="19"/>
      <c r="J651" s="19"/>
      <c r="K651" s="19"/>
      <c r="L651" s="19"/>
      <c r="M651" s="19"/>
      <c r="N651" s="19"/>
      <c r="O651" s="19"/>
    </row>
    <row r="652" spans="1:15" x14ac:dyDescent="0.25">
      <c r="A652" s="32" t="str">
        <f>$A$620</f>
        <v>运输工具</v>
      </c>
      <c r="B652" s="18"/>
      <c r="C652" s="19">
        <f t="shared" si="182"/>
        <v>0</v>
      </c>
      <c r="D652" s="19"/>
      <c r="E652" s="19">
        <f t="shared" si="183"/>
        <v>0</v>
      </c>
      <c r="F652" s="19"/>
      <c r="G652" s="19"/>
      <c r="H652" s="19"/>
      <c r="I652" s="19"/>
      <c r="J652" s="19"/>
      <c r="K652" s="19"/>
      <c r="L652" s="19"/>
      <c r="M652" s="19"/>
      <c r="N652" s="19"/>
      <c r="O652" s="19"/>
    </row>
    <row r="653" spans="1:15" x14ac:dyDescent="0.25">
      <c r="A653" s="32" t="str">
        <f>$A$621</f>
        <v>电子设备</v>
      </c>
      <c r="B653" s="18"/>
      <c r="C653" s="19">
        <f t="shared" si="182"/>
        <v>0</v>
      </c>
      <c r="D653" s="19"/>
      <c r="E653" s="19">
        <f t="shared" si="183"/>
        <v>0</v>
      </c>
      <c r="F653" s="19"/>
      <c r="G653" s="19"/>
      <c r="H653" s="19"/>
      <c r="I653" s="19"/>
      <c r="J653" s="19"/>
      <c r="K653" s="19"/>
      <c r="L653" s="19"/>
      <c r="M653" s="19"/>
      <c r="N653" s="19"/>
      <c r="O653" s="19"/>
    </row>
    <row r="654" spans="1:15" x14ac:dyDescent="0.25">
      <c r="A654" s="32">
        <f>$A$622</f>
        <v>0</v>
      </c>
      <c r="B654" s="18"/>
      <c r="C654" s="19">
        <f t="shared" si="182"/>
        <v>0</v>
      </c>
      <c r="D654" s="19"/>
      <c r="E654" s="19">
        <f t="shared" si="183"/>
        <v>0</v>
      </c>
      <c r="F654" s="19"/>
      <c r="G654" s="19"/>
      <c r="H654" s="19"/>
      <c r="I654" s="19"/>
      <c r="J654" s="19"/>
      <c r="K654" s="19"/>
      <c r="L654" s="19"/>
      <c r="M654" s="19"/>
      <c r="N654" s="19"/>
      <c r="O654" s="19"/>
    </row>
    <row r="655" spans="1:15" x14ac:dyDescent="0.25">
      <c r="A655" s="32">
        <f>$A$623</f>
        <v>0</v>
      </c>
      <c r="B655" s="18"/>
      <c r="C655" s="19">
        <f t="shared" si="182"/>
        <v>0</v>
      </c>
      <c r="D655" s="19"/>
      <c r="E655" s="19">
        <f t="shared" si="183"/>
        <v>0</v>
      </c>
      <c r="F655" s="19"/>
      <c r="G655" s="19"/>
      <c r="H655" s="19"/>
      <c r="I655" s="19"/>
      <c r="J655" s="19"/>
      <c r="K655" s="19"/>
      <c r="L655" s="19"/>
      <c r="M655" s="19"/>
      <c r="N655" s="19"/>
      <c r="O655" s="19"/>
    </row>
    <row r="656" spans="1:15" x14ac:dyDescent="0.25">
      <c r="A656" s="14" t="s">
        <v>23</v>
      </c>
      <c r="B656" s="14"/>
      <c r="C656" s="16">
        <f>ROUND(SUM(C650:C655),2)</f>
        <v>0</v>
      </c>
      <c r="D656" s="16">
        <f>ROUND(SUM(D650:D655),2)</f>
        <v>0</v>
      </c>
      <c r="E656" s="16">
        <f>ROUND(SUM(E650:E655),2)</f>
        <v>0</v>
      </c>
      <c r="F656" s="16">
        <f>ROUND(SUM(F650:F655),2)</f>
        <v>0</v>
      </c>
      <c r="G656" s="16">
        <f t="shared" ref="G656:O656" si="184">SUM(G650:G655)</f>
        <v>0</v>
      </c>
      <c r="H656" s="16">
        <f t="shared" si="184"/>
        <v>0</v>
      </c>
      <c r="I656" s="16">
        <f t="shared" si="184"/>
        <v>0</v>
      </c>
      <c r="J656" s="16">
        <f t="shared" si="184"/>
        <v>0</v>
      </c>
      <c r="K656" s="16">
        <f t="shared" si="184"/>
        <v>0</v>
      </c>
      <c r="L656" s="16">
        <f t="shared" si="184"/>
        <v>0</v>
      </c>
      <c r="M656" s="16">
        <f t="shared" si="184"/>
        <v>0</v>
      </c>
      <c r="N656" s="16">
        <f t="shared" si="184"/>
        <v>0</v>
      </c>
      <c r="O656" s="16">
        <f t="shared" si="184"/>
        <v>0</v>
      </c>
    </row>
    <row r="657" spans="1:15" x14ac:dyDescent="0.25">
      <c r="A657" s="46" t="s">
        <v>3</v>
      </c>
      <c r="B657" s="32" t="s">
        <v>176</v>
      </c>
      <c r="C657" s="16"/>
      <c r="D657" s="16"/>
      <c r="E657" s="16"/>
      <c r="F657" s="16"/>
      <c r="G657" s="16"/>
      <c r="H657" s="16"/>
      <c r="I657" s="16"/>
      <c r="J657" s="16"/>
      <c r="K657" s="16"/>
      <c r="L657" s="16"/>
      <c r="M657" s="16"/>
      <c r="N657" s="16"/>
      <c r="O657" s="16"/>
    </row>
    <row r="658" spans="1:15" x14ac:dyDescent="0.25">
      <c r="A658" s="32" t="str">
        <f>$A$618</f>
        <v>房屋及建筑物</v>
      </c>
      <c r="B658" s="18"/>
      <c r="C658" s="19">
        <f t="shared" ref="C658:C663" si="185">ROUND(E658+D658,2)</f>
        <v>0</v>
      </c>
      <c r="D658" s="19"/>
      <c r="E658" s="19">
        <f t="shared" ref="E658:E663" si="186">ROUND(SUM(F658:O658),2)</f>
        <v>0</v>
      </c>
      <c r="F658" s="19"/>
      <c r="G658" s="19"/>
      <c r="H658" s="19"/>
      <c r="I658" s="19"/>
      <c r="J658" s="19"/>
      <c r="K658" s="19"/>
      <c r="L658" s="19"/>
      <c r="M658" s="19"/>
      <c r="N658" s="19"/>
      <c r="O658" s="19"/>
    </row>
    <row r="659" spans="1:15" x14ac:dyDescent="0.25">
      <c r="A659" s="32" t="str">
        <f>$A$619</f>
        <v>机器设备</v>
      </c>
      <c r="B659" s="18"/>
      <c r="C659" s="19">
        <f t="shared" si="185"/>
        <v>0</v>
      </c>
      <c r="D659" s="19"/>
      <c r="E659" s="19">
        <f t="shared" si="186"/>
        <v>0</v>
      </c>
      <c r="F659" s="19"/>
      <c r="G659" s="19"/>
      <c r="H659" s="19"/>
      <c r="I659" s="19"/>
      <c r="J659" s="19"/>
      <c r="K659" s="19"/>
      <c r="L659" s="19"/>
      <c r="M659" s="19"/>
      <c r="N659" s="19"/>
      <c r="O659" s="19"/>
    </row>
    <row r="660" spans="1:15" x14ac:dyDescent="0.25">
      <c r="A660" s="32" t="str">
        <f>$A$620</f>
        <v>运输工具</v>
      </c>
      <c r="B660" s="18"/>
      <c r="C660" s="19">
        <f t="shared" si="185"/>
        <v>0</v>
      </c>
      <c r="D660" s="19"/>
      <c r="E660" s="19">
        <f t="shared" si="186"/>
        <v>0</v>
      </c>
      <c r="F660" s="19"/>
      <c r="G660" s="19"/>
      <c r="H660" s="19"/>
      <c r="I660" s="19"/>
      <c r="J660" s="19"/>
      <c r="K660" s="19"/>
      <c r="L660" s="19"/>
      <c r="M660" s="19"/>
      <c r="N660" s="19"/>
      <c r="O660" s="19"/>
    </row>
    <row r="661" spans="1:15" x14ac:dyDescent="0.25">
      <c r="A661" s="32" t="str">
        <f>$A$621</f>
        <v>电子设备</v>
      </c>
      <c r="B661" s="18"/>
      <c r="C661" s="19">
        <f t="shared" si="185"/>
        <v>0</v>
      </c>
      <c r="D661" s="19"/>
      <c r="E661" s="19">
        <f t="shared" si="186"/>
        <v>0</v>
      </c>
      <c r="F661" s="19"/>
      <c r="G661" s="19"/>
      <c r="H661" s="19"/>
      <c r="I661" s="19"/>
      <c r="J661" s="19"/>
      <c r="K661" s="19"/>
      <c r="L661" s="19"/>
      <c r="M661" s="19"/>
      <c r="N661" s="19"/>
      <c r="O661" s="19"/>
    </row>
    <row r="662" spans="1:15" x14ac:dyDescent="0.25">
      <c r="A662" s="32">
        <f>$A$622</f>
        <v>0</v>
      </c>
      <c r="B662" s="18"/>
      <c r="C662" s="19">
        <f t="shared" si="185"/>
        <v>0</v>
      </c>
      <c r="D662" s="19"/>
      <c r="E662" s="19">
        <f t="shared" si="186"/>
        <v>0</v>
      </c>
      <c r="F662" s="19"/>
      <c r="G662" s="19"/>
      <c r="H662" s="19"/>
      <c r="I662" s="19"/>
      <c r="J662" s="19"/>
      <c r="K662" s="19"/>
      <c r="L662" s="19"/>
      <c r="M662" s="19"/>
      <c r="N662" s="19"/>
      <c r="O662" s="19"/>
    </row>
    <row r="663" spans="1:15" x14ac:dyDescent="0.25">
      <c r="A663" s="32">
        <f>$A$623</f>
        <v>0</v>
      </c>
      <c r="B663" s="18"/>
      <c r="C663" s="19">
        <f t="shared" si="185"/>
        <v>0</v>
      </c>
      <c r="D663" s="19"/>
      <c r="E663" s="19">
        <f t="shared" si="186"/>
        <v>0</v>
      </c>
      <c r="F663" s="19"/>
      <c r="G663" s="19"/>
      <c r="H663" s="19"/>
      <c r="I663" s="19"/>
      <c r="J663" s="19"/>
      <c r="K663" s="19"/>
      <c r="L663" s="19"/>
      <c r="M663" s="19"/>
      <c r="N663" s="19"/>
      <c r="O663" s="19"/>
    </row>
    <row r="664" spans="1:15" x14ac:dyDescent="0.25">
      <c r="A664" s="14" t="s">
        <v>23</v>
      </c>
      <c r="B664" s="14"/>
      <c r="C664" s="20">
        <f>ROUND(SUM(C658:C663),2)</f>
        <v>0</v>
      </c>
      <c r="D664" s="16">
        <f>ROUND(SUM(D658:D663),2)</f>
        <v>0</v>
      </c>
      <c r="E664" s="16">
        <f>ROUND(SUM(E658:E663),2)</f>
        <v>0</v>
      </c>
      <c r="F664" s="16">
        <f>ROUND(SUM(F658:F663),2)</f>
        <v>0</v>
      </c>
      <c r="G664" s="16">
        <f t="shared" ref="G664:O664" si="187">SUM(G658:G663)</f>
        <v>0</v>
      </c>
      <c r="H664" s="16">
        <f t="shared" si="187"/>
        <v>0</v>
      </c>
      <c r="I664" s="16">
        <f t="shared" si="187"/>
        <v>0</v>
      </c>
      <c r="J664" s="16">
        <f t="shared" si="187"/>
        <v>0</v>
      </c>
      <c r="K664" s="16">
        <f t="shared" si="187"/>
        <v>0</v>
      </c>
      <c r="L664" s="16">
        <f t="shared" si="187"/>
        <v>0</v>
      </c>
      <c r="M664" s="16">
        <f t="shared" si="187"/>
        <v>0</v>
      </c>
      <c r="N664" s="16">
        <f t="shared" si="187"/>
        <v>0</v>
      </c>
      <c r="O664" s="16">
        <f t="shared" si="187"/>
        <v>0</v>
      </c>
    </row>
    <row r="665" spans="1:15" x14ac:dyDescent="0.25">
      <c r="A665" s="46" t="s">
        <v>3</v>
      </c>
      <c r="B665" s="14" t="s">
        <v>161</v>
      </c>
      <c r="C665" s="16"/>
      <c r="D665" s="16"/>
      <c r="E665" s="16"/>
      <c r="F665" s="16"/>
      <c r="G665" s="16"/>
      <c r="H665" s="16"/>
      <c r="I665" s="16"/>
      <c r="J665" s="16"/>
      <c r="K665" s="16"/>
      <c r="L665" s="16"/>
      <c r="M665" s="16"/>
      <c r="N665" s="16"/>
      <c r="O665" s="16"/>
    </row>
    <row r="666" spans="1:15" x14ac:dyDescent="0.25">
      <c r="A666" s="32" t="str">
        <f>$A$618</f>
        <v>房屋及建筑物</v>
      </c>
      <c r="B666" s="18"/>
      <c r="C666" s="19">
        <f t="shared" ref="C666:C671" si="188">ROUND(E666+D666,2)</f>
        <v>0</v>
      </c>
      <c r="D666" s="19"/>
      <c r="E666" s="19">
        <f t="shared" ref="E666:E671" si="189">ROUND(SUM(F666:O666),2)</f>
        <v>0</v>
      </c>
      <c r="F666" s="19"/>
      <c r="G666" s="19"/>
      <c r="H666" s="19"/>
      <c r="I666" s="19"/>
      <c r="J666" s="19"/>
      <c r="K666" s="19"/>
      <c r="L666" s="19"/>
      <c r="M666" s="19"/>
      <c r="N666" s="19"/>
      <c r="O666" s="19"/>
    </row>
    <row r="667" spans="1:15" x14ac:dyDescent="0.25">
      <c r="A667" s="32" t="str">
        <f>$A$619</f>
        <v>机器设备</v>
      </c>
      <c r="B667" s="18"/>
      <c r="C667" s="19">
        <f t="shared" si="188"/>
        <v>0</v>
      </c>
      <c r="D667" s="19"/>
      <c r="E667" s="19">
        <f t="shared" si="189"/>
        <v>0</v>
      </c>
      <c r="F667" s="19"/>
      <c r="G667" s="19"/>
      <c r="H667" s="19"/>
      <c r="I667" s="19"/>
      <c r="J667" s="19"/>
      <c r="K667" s="19"/>
      <c r="L667" s="19"/>
      <c r="M667" s="19"/>
      <c r="N667" s="19"/>
      <c r="O667" s="19"/>
    </row>
    <row r="668" spans="1:15" x14ac:dyDescent="0.25">
      <c r="A668" s="32" t="str">
        <f>$A$620</f>
        <v>运输工具</v>
      </c>
      <c r="B668" s="18"/>
      <c r="C668" s="19">
        <f t="shared" si="188"/>
        <v>0</v>
      </c>
      <c r="D668" s="19"/>
      <c r="E668" s="19">
        <f t="shared" si="189"/>
        <v>0</v>
      </c>
      <c r="F668" s="19"/>
      <c r="G668" s="19"/>
      <c r="H668" s="19"/>
      <c r="I668" s="19"/>
      <c r="J668" s="19"/>
      <c r="K668" s="19"/>
      <c r="L668" s="19"/>
      <c r="M668" s="19"/>
      <c r="N668" s="19"/>
      <c r="O668" s="19"/>
    </row>
    <row r="669" spans="1:15" x14ac:dyDescent="0.25">
      <c r="A669" s="32" t="str">
        <f>$A$621</f>
        <v>电子设备</v>
      </c>
      <c r="B669" s="18"/>
      <c r="C669" s="19">
        <f t="shared" si="188"/>
        <v>0</v>
      </c>
      <c r="D669" s="19"/>
      <c r="E669" s="19">
        <f t="shared" si="189"/>
        <v>0</v>
      </c>
      <c r="F669" s="19"/>
      <c r="G669" s="19"/>
      <c r="H669" s="19"/>
      <c r="I669" s="19"/>
      <c r="J669" s="19"/>
      <c r="K669" s="19"/>
      <c r="L669" s="19"/>
      <c r="M669" s="19"/>
      <c r="N669" s="19"/>
      <c r="O669" s="19"/>
    </row>
    <row r="670" spans="1:15" x14ac:dyDescent="0.25">
      <c r="A670" s="32">
        <f>$A$622</f>
        <v>0</v>
      </c>
      <c r="B670" s="18"/>
      <c r="C670" s="19">
        <f t="shared" si="188"/>
        <v>0</v>
      </c>
      <c r="D670" s="19"/>
      <c r="E670" s="19">
        <f t="shared" si="189"/>
        <v>0</v>
      </c>
      <c r="F670" s="19"/>
      <c r="G670" s="19"/>
      <c r="H670" s="19"/>
      <c r="I670" s="19"/>
      <c r="J670" s="19"/>
      <c r="K670" s="19"/>
      <c r="L670" s="19"/>
      <c r="M670" s="19"/>
      <c r="N670" s="19"/>
      <c r="O670" s="19"/>
    </row>
    <row r="671" spans="1:15" x14ac:dyDescent="0.25">
      <c r="A671" s="32">
        <f>$A$623</f>
        <v>0</v>
      </c>
      <c r="B671" s="18"/>
      <c r="C671" s="19">
        <f t="shared" si="188"/>
        <v>0</v>
      </c>
      <c r="D671" s="19"/>
      <c r="E671" s="19">
        <f t="shared" si="189"/>
        <v>0</v>
      </c>
      <c r="F671" s="19"/>
      <c r="G671" s="19"/>
      <c r="H671" s="19"/>
      <c r="I671" s="19"/>
      <c r="J671" s="19"/>
      <c r="K671" s="19"/>
      <c r="L671" s="19"/>
      <c r="M671" s="19"/>
      <c r="N671" s="19"/>
      <c r="O671" s="19"/>
    </row>
    <row r="672" spans="1:15" x14ac:dyDescent="0.25">
      <c r="A672" s="14" t="s">
        <v>23</v>
      </c>
      <c r="B672" s="14"/>
      <c r="C672" s="16">
        <f>ROUND(SUM(C666:C671),2)</f>
        <v>0</v>
      </c>
      <c r="D672" s="16">
        <f>ROUND(SUM(D666:D671),2)</f>
        <v>0</v>
      </c>
      <c r="E672" s="16">
        <f>ROUND(SUM(E666:E671),2)</f>
        <v>0</v>
      </c>
      <c r="F672" s="16">
        <f>ROUND(SUM(F666:F671),2)</f>
        <v>0</v>
      </c>
      <c r="G672" s="16">
        <f t="shared" ref="G672:O672" si="190">SUM(G666:G671)</f>
        <v>0</v>
      </c>
      <c r="H672" s="16">
        <f t="shared" si="190"/>
        <v>0</v>
      </c>
      <c r="I672" s="16">
        <f t="shared" si="190"/>
        <v>0</v>
      </c>
      <c r="J672" s="16">
        <f t="shared" si="190"/>
        <v>0</v>
      </c>
      <c r="K672" s="16">
        <f t="shared" si="190"/>
        <v>0</v>
      </c>
      <c r="L672" s="16">
        <f t="shared" si="190"/>
        <v>0</v>
      </c>
      <c r="M672" s="16">
        <f t="shared" si="190"/>
        <v>0</v>
      </c>
      <c r="N672" s="16">
        <f t="shared" si="190"/>
        <v>0</v>
      </c>
      <c r="O672" s="16">
        <f t="shared" si="190"/>
        <v>0</v>
      </c>
    </row>
    <row r="673" spans="1:15" x14ac:dyDescent="0.25">
      <c r="A673" s="46" t="s">
        <v>3</v>
      </c>
      <c r="B673" s="14" t="s">
        <v>157</v>
      </c>
      <c r="C673" s="16"/>
      <c r="D673" s="16"/>
      <c r="E673" s="16"/>
      <c r="F673" s="16"/>
      <c r="G673" s="16"/>
      <c r="H673" s="16"/>
      <c r="I673" s="16"/>
      <c r="J673" s="16"/>
      <c r="K673" s="16"/>
      <c r="L673" s="16"/>
      <c r="M673" s="16"/>
      <c r="N673" s="16"/>
      <c r="O673" s="16"/>
    </row>
    <row r="674" spans="1:15" x14ac:dyDescent="0.25">
      <c r="A674" s="32" t="str">
        <f>$A$618</f>
        <v>房屋及建筑物</v>
      </c>
      <c r="B674" s="14"/>
      <c r="C674" s="20">
        <f t="shared" ref="C674:F679" si="191">ROUND(C618+C626+C634+C642+C650-C658-C666,2)</f>
        <v>0</v>
      </c>
      <c r="D674" s="16">
        <f t="shared" si="191"/>
        <v>0</v>
      </c>
      <c r="E674" s="16">
        <f t="shared" si="191"/>
        <v>0</v>
      </c>
      <c r="F674" s="16">
        <f t="shared" si="191"/>
        <v>0</v>
      </c>
      <c r="G674" s="16">
        <f t="shared" ref="G674:O679" si="192">G618+G626+G634+G642+G650-G658-G666</f>
        <v>0</v>
      </c>
      <c r="H674" s="16">
        <f t="shared" si="192"/>
        <v>0</v>
      </c>
      <c r="I674" s="16">
        <f t="shared" si="192"/>
        <v>0</v>
      </c>
      <c r="J674" s="16">
        <f t="shared" si="192"/>
        <v>0</v>
      </c>
      <c r="K674" s="16">
        <f t="shared" si="192"/>
        <v>0</v>
      </c>
      <c r="L674" s="16">
        <f t="shared" si="192"/>
        <v>0</v>
      </c>
      <c r="M674" s="16">
        <f t="shared" si="192"/>
        <v>0</v>
      </c>
      <c r="N674" s="16">
        <f t="shared" si="192"/>
        <v>0</v>
      </c>
      <c r="O674" s="16">
        <f t="shared" si="192"/>
        <v>0</v>
      </c>
    </row>
    <row r="675" spans="1:15" x14ac:dyDescent="0.25">
      <c r="A675" s="32" t="str">
        <f>$A$619</f>
        <v>机器设备</v>
      </c>
      <c r="B675" s="14"/>
      <c r="C675" s="16">
        <f t="shared" si="191"/>
        <v>0</v>
      </c>
      <c r="D675" s="16">
        <f t="shared" si="191"/>
        <v>0</v>
      </c>
      <c r="E675" s="16">
        <f t="shared" si="191"/>
        <v>0</v>
      </c>
      <c r="F675" s="16">
        <f t="shared" si="191"/>
        <v>0</v>
      </c>
      <c r="G675" s="16">
        <f t="shared" si="192"/>
        <v>0</v>
      </c>
      <c r="H675" s="16">
        <f t="shared" si="192"/>
        <v>0</v>
      </c>
      <c r="I675" s="16">
        <f t="shared" si="192"/>
        <v>0</v>
      </c>
      <c r="J675" s="16">
        <f t="shared" si="192"/>
        <v>0</v>
      </c>
      <c r="K675" s="16">
        <f t="shared" si="192"/>
        <v>0</v>
      </c>
      <c r="L675" s="16">
        <f t="shared" si="192"/>
        <v>0</v>
      </c>
      <c r="M675" s="16">
        <f t="shared" si="192"/>
        <v>0</v>
      </c>
      <c r="N675" s="16">
        <f t="shared" si="192"/>
        <v>0</v>
      </c>
      <c r="O675" s="16">
        <f t="shared" si="192"/>
        <v>0</v>
      </c>
    </row>
    <row r="676" spans="1:15" x14ac:dyDescent="0.25">
      <c r="A676" s="32" t="str">
        <f>$A$620</f>
        <v>运输工具</v>
      </c>
      <c r="B676" s="14"/>
      <c r="C676" s="16">
        <f t="shared" si="191"/>
        <v>0</v>
      </c>
      <c r="D676" s="16">
        <f t="shared" si="191"/>
        <v>0</v>
      </c>
      <c r="E676" s="16">
        <f t="shared" si="191"/>
        <v>0</v>
      </c>
      <c r="F676" s="16">
        <f t="shared" si="191"/>
        <v>0</v>
      </c>
      <c r="G676" s="16">
        <f t="shared" si="192"/>
        <v>0</v>
      </c>
      <c r="H676" s="16">
        <f t="shared" si="192"/>
        <v>0</v>
      </c>
      <c r="I676" s="16">
        <f t="shared" si="192"/>
        <v>0</v>
      </c>
      <c r="J676" s="16">
        <f t="shared" si="192"/>
        <v>0</v>
      </c>
      <c r="K676" s="16">
        <f t="shared" si="192"/>
        <v>0</v>
      </c>
      <c r="L676" s="16">
        <f t="shared" si="192"/>
        <v>0</v>
      </c>
      <c r="M676" s="16">
        <f t="shared" si="192"/>
        <v>0</v>
      </c>
      <c r="N676" s="16">
        <f t="shared" si="192"/>
        <v>0</v>
      </c>
      <c r="O676" s="16">
        <f t="shared" si="192"/>
        <v>0</v>
      </c>
    </row>
    <row r="677" spans="1:15" x14ac:dyDescent="0.25">
      <c r="A677" s="32" t="str">
        <f>$A$621</f>
        <v>电子设备</v>
      </c>
      <c r="B677" s="14"/>
      <c r="C677" s="20">
        <f t="shared" si="191"/>
        <v>0</v>
      </c>
      <c r="D677" s="16">
        <f t="shared" si="191"/>
        <v>0</v>
      </c>
      <c r="E677" s="16">
        <f t="shared" si="191"/>
        <v>0</v>
      </c>
      <c r="F677" s="16">
        <f t="shared" si="191"/>
        <v>0</v>
      </c>
      <c r="G677" s="16">
        <f t="shared" si="192"/>
        <v>0</v>
      </c>
      <c r="H677" s="16">
        <f t="shared" si="192"/>
        <v>0</v>
      </c>
      <c r="I677" s="16">
        <f t="shared" si="192"/>
        <v>0</v>
      </c>
      <c r="J677" s="16">
        <f t="shared" si="192"/>
        <v>0</v>
      </c>
      <c r="K677" s="16">
        <f t="shared" si="192"/>
        <v>0</v>
      </c>
      <c r="L677" s="16">
        <f t="shared" si="192"/>
        <v>0</v>
      </c>
      <c r="M677" s="16">
        <f t="shared" si="192"/>
        <v>0</v>
      </c>
      <c r="N677" s="16">
        <f t="shared" si="192"/>
        <v>0</v>
      </c>
      <c r="O677" s="16">
        <f t="shared" si="192"/>
        <v>0</v>
      </c>
    </row>
    <row r="678" spans="1:15" x14ac:dyDescent="0.25">
      <c r="A678" s="32">
        <f>$A$622</f>
        <v>0</v>
      </c>
      <c r="B678" s="14"/>
      <c r="C678" s="16">
        <f t="shared" si="191"/>
        <v>0</v>
      </c>
      <c r="D678" s="16">
        <f t="shared" si="191"/>
        <v>0</v>
      </c>
      <c r="E678" s="16">
        <f t="shared" si="191"/>
        <v>0</v>
      </c>
      <c r="F678" s="16">
        <f t="shared" si="191"/>
        <v>0</v>
      </c>
      <c r="G678" s="16">
        <f t="shared" si="192"/>
        <v>0</v>
      </c>
      <c r="H678" s="16">
        <f t="shared" si="192"/>
        <v>0</v>
      </c>
      <c r="I678" s="16">
        <f t="shared" si="192"/>
        <v>0</v>
      </c>
      <c r="J678" s="16">
        <f t="shared" si="192"/>
        <v>0</v>
      </c>
      <c r="K678" s="16">
        <f t="shared" si="192"/>
        <v>0</v>
      </c>
      <c r="L678" s="16">
        <f t="shared" si="192"/>
        <v>0</v>
      </c>
      <c r="M678" s="16">
        <f t="shared" si="192"/>
        <v>0</v>
      </c>
      <c r="N678" s="16">
        <f t="shared" si="192"/>
        <v>0</v>
      </c>
      <c r="O678" s="16">
        <f t="shared" si="192"/>
        <v>0</v>
      </c>
    </row>
    <row r="679" spans="1:15" x14ac:dyDescent="0.25">
      <c r="A679" s="32">
        <f>$A$623</f>
        <v>0</v>
      </c>
      <c r="B679" s="14"/>
      <c r="C679" s="16">
        <f t="shared" si="191"/>
        <v>0</v>
      </c>
      <c r="D679" s="16">
        <f t="shared" si="191"/>
        <v>0</v>
      </c>
      <c r="E679" s="16">
        <f t="shared" si="191"/>
        <v>0</v>
      </c>
      <c r="F679" s="16">
        <f t="shared" si="191"/>
        <v>0</v>
      </c>
      <c r="G679" s="16">
        <f t="shared" si="192"/>
        <v>0</v>
      </c>
      <c r="H679" s="16">
        <f t="shared" si="192"/>
        <v>0</v>
      </c>
      <c r="I679" s="16">
        <f t="shared" si="192"/>
        <v>0</v>
      </c>
      <c r="J679" s="16">
        <f t="shared" si="192"/>
        <v>0</v>
      </c>
      <c r="K679" s="16">
        <f t="shared" si="192"/>
        <v>0</v>
      </c>
      <c r="L679" s="16">
        <f t="shared" si="192"/>
        <v>0</v>
      </c>
      <c r="M679" s="16">
        <f t="shared" si="192"/>
        <v>0</v>
      </c>
      <c r="N679" s="16">
        <f t="shared" si="192"/>
        <v>0</v>
      </c>
      <c r="O679" s="16">
        <f t="shared" si="192"/>
        <v>0</v>
      </c>
    </row>
    <row r="680" spans="1:15" x14ac:dyDescent="0.25">
      <c r="A680" s="14" t="s">
        <v>23</v>
      </c>
      <c r="B680" s="14"/>
      <c r="C680" s="20">
        <f>ROUND(SUM(C674:C679),2)</f>
        <v>0</v>
      </c>
      <c r="D680" s="16">
        <f>ROUND(SUM(D674:D679),2)</f>
        <v>0</v>
      </c>
      <c r="E680" s="16">
        <f>ROUND(SUM(E674:E679),2)</f>
        <v>0</v>
      </c>
      <c r="F680" s="16">
        <f>ROUND(SUM(F674:F679),2)</f>
        <v>0</v>
      </c>
      <c r="G680" s="16">
        <f t="shared" ref="G680:O680" si="193">SUM(G674:G679)</f>
        <v>0</v>
      </c>
      <c r="H680" s="16">
        <f t="shared" si="193"/>
        <v>0</v>
      </c>
      <c r="I680" s="16">
        <f t="shared" si="193"/>
        <v>0</v>
      </c>
      <c r="J680" s="16">
        <f t="shared" si="193"/>
        <v>0</v>
      </c>
      <c r="K680" s="16">
        <f t="shared" si="193"/>
        <v>0</v>
      </c>
      <c r="L680" s="16">
        <f t="shared" si="193"/>
        <v>0</v>
      </c>
      <c r="M680" s="16">
        <f t="shared" si="193"/>
        <v>0</v>
      </c>
      <c r="N680" s="16">
        <f t="shared" si="193"/>
        <v>0</v>
      </c>
      <c r="O680" s="16">
        <f t="shared" si="193"/>
        <v>0</v>
      </c>
    </row>
    <row r="681" spans="1:15" x14ac:dyDescent="0.25">
      <c r="A681" s="51" t="s">
        <v>177</v>
      </c>
      <c r="B681" s="14"/>
      <c r="C681" s="16"/>
      <c r="D681" s="16"/>
      <c r="E681" s="16"/>
      <c r="F681" s="16"/>
      <c r="G681" s="16"/>
      <c r="H681" s="16"/>
      <c r="I681" s="16"/>
      <c r="J681" s="16"/>
      <c r="K681" s="16"/>
      <c r="L681" s="16"/>
      <c r="M681" s="16"/>
      <c r="N681" s="16"/>
      <c r="O681" s="16"/>
    </row>
    <row r="682" spans="1:15" x14ac:dyDescent="0.25">
      <c r="A682" s="46" t="s">
        <v>3</v>
      </c>
      <c r="B682" s="14" t="s">
        <v>159</v>
      </c>
      <c r="C682" s="16"/>
      <c r="D682" s="16"/>
      <c r="E682" s="16"/>
      <c r="F682" s="16"/>
      <c r="G682" s="16"/>
      <c r="H682" s="16"/>
      <c r="I682" s="16"/>
      <c r="J682" s="16"/>
      <c r="K682" s="16"/>
      <c r="L682" s="16"/>
      <c r="M682" s="16"/>
      <c r="N682" s="16"/>
      <c r="O682" s="16"/>
    </row>
    <row r="683" spans="1:15" x14ac:dyDescent="0.25">
      <c r="A683" s="32" t="str">
        <f>$A$618</f>
        <v>房屋及建筑物</v>
      </c>
      <c r="B683" s="18"/>
      <c r="C683" s="19">
        <f t="shared" ref="C683:C688" si="194">ROUND(E683+D683,2)</f>
        <v>0</v>
      </c>
      <c r="D683" s="19"/>
      <c r="E683" s="19">
        <f t="shared" ref="E683:E688" si="195">ROUND(SUM(F683:O683),2)</f>
        <v>0</v>
      </c>
      <c r="F683" s="19"/>
      <c r="G683" s="19"/>
      <c r="H683" s="19"/>
      <c r="I683" s="19"/>
      <c r="J683" s="19"/>
      <c r="K683" s="19"/>
      <c r="L683" s="19"/>
      <c r="M683" s="19"/>
      <c r="N683" s="19"/>
      <c r="O683" s="19"/>
    </row>
    <row r="684" spans="1:15" x14ac:dyDescent="0.25">
      <c r="A684" s="32" t="str">
        <f>$A$619</f>
        <v>机器设备</v>
      </c>
      <c r="B684" s="18"/>
      <c r="C684" s="19">
        <f t="shared" si="194"/>
        <v>0</v>
      </c>
      <c r="D684" s="19"/>
      <c r="E684" s="19">
        <f t="shared" si="195"/>
        <v>0</v>
      </c>
      <c r="F684" s="19"/>
      <c r="G684" s="19"/>
      <c r="H684" s="19"/>
      <c r="I684" s="19"/>
      <c r="J684" s="19"/>
      <c r="K684" s="19"/>
      <c r="L684" s="19"/>
      <c r="M684" s="19"/>
      <c r="N684" s="19"/>
      <c r="O684" s="19"/>
    </row>
    <row r="685" spans="1:15" x14ac:dyDescent="0.25">
      <c r="A685" s="32" t="str">
        <f>$A$620</f>
        <v>运输工具</v>
      </c>
      <c r="B685" s="18"/>
      <c r="C685" s="19">
        <f t="shared" si="194"/>
        <v>0</v>
      </c>
      <c r="D685" s="19"/>
      <c r="E685" s="19">
        <f t="shared" si="195"/>
        <v>0</v>
      </c>
      <c r="F685" s="19"/>
      <c r="G685" s="19"/>
      <c r="H685" s="19"/>
      <c r="I685" s="19"/>
      <c r="J685" s="19"/>
      <c r="K685" s="19"/>
      <c r="L685" s="19"/>
      <c r="M685" s="19"/>
      <c r="N685" s="19"/>
      <c r="O685" s="19"/>
    </row>
    <row r="686" spans="1:15" x14ac:dyDescent="0.25">
      <c r="A686" s="32" t="str">
        <f>$A$621</f>
        <v>电子设备</v>
      </c>
      <c r="B686" s="18"/>
      <c r="C686" s="19">
        <f t="shared" si="194"/>
        <v>0</v>
      </c>
      <c r="D686" s="19"/>
      <c r="E686" s="19">
        <f t="shared" si="195"/>
        <v>0</v>
      </c>
      <c r="F686" s="19"/>
      <c r="G686" s="19"/>
      <c r="H686" s="19"/>
      <c r="I686" s="19"/>
      <c r="J686" s="19"/>
      <c r="K686" s="19"/>
      <c r="L686" s="19"/>
      <c r="M686" s="19"/>
      <c r="N686" s="19"/>
      <c r="O686" s="19"/>
    </row>
    <row r="687" spans="1:15" x14ac:dyDescent="0.25">
      <c r="A687" s="32">
        <f>$A$622</f>
        <v>0</v>
      </c>
      <c r="B687" s="18"/>
      <c r="C687" s="19">
        <f t="shared" si="194"/>
        <v>0</v>
      </c>
      <c r="D687" s="19"/>
      <c r="E687" s="19">
        <f t="shared" si="195"/>
        <v>0</v>
      </c>
      <c r="F687" s="19"/>
      <c r="G687" s="19"/>
      <c r="H687" s="19"/>
      <c r="I687" s="19"/>
      <c r="J687" s="19"/>
      <c r="K687" s="19"/>
      <c r="L687" s="19"/>
      <c r="M687" s="19"/>
      <c r="N687" s="19"/>
      <c r="O687" s="19"/>
    </row>
    <row r="688" spans="1:15" x14ac:dyDescent="0.25">
      <c r="A688" s="32">
        <f>$A$623</f>
        <v>0</v>
      </c>
      <c r="B688" s="18"/>
      <c r="C688" s="19">
        <f t="shared" si="194"/>
        <v>0</v>
      </c>
      <c r="D688" s="19"/>
      <c r="E688" s="19">
        <f t="shared" si="195"/>
        <v>0</v>
      </c>
      <c r="F688" s="19"/>
      <c r="G688" s="19"/>
      <c r="H688" s="19"/>
      <c r="I688" s="19"/>
      <c r="J688" s="19"/>
      <c r="K688" s="19"/>
      <c r="L688" s="19"/>
      <c r="M688" s="19"/>
      <c r="N688" s="19"/>
      <c r="O688" s="19"/>
    </row>
    <row r="689" spans="1:15" x14ac:dyDescent="0.25">
      <c r="A689" s="14" t="s">
        <v>23</v>
      </c>
      <c r="B689" s="14"/>
      <c r="C689" s="20">
        <f>ROUND(SUM(C683:C688),2)</f>
        <v>0</v>
      </c>
      <c r="D689" s="16">
        <f>ROUND(SUM(D683:D688),2)</f>
        <v>0</v>
      </c>
      <c r="E689" s="16">
        <f>ROUND(SUM(E683:E688),2)</f>
        <v>0</v>
      </c>
      <c r="F689" s="16">
        <f>ROUND(SUM(F683:F688),2)</f>
        <v>0</v>
      </c>
      <c r="G689" s="16">
        <f t="shared" ref="G689:O689" si="196">SUM(G683:G688)</f>
        <v>0</v>
      </c>
      <c r="H689" s="16">
        <f t="shared" si="196"/>
        <v>0</v>
      </c>
      <c r="I689" s="16">
        <f t="shared" si="196"/>
        <v>0</v>
      </c>
      <c r="J689" s="16">
        <f t="shared" si="196"/>
        <v>0</v>
      </c>
      <c r="K689" s="16">
        <f t="shared" si="196"/>
        <v>0</v>
      </c>
      <c r="L689" s="16">
        <f t="shared" si="196"/>
        <v>0</v>
      </c>
      <c r="M689" s="16">
        <f t="shared" si="196"/>
        <v>0</v>
      </c>
      <c r="N689" s="16">
        <f t="shared" si="196"/>
        <v>0</v>
      </c>
      <c r="O689" s="16">
        <f t="shared" si="196"/>
        <v>0</v>
      </c>
    </row>
    <row r="690" spans="1:15" x14ac:dyDescent="0.25">
      <c r="A690" s="46" t="s">
        <v>3</v>
      </c>
      <c r="B690" s="14" t="s">
        <v>103</v>
      </c>
      <c r="C690" s="16"/>
      <c r="D690" s="16"/>
      <c r="E690" s="16"/>
      <c r="F690" s="16"/>
      <c r="G690" s="16"/>
      <c r="H690" s="16"/>
      <c r="I690" s="16"/>
      <c r="J690" s="16"/>
      <c r="K690" s="16"/>
      <c r="L690" s="16"/>
      <c r="M690" s="16"/>
      <c r="N690" s="16"/>
      <c r="O690" s="16"/>
    </row>
    <row r="691" spans="1:15" x14ac:dyDescent="0.25">
      <c r="A691" s="32" t="str">
        <f>$A$618</f>
        <v>房屋及建筑物</v>
      </c>
      <c r="B691" s="18"/>
      <c r="C691" s="19">
        <f t="shared" ref="C691:C696" si="197">ROUND(E691+D691,2)</f>
        <v>0</v>
      </c>
      <c r="D691" s="19"/>
      <c r="E691" s="19">
        <f t="shared" ref="E691:E696" si="198">ROUND(SUM(F691:O691),2)</f>
        <v>0</v>
      </c>
      <c r="F691" s="19"/>
      <c r="G691" s="19"/>
      <c r="H691" s="19"/>
      <c r="I691" s="19"/>
      <c r="J691" s="19"/>
      <c r="K691" s="19"/>
      <c r="L691" s="19"/>
      <c r="M691" s="19"/>
      <c r="N691" s="19"/>
      <c r="O691" s="19"/>
    </row>
    <row r="692" spans="1:15" x14ac:dyDescent="0.25">
      <c r="A692" s="32" t="str">
        <f>$A$619</f>
        <v>机器设备</v>
      </c>
      <c r="B692" s="18"/>
      <c r="C692" s="19">
        <f t="shared" si="197"/>
        <v>0</v>
      </c>
      <c r="D692" s="19"/>
      <c r="E692" s="19">
        <f t="shared" si="198"/>
        <v>0</v>
      </c>
      <c r="F692" s="19"/>
      <c r="G692" s="19"/>
      <c r="H692" s="19"/>
      <c r="I692" s="19"/>
      <c r="J692" s="19"/>
      <c r="K692" s="19"/>
      <c r="L692" s="19"/>
      <c r="M692" s="19"/>
      <c r="N692" s="19"/>
      <c r="O692" s="19"/>
    </row>
    <row r="693" spans="1:15" x14ac:dyDescent="0.25">
      <c r="A693" s="32" t="str">
        <f>$A$620</f>
        <v>运输工具</v>
      </c>
      <c r="B693" s="18"/>
      <c r="C693" s="19">
        <f t="shared" si="197"/>
        <v>0</v>
      </c>
      <c r="D693" s="19"/>
      <c r="E693" s="19">
        <f t="shared" si="198"/>
        <v>0</v>
      </c>
      <c r="F693" s="19"/>
      <c r="G693" s="19"/>
      <c r="H693" s="19"/>
      <c r="I693" s="19"/>
      <c r="J693" s="19"/>
      <c r="K693" s="19"/>
      <c r="L693" s="19"/>
      <c r="M693" s="19"/>
      <c r="N693" s="19"/>
      <c r="O693" s="19"/>
    </row>
    <row r="694" spans="1:15" x14ac:dyDescent="0.25">
      <c r="A694" s="32" t="str">
        <f>$A$621</f>
        <v>电子设备</v>
      </c>
      <c r="B694" s="18"/>
      <c r="C694" s="19">
        <f t="shared" si="197"/>
        <v>0</v>
      </c>
      <c r="D694" s="19"/>
      <c r="E694" s="19">
        <f t="shared" si="198"/>
        <v>0</v>
      </c>
      <c r="F694" s="19"/>
      <c r="G694" s="19"/>
      <c r="H694" s="19"/>
      <c r="I694" s="19"/>
      <c r="J694" s="19"/>
      <c r="K694" s="19"/>
      <c r="L694" s="19"/>
      <c r="M694" s="19"/>
      <c r="N694" s="19"/>
      <c r="O694" s="19"/>
    </row>
    <row r="695" spans="1:15" x14ac:dyDescent="0.25">
      <c r="A695" s="32">
        <f>$A$622</f>
        <v>0</v>
      </c>
      <c r="B695" s="18"/>
      <c r="C695" s="19">
        <f t="shared" si="197"/>
        <v>0</v>
      </c>
      <c r="D695" s="19"/>
      <c r="E695" s="19">
        <f t="shared" si="198"/>
        <v>0</v>
      </c>
      <c r="F695" s="19"/>
      <c r="G695" s="19"/>
      <c r="H695" s="19"/>
      <c r="I695" s="19"/>
      <c r="J695" s="19"/>
      <c r="K695" s="19"/>
      <c r="L695" s="19"/>
      <c r="M695" s="19"/>
      <c r="N695" s="19"/>
      <c r="O695" s="19"/>
    </row>
    <row r="696" spans="1:15" x14ac:dyDescent="0.25">
      <c r="A696" s="32">
        <f>$A$623</f>
        <v>0</v>
      </c>
      <c r="B696" s="18"/>
      <c r="C696" s="19">
        <f t="shared" si="197"/>
        <v>0</v>
      </c>
      <c r="D696" s="19"/>
      <c r="E696" s="19">
        <f t="shared" si="198"/>
        <v>0</v>
      </c>
      <c r="F696" s="19"/>
      <c r="G696" s="19"/>
      <c r="H696" s="19"/>
      <c r="I696" s="19"/>
      <c r="J696" s="19"/>
      <c r="K696" s="19"/>
      <c r="L696" s="19"/>
      <c r="M696" s="19"/>
      <c r="N696" s="19"/>
      <c r="O696" s="19"/>
    </row>
    <row r="697" spans="1:15" x14ac:dyDescent="0.25">
      <c r="A697" s="14" t="s">
        <v>23</v>
      </c>
      <c r="B697" s="14"/>
      <c r="C697" s="20">
        <f>ROUND(SUM(C691:C696),2)</f>
        <v>0</v>
      </c>
      <c r="D697" s="16">
        <f>ROUND(SUM(D691:D696),2)</f>
        <v>0</v>
      </c>
      <c r="E697" s="16">
        <f>ROUND(SUM(E691:E696),2)</f>
        <v>0</v>
      </c>
      <c r="F697" s="16">
        <f>ROUND(SUM(F691:F696),2)</f>
        <v>0</v>
      </c>
      <c r="G697" s="16">
        <f t="shared" ref="G697:O697" si="199">SUM(G691:G696)</f>
        <v>0</v>
      </c>
      <c r="H697" s="16">
        <f t="shared" si="199"/>
        <v>0</v>
      </c>
      <c r="I697" s="16">
        <f t="shared" si="199"/>
        <v>0</v>
      </c>
      <c r="J697" s="16">
        <f t="shared" si="199"/>
        <v>0</v>
      </c>
      <c r="K697" s="16">
        <f t="shared" si="199"/>
        <v>0</v>
      </c>
      <c r="L697" s="16">
        <f t="shared" si="199"/>
        <v>0</v>
      </c>
      <c r="M697" s="16">
        <f t="shared" si="199"/>
        <v>0</v>
      </c>
      <c r="N697" s="16">
        <f t="shared" si="199"/>
        <v>0</v>
      </c>
      <c r="O697" s="16">
        <f t="shared" si="199"/>
        <v>0</v>
      </c>
    </row>
    <row r="698" spans="1:15" x14ac:dyDescent="0.25">
      <c r="A698" s="46" t="s">
        <v>3</v>
      </c>
      <c r="B698" s="14" t="s">
        <v>154</v>
      </c>
      <c r="C698" s="16"/>
      <c r="D698" s="16"/>
      <c r="E698" s="16"/>
      <c r="F698" s="16"/>
      <c r="G698" s="16"/>
      <c r="H698" s="16"/>
      <c r="I698" s="16"/>
      <c r="J698" s="16"/>
      <c r="K698" s="16"/>
      <c r="L698" s="16"/>
      <c r="M698" s="16"/>
      <c r="N698" s="16"/>
      <c r="O698" s="16"/>
    </row>
    <row r="699" spans="1:15" x14ac:dyDescent="0.25">
      <c r="A699" s="32" t="str">
        <f>$A$618</f>
        <v>房屋及建筑物</v>
      </c>
      <c r="B699" s="18"/>
      <c r="C699" s="19">
        <f t="shared" ref="C699:C704" si="200">ROUND(E699+D699,2)</f>
        <v>0</v>
      </c>
      <c r="D699" s="19"/>
      <c r="E699" s="19">
        <f t="shared" ref="E699:E704" si="201">ROUND(SUM(F699:O699),2)</f>
        <v>0</v>
      </c>
      <c r="F699" s="19"/>
      <c r="G699" s="19"/>
      <c r="H699" s="19"/>
      <c r="I699" s="19"/>
      <c r="J699" s="19"/>
      <c r="K699" s="19"/>
      <c r="L699" s="19"/>
      <c r="M699" s="19"/>
      <c r="N699" s="19"/>
      <c r="O699" s="19"/>
    </row>
    <row r="700" spans="1:15" x14ac:dyDescent="0.25">
      <c r="A700" s="32" t="str">
        <f>$A$619</f>
        <v>机器设备</v>
      </c>
      <c r="B700" s="18"/>
      <c r="C700" s="19">
        <f t="shared" si="200"/>
        <v>0</v>
      </c>
      <c r="D700" s="19"/>
      <c r="E700" s="19">
        <f t="shared" si="201"/>
        <v>0</v>
      </c>
      <c r="F700" s="19"/>
      <c r="G700" s="19"/>
      <c r="H700" s="19"/>
      <c r="I700" s="19"/>
      <c r="J700" s="19"/>
      <c r="K700" s="19"/>
      <c r="L700" s="19"/>
      <c r="M700" s="19"/>
      <c r="N700" s="19"/>
      <c r="O700" s="19"/>
    </row>
    <row r="701" spans="1:15" x14ac:dyDescent="0.25">
      <c r="A701" s="32" t="str">
        <f>$A$620</f>
        <v>运输工具</v>
      </c>
      <c r="B701" s="18"/>
      <c r="C701" s="19">
        <f t="shared" si="200"/>
        <v>0</v>
      </c>
      <c r="D701" s="19"/>
      <c r="E701" s="19">
        <f t="shared" si="201"/>
        <v>0</v>
      </c>
      <c r="F701" s="19"/>
      <c r="G701" s="19"/>
      <c r="H701" s="19"/>
      <c r="I701" s="19"/>
      <c r="J701" s="19"/>
      <c r="K701" s="19"/>
      <c r="L701" s="19"/>
      <c r="M701" s="19"/>
      <c r="N701" s="19"/>
      <c r="O701" s="19"/>
    </row>
    <row r="702" spans="1:15" x14ac:dyDescent="0.25">
      <c r="A702" s="32" t="str">
        <f>$A$621</f>
        <v>电子设备</v>
      </c>
      <c r="B702" s="18"/>
      <c r="C702" s="19">
        <f t="shared" si="200"/>
        <v>0</v>
      </c>
      <c r="D702" s="19"/>
      <c r="E702" s="19">
        <f t="shared" si="201"/>
        <v>0</v>
      </c>
      <c r="F702" s="19"/>
      <c r="G702" s="19"/>
      <c r="H702" s="19"/>
      <c r="I702" s="19"/>
      <c r="J702" s="19"/>
      <c r="K702" s="19"/>
      <c r="L702" s="19"/>
      <c r="M702" s="19"/>
      <c r="N702" s="19"/>
      <c r="O702" s="19"/>
    </row>
    <row r="703" spans="1:15" x14ac:dyDescent="0.25">
      <c r="A703" s="32">
        <f>$A$622</f>
        <v>0</v>
      </c>
      <c r="B703" s="18"/>
      <c r="C703" s="19">
        <f t="shared" si="200"/>
        <v>0</v>
      </c>
      <c r="D703" s="19"/>
      <c r="E703" s="19">
        <f t="shared" si="201"/>
        <v>0</v>
      </c>
      <c r="F703" s="19"/>
      <c r="G703" s="19"/>
      <c r="H703" s="19"/>
      <c r="I703" s="19"/>
      <c r="J703" s="19"/>
      <c r="K703" s="19"/>
      <c r="L703" s="19"/>
      <c r="M703" s="19"/>
      <c r="N703" s="19"/>
      <c r="O703" s="19"/>
    </row>
    <row r="704" spans="1:15" x14ac:dyDescent="0.25">
      <c r="A704" s="32">
        <f>$A$623</f>
        <v>0</v>
      </c>
      <c r="B704" s="18"/>
      <c r="C704" s="19">
        <f t="shared" si="200"/>
        <v>0</v>
      </c>
      <c r="D704" s="19"/>
      <c r="E704" s="19">
        <f t="shared" si="201"/>
        <v>0</v>
      </c>
      <c r="F704" s="19"/>
      <c r="G704" s="19"/>
      <c r="H704" s="19"/>
      <c r="I704" s="19"/>
      <c r="J704" s="19"/>
      <c r="K704" s="19"/>
      <c r="L704" s="19"/>
      <c r="M704" s="19"/>
      <c r="N704" s="19"/>
      <c r="O704" s="19"/>
    </row>
    <row r="705" spans="1:15" x14ac:dyDescent="0.25">
      <c r="A705" s="14" t="s">
        <v>23</v>
      </c>
      <c r="B705" s="14"/>
      <c r="C705" s="16">
        <f>ROUND(SUM(C699:C704),2)</f>
        <v>0</v>
      </c>
      <c r="D705" s="16">
        <f>ROUND(SUM(D699:D704),2)</f>
        <v>0</v>
      </c>
      <c r="E705" s="16">
        <f>ROUND(SUM(E699:E704),2)</f>
        <v>0</v>
      </c>
      <c r="F705" s="16">
        <f>ROUND(SUM(F699:F704),2)</f>
        <v>0</v>
      </c>
      <c r="G705" s="16">
        <f t="shared" ref="G705:O705" si="202">SUM(G699:G704)</f>
        <v>0</v>
      </c>
      <c r="H705" s="16">
        <f t="shared" si="202"/>
        <v>0</v>
      </c>
      <c r="I705" s="16">
        <f t="shared" si="202"/>
        <v>0</v>
      </c>
      <c r="J705" s="16">
        <f t="shared" si="202"/>
        <v>0</v>
      </c>
      <c r="K705" s="16">
        <f t="shared" si="202"/>
        <v>0</v>
      </c>
      <c r="L705" s="16">
        <f t="shared" si="202"/>
        <v>0</v>
      </c>
      <c r="M705" s="16">
        <f t="shared" si="202"/>
        <v>0</v>
      </c>
      <c r="N705" s="16">
        <f t="shared" si="202"/>
        <v>0</v>
      </c>
      <c r="O705" s="16">
        <f t="shared" si="202"/>
        <v>0</v>
      </c>
    </row>
    <row r="706" spans="1:15" x14ac:dyDescent="0.25">
      <c r="A706" s="46" t="s">
        <v>3</v>
      </c>
      <c r="B706" s="14" t="s">
        <v>176</v>
      </c>
      <c r="C706" s="16"/>
      <c r="D706" s="16"/>
      <c r="E706" s="16"/>
      <c r="F706" s="16"/>
      <c r="G706" s="16"/>
      <c r="H706" s="16"/>
      <c r="I706" s="16"/>
      <c r="J706" s="16"/>
      <c r="K706" s="16"/>
      <c r="L706" s="16"/>
      <c r="M706" s="16"/>
      <c r="N706" s="16"/>
      <c r="O706" s="16"/>
    </row>
    <row r="707" spans="1:15" x14ac:dyDescent="0.25">
      <c r="A707" s="32" t="str">
        <f>$A$618</f>
        <v>房屋及建筑物</v>
      </c>
      <c r="B707" s="18"/>
      <c r="C707" s="19">
        <f t="shared" ref="C707:C712" si="203">ROUND(E707+D707,2)</f>
        <v>0</v>
      </c>
      <c r="D707" s="19"/>
      <c r="E707" s="19">
        <f t="shared" ref="E707:E712" si="204">ROUND(SUM(F707:O707),2)</f>
        <v>0</v>
      </c>
      <c r="F707" s="19"/>
      <c r="G707" s="19"/>
      <c r="H707" s="19"/>
      <c r="I707" s="19"/>
      <c r="J707" s="19"/>
      <c r="K707" s="19"/>
      <c r="L707" s="19"/>
      <c r="M707" s="19"/>
      <c r="N707" s="19"/>
      <c r="O707" s="19"/>
    </row>
    <row r="708" spans="1:15" x14ac:dyDescent="0.25">
      <c r="A708" s="32" t="str">
        <f>$A$619</f>
        <v>机器设备</v>
      </c>
      <c r="B708" s="18"/>
      <c r="C708" s="19">
        <f t="shared" si="203"/>
        <v>0</v>
      </c>
      <c r="D708" s="19"/>
      <c r="E708" s="19">
        <f t="shared" si="204"/>
        <v>0</v>
      </c>
      <c r="F708" s="19"/>
      <c r="G708" s="19"/>
      <c r="H708" s="19"/>
      <c r="I708" s="19"/>
      <c r="J708" s="19"/>
      <c r="K708" s="19"/>
      <c r="L708" s="19"/>
      <c r="M708" s="19"/>
      <c r="N708" s="19"/>
      <c r="O708" s="19"/>
    </row>
    <row r="709" spans="1:15" x14ac:dyDescent="0.25">
      <c r="A709" s="32" t="str">
        <f>$A$620</f>
        <v>运输工具</v>
      </c>
      <c r="B709" s="18"/>
      <c r="C709" s="19">
        <f t="shared" si="203"/>
        <v>0</v>
      </c>
      <c r="D709" s="19"/>
      <c r="E709" s="19">
        <f t="shared" si="204"/>
        <v>0</v>
      </c>
      <c r="F709" s="19"/>
      <c r="G709" s="19"/>
      <c r="H709" s="19"/>
      <c r="I709" s="19"/>
      <c r="J709" s="19"/>
      <c r="K709" s="19"/>
      <c r="L709" s="19"/>
      <c r="M709" s="19"/>
      <c r="N709" s="19"/>
      <c r="O709" s="19"/>
    </row>
    <row r="710" spans="1:15" x14ac:dyDescent="0.25">
      <c r="A710" s="32" t="str">
        <f>$A$621</f>
        <v>电子设备</v>
      </c>
      <c r="B710" s="18"/>
      <c r="C710" s="19">
        <f t="shared" si="203"/>
        <v>0</v>
      </c>
      <c r="D710" s="19"/>
      <c r="E710" s="19">
        <f t="shared" si="204"/>
        <v>0</v>
      </c>
      <c r="F710" s="19"/>
      <c r="G710" s="19"/>
      <c r="H710" s="19"/>
      <c r="I710" s="19"/>
      <c r="J710" s="19"/>
      <c r="K710" s="19"/>
      <c r="L710" s="19"/>
      <c r="M710" s="19"/>
      <c r="N710" s="19"/>
      <c r="O710" s="19"/>
    </row>
    <row r="711" spans="1:15" x14ac:dyDescent="0.25">
      <c r="A711" s="32">
        <f>$A$622</f>
        <v>0</v>
      </c>
      <c r="B711" s="18"/>
      <c r="C711" s="19">
        <f t="shared" si="203"/>
        <v>0</v>
      </c>
      <c r="D711" s="19"/>
      <c r="E711" s="19">
        <f t="shared" si="204"/>
        <v>0</v>
      </c>
      <c r="F711" s="19"/>
      <c r="G711" s="19"/>
      <c r="H711" s="19"/>
      <c r="I711" s="19"/>
      <c r="J711" s="19"/>
      <c r="K711" s="19"/>
      <c r="L711" s="19"/>
      <c r="M711" s="19"/>
      <c r="N711" s="19"/>
      <c r="O711" s="19"/>
    </row>
    <row r="712" spans="1:15" x14ac:dyDescent="0.25">
      <c r="A712" s="32">
        <f>$A$623</f>
        <v>0</v>
      </c>
      <c r="B712" s="18"/>
      <c r="C712" s="19">
        <f t="shared" si="203"/>
        <v>0</v>
      </c>
      <c r="D712" s="19"/>
      <c r="E712" s="19">
        <f t="shared" si="204"/>
        <v>0</v>
      </c>
      <c r="F712" s="19"/>
      <c r="G712" s="19"/>
      <c r="H712" s="19"/>
      <c r="I712" s="19"/>
      <c r="J712" s="19"/>
      <c r="K712" s="19"/>
      <c r="L712" s="19"/>
      <c r="M712" s="19"/>
      <c r="N712" s="19"/>
      <c r="O712" s="19"/>
    </row>
    <row r="713" spans="1:15" x14ac:dyDescent="0.25">
      <c r="A713" s="14" t="s">
        <v>23</v>
      </c>
      <c r="B713" s="14"/>
      <c r="C713" s="20">
        <f>ROUND(SUM(C707:C712),2)</f>
        <v>0</v>
      </c>
      <c r="D713" s="16">
        <f>ROUND(SUM(D707:D712),2)</f>
        <v>0</v>
      </c>
      <c r="E713" s="16">
        <f>ROUND(SUM(E707:E712),2)</f>
        <v>0</v>
      </c>
      <c r="F713" s="16">
        <f>ROUND(SUM(F707:F712),2)</f>
        <v>0</v>
      </c>
      <c r="G713" s="16">
        <f t="shared" ref="G713:O713" si="205">SUM(G707:G712)</f>
        <v>0</v>
      </c>
      <c r="H713" s="16">
        <f t="shared" si="205"/>
        <v>0</v>
      </c>
      <c r="I713" s="16">
        <f t="shared" si="205"/>
        <v>0</v>
      </c>
      <c r="J713" s="16">
        <f t="shared" si="205"/>
        <v>0</v>
      </c>
      <c r="K713" s="16">
        <f t="shared" si="205"/>
        <v>0</v>
      </c>
      <c r="L713" s="16">
        <f t="shared" si="205"/>
        <v>0</v>
      </c>
      <c r="M713" s="16">
        <f t="shared" si="205"/>
        <v>0</v>
      </c>
      <c r="N713" s="16">
        <f t="shared" si="205"/>
        <v>0</v>
      </c>
      <c r="O713" s="16">
        <f t="shared" si="205"/>
        <v>0</v>
      </c>
    </row>
    <row r="714" spans="1:15" x14ac:dyDescent="0.25">
      <c r="A714" s="46" t="s">
        <v>3</v>
      </c>
      <c r="B714" s="14" t="s">
        <v>161</v>
      </c>
      <c r="C714" s="16"/>
      <c r="D714" s="16"/>
      <c r="E714" s="16"/>
      <c r="F714" s="16"/>
      <c r="G714" s="16"/>
      <c r="H714" s="16"/>
      <c r="I714" s="16"/>
      <c r="J714" s="16"/>
      <c r="K714" s="16"/>
      <c r="L714" s="16"/>
      <c r="M714" s="16"/>
      <c r="N714" s="16"/>
      <c r="O714" s="16"/>
    </row>
    <row r="715" spans="1:15" x14ac:dyDescent="0.25">
      <c r="A715" s="32" t="str">
        <f>$A$618</f>
        <v>房屋及建筑物</v>
      </c>
      <c r="B715" s="18"/>
      <c r="C715" s="19">
        <f t="shared" ref="C715:C720" si="206">ROUND(E715+D715,2)</f>
        <v>0</v>
      </c>
      <c r="D715" s="19"/>
      <c r="E715" s="19">
        <f t="shared" ref="E715:E720" si="207">ROUND(SUM(F715:O715),2)</f>
        <v>0</v>
      </c>
      <c r="F715" s="19"/>
      <c r="G715" s="19"/>
      <c r="H715" s="19"/>
      <c r="I715" s="19"/>
      <c r="J715" s="19"/>
      <c r="K715" s="19"/>
      <c r="L715" s="19"/>
      <c r="M715" s="19"/>
      <c r="N715" s="19"/>
      <c r="O715" s="19"/>
    </row>
    <row r="716" spans="1:15" x14ac:dyDescent="0.25">
      <c r="A716" s="32" t="str">
        <f>$A$619</f>
        <v>机器设备</v>
      </c>
      <c r="B716" s="18"/>
      <c r="C716" s="19">
        <f t="shared" si="206"/>
        <v>0</v>
      </c>
      <c r="D716" s="19"/>
      <c r="E716" s="19">
        <f t="shared" si="207"/>
        <v>0</v>
      </c>
      <c r="F716" s="19"/>
      <c r="G716" s="19"/>
      <c r="H716" s="19"/>
      <c r="I716" s="19"/>
      <c r="J716" s="19"/>
      <c r="K716" s="19"/>
      <c r="L716" s="19"/>
      <c r="M716" s="19"/>
      <c r="N716" s="19"/>
      <c r="O716" s="19"/>
    </row>
    <row r="717" spans="1:15" x14ac:dyDescent="0.25">
      <c r="A717" s="32" t="str">
        <f>$A$620</f>
        <v>运输工具</v>
      </c>
      <c r="B717" s="18"/>
      <c r="C717" s="19">
        <f t="shared" si="206"/>
        <v>0</v>
      </c>
      <c r="D717" s="19"/>
      <c r="E717" s="19">
        <f t="shared" si="207"/>
        <v>0</v>
      </c>
      <c r="F717" s="19"/>
      <c r="G717" s="19"/>
      <c r="H717" s="19"/>
      <c r="I717" s="19"/>
      <c r="J717" s="19"/>
      <c r="K717" s="19"/>
      <c r="L717" s="19"/>
      <c r="M717" s="19"/>
      <c r="N717" s="19"/>
      <c r="O717" s="19"/>
    </row>
    <row r="718" spans="1:15" x14ac:dyDescent="0.25">
      <c r="A718" s="32" t="str">
        <f>$A$621</f>
        <v>电子设备</v>
      </c>
      <c r="B718" s="18"/>
      <c r="C718" s="19">
        <f t="shared" si="206"/>
        <v>0</v>
      </c>
      <c r="D718" s="19"/>
      <c r="E718" s="19">
        <f t="shared" si="207"/>
        <v>0</v>
      </c>
      <c r="F718" s="19"/>
      <c r="G718" s="19"/>
      <c r="H718" s="19"/>
      <c r="I718" s="19"/>
      <c r="J718" s="19"/>
      <c r="K718" s="19"/>
      <c r="L718" s="19"/>
      <c r="M718" s="19"/>
      <c r="N718" s="19"/>
      <c r="O718" s="19"/>
    </row>
    <row r="719" spans="1:15" x14ac:dyDescent="0.25">
      <c r="A719" s="32">
        <f>$A$622</f>
        <v>0</v>
      </c>
      <c r="B719" s="18"/>
      <c r="C719" s="19">
        <f t="shared" si="206"/>
        <v>0</v>
      </c>
      <c r="D719" s="19"/>
      <c r="E719" s="19">
        <f t="shared" si="207"/>
        <v>0</v>
      </c>
      <c r="F719" s="19"/>
      <c r="G719" s="19"/>
      <c r="H719" s="19"/>
      <c r="I719" s="19"/>
      <c r="J719" s="19"/>
      <c r="K719" s="19"/>
      <c r="L719" s="19"/>
      <c r="M719" s="19"/>
      <c r="N719" s="19"/>
      <c r="O719" s="19"/>
    </row>
    <row r="720" spans="1:15" x14ac:dyDescent="0.25">
      <c r="A720" s="32">
        <f>$A$623</f>
        <v>0</v>
      </c>
      <c r="B720" s="18"/>
      <c r="C720" s="19">
        <f t="shared" si="206"/>
        <v>0</v>
      </c>
      <c r="D720" s="19"/>
      <c r="E720" s="19">
        <f t="shared" si="207"/>
        <v>0</v>
      </c>
      <c r="F720" s="19"/>
      <c r="G720" s="19"/>
      <c r="H720" s="19"/>
      <c r="I720" s="19"/>
      <c r="J720" s="19"/>
      <c r="K720" s="19"/>
      <c r="L720" s="19"/>
      <c r="M720" s="19"/>
      <c r="N720" s="19"/>
      <c r="O720" s="19"/>
    </row>
    <row r="721" spans="1:15" x14ac:dyDescent="0.25">
      <c r="A721" s="14" t="s">
        <v>23</v>
      </c>
      <c r="B721" s="14"/>
      <c r="C721" s="16">
        <f>ROUND(SUM(C715:C720),2)</f>
        <v>0</v>
      </c>
      <c r="D721" s="16">
        <f>ROUND(SUM(D715:D720),2)</f>
        <v>0</v>
      </c>
      <c r="E721" s="16">
        <f>ROUND(SUM(E715:E720),2)</f>
        <v>0</v>
      </c>
      <c r="F721" s="16">
        <f>ROUND(SUM(F715:F720),2)</f>
        <v>0</v>
      </c>
      <c r="G721" s="16">
        <f t="shared" ref="G721:O721" si="208">SUM(G715:G720)</f>
        <v>0</v>
      </c>
      <c r="H721" s="16">
        <f t="shared" si="208"/>
        <v>0</v>
      </c>
      <c r="I721" s="16">
        <f t="shared" si="208"/>
        <v>0</v>
      </c>
      <c r="J721" s="16">
        <f t="shared" si="208"/>
        <v>0</v>
      </c>
      <c r="K721" s="16">
        <f t="shared" si="208"/>
        <v>0</v>
      </c>
      <c r="L721" s="16">
        <f t="shared" si="208"/>
        <v>0</v>
      </c>
      <c r="M721" s="16">
        <f t="shared" si="208"/>
        <v>0</v>
      </c>
      <c r="N721" s="16">
        <f t="shared" si="208"/>
        <v>0</v>
      </c>
      <c r="O721" s="16">
        <f t="shared" si="208"/>
        <v>0</v>
      </c>
    </row>
    <row r="722" spans="1:15" x14ac:dyDescent="0.25">
      <c r="A722" s="46" t="s">
        <v>3</v>
      </c>
      <c r="B722" s="14" t="s">
        <v>157</v>
      </c>
      <c r="C722" s="16"/>
      <c r="D722" s="16"/>
      <c r="E722" s="16"/>
      <c r="F722" s="16"/>
      <c r="G722" s="16"/>
      <c r="H722" s="16"/>
      <c r="I722" s="16"/>
      <c r="J722" s="16"/>
      <c r="K722" s="16"/>
      <c r="L722" s="16"/>
      <c r="M722" s="16"/>
      <c r="N722" s="16"/>
      <c r="O722" s="16"/>
    </row>
    <row r="723" spans="1:15" x14ac:dyDescent="0.25">
      <c r="A723" s="32" t="str">
        <f>$A$618</f>
        <v>房屋及建筑物</v>
      </c>
      <c r="B723" s="14"/>
      <c r="C723" s="16">
        <f t="shared" ref="C723:C728" si="209">ROUND(C683+C691+C699-C707-C715,2)</f>
        <v>0</v>
      </c>
      <c r="D723" s="16"/>
      <c r="E723" s="16"/>
      <c r="F723" s="16"/>
      <c r="G723" s="16"/>
      <c r="H723" s="16"/>
      <c r="I723" s="16"/>
      <c r="J723" s="16"/>
      <c r="K723" s="16"/>
      <c r="L723" s="16"/>
      <c r="M723" s="16"/>
      <c r="N723" s="16"/>
      <c r="O723" s="16"/>
    </row>
    <row r="724" spans="1:15" x14ac:dyDescent="0.25">
      <c r="A724" s="32" t="str">
        <f>$A$619</f>
        <v>机器设备</v>
      </c>
      <c r="B724" s="14"/>
      <c r="C724" s="16">
        <f t="shared" si="209"/>
        <v>0</v>
      </c>
      <c r="D724" s="16"/>
      <c r="E724" s="16"/>
      <c r="F724" s="16"/>
      <c r="G724" s="16"/>
      <c r="H724" s="16"/>
      <c r="I724" s="16"/>
      <c r="J724" s="16"/>
      <c r="K724" s="16"/>
      <c r="L724" s="16"/>
      <c r="M724" s="16"/>
      <c r="N724" s="16"/>
      <c r="O724" s="16"/>
    </row>
    <row r="725" spans="1:15" x14ac:dyDescent="0.25">
      <c r="A725" s="32" t="str">
        <f>$A$620</f>
        <v>运输工具</v>
      </c>
      <c r="B725" s="14"/>
      <c r="C725" s="16">
        <f t="shared" si="209"/>
        <v>0</v>
      </c>
      <c r="D725" s="16"/>
      <c r="E725" s="16"/>
      <c r="F725" s="16"/>
      <c r="G725" s="16"/>
      <c r="H725" s="16"/>
      <c r="I725" s="16"/>
      <c r="J725" s="16"/>
      <c r="K725" s="16"/>
      <c r="L725" s="16"/>
      <c r="M725" s="16"/>
      <c r="N725" s="16"/>
      <c r="O725" s="16"/>
    </row>
    <row r="726" spans="1:15" x14ac:dyDescent="0.25">
      <c r="A726" s="32" t="str">
        <f>$A$621</f>
        <v>电子设备</v>
      </c>
      <c r="B726" s="14"/>
      <c r="C726" s="20">
        <f t="shared" si="209"/>
        <v>0</v>
      </c>
      <c r="D726" s="16"/>
      <c r="E726" s="16"/>
      <c r="F726" s="16"/>
      <c r="G726" s="16"/>
      <c r="H726" s="16"/>
      <c r="I726" s="16"/>
      <c r="J726" s="16"/>
      <c r="K726" s="16"/>
      <c r="L726" s="16"/>
      <c r="M726" s="16"/>
      <c r="N726" s="16"/>
      <c r="O726" s="16"/>
    </row>
    <row r="727" spans="1:15" x14ac:dyDescent="0.25">
      <c r="A727" s="32">
        <f>$A$622</f>
        <v>0</v>
      </c>
      <c r="B727" s="14"/>
      <c r="C727" s="16">
        <f t="shared" si="209"/>
        <v>0</v>
      </c>
      <c r="D727" s="16"/>
      <c r="E727" s="16"/>
      <c r="F727" s="16"/>
      <c r="G727" s="16"/>
      <c r="H727" s="16"/>
      <c r="I727" s="16"/>
      <c r="J727" s="16"/>
      <c r="K727" s="16"/>
      <c r="L727" s="16"/>
      <c r="M727" s="16"/>
      <c r="N727" s="16"/>
      <c r="O727" s="16"/>
    </row>
    <row r="728" spans="1:15" x14ac:dyDescent="0.25">
      <c r="A728" s="32">
        <f>$A$623</f>
        <v>0</v>
      </c>
      <c r="B728" s="14"/>
      <c r="C728" s="16">
        <f t="shared" si="209"/>
        <v>0</v>
      </c>
      <c r="D728" s="16"/>
      <c r="E728" s="16"/>
      <c r="F728" s="16"/>
      <c r="G728" s="16"/>
      <c r="H728" s="16"/>
      <c r="I728" s="16"/>
      <c r="J728" s="16"/>
      <c r="K728" s="16"/>
      <c r="L728" s="16"/>
      <c r="M728" s="16"/>
      <c r="N728" s="16"/>
      <c r="O728" s="16"/>
    </row>
    <row r="729" spans="1:15" x14ac:dyDescent="0.25">
      <c r="A729" s="14" t="s">
        <v>23</v>
      </c>
      <c r="B729" s="14"/>
      <c r="C729" s="20">
        <f>ROUND(SUM(C723:C728),2)</f>
        <v>0</v>
      </c>
      <c r="D729" s="16">
        <f>ROUND(SUM(D723:D728),2)</f>
        <v>0</v>
      </c>
      <c r="E729" s="16">
        <f>ROUND(SUM(E723:E728),2)</f>
        <v>0</v>
      </c>
      <c r="F729" s="16">
        <f>ROUND(SUM(F723:F728),2)</f>
        <v>0</v>
      </c>
      <c r="G729" s="16">
        <f t="shared" ref="G729:O729" si="210">SUM(G723:G728)</f>
        <v>0</v>
      </c>
      <c r="H729" s="16">
        <f t="shared" si="210"/>
        <v>0</v>
      </c>
      <c r="I729" s="16">
        <f t="shared" si="210"/>
        <v>0</v>
      </c>
      <c r="J729" s="16">
        <f t="shared" si="210"/>
        <v>0</v>
      </c>
      <c r="K729" s="16">
        <f t="shared" si="210"/>
        <v>0</v>
      </c>
      <c r="L729" s="16">
        <f t="shared" si="210"/>
        <v>0</v>
      </c>
      <c r="M729" s="16">
        <f t="shared" si="210"/>
        <v>0</v>
      </c>
      <c r="N729" s="16">
        <f t="shared" si="210"/>
        <v>0</v>
      </c>
      <c r="O729" s="16">
        <f t="shared" si="210"/>
        <v>0</v>
      </c>
    </row>
    <row r="730" spans="1:15" x14ac:dyDescent="0.25">
      <c r="A730" s="51" t="s">
        <v>178</v>
      </c>
      <c r="B730" s="14"/>
      <c r="C730" s="16"/>
      <c r="D730" s="16"/>
      <c r="E730" s="16"/>
      <c r="F730" s="16"/>
      <c r="G730" s="16"/>
      <c r="H730" s="16"/>
      <c r="I730" s="16"/>
      <c r="J730" s="16"/>
      <c r="K730" s="16"/>
      <c r="L730" s="16"/>
      <c r="M730" s="16"/>
      <c r="N730" s="16"/>
      <c r="O730" s="16"/>
    </row>
    <row r="731" spans="1:15" x14ac:dyDescent="0.25">
      <c r="A731" s="46" t="s">
        <v>3</v>
      </c>
      <c r="B731" s="14" t="s">
        <v>159</v>
      </c>
      <c r="C731" s="16"/>
      <c r="D731" s="16"/>
      <c r="E731" s="16"/>
      <c r="F731" s="16"/>
      <c r="G731" s="16"/>
      <c r="H731" s="16"/>
      <c r="I731" s="16"/>
      <c r="J731" s="16"/>
      <c r="K731" s="16"/>
      <c r="L731" s="16"/>
      <c r="M731" s="16"/>
      <c r="N731" s="16"/>
      <c r="O731" s="16"/>
    </row>
    <row r="732" spans="1:15" x14ac:dyDescent="0.25">
      <c r="A732" s="32" t="str">
        <f>$A$618</f>
        <v>房屋及建筑物</v>
      </c>
      <c r="B732" s="18"/>
      <c r="C732" s="19">
        <f t="shared" ref="C732:C737" si="211">ROUND(E732+D732,2)</f>
        <v>0</v>
      </c>
      <c r="D732" s="19"/>
      <c r="E732" s="19">
        <f t="shared" ref="E732:E737" si="212">ROUND(SUM(F732:O732),2)</f>
        <v>0</v>
      </c>
      <c r="F732" s="19"/>
      <c r="G732" s="19"/>
      <c r="H732" s="19"/>
      <c r="I732" s="19"/>
      <c r="J732" s="19"/>
      <c r="K732" s="19"/>
      <c r="L732" s="19"/>
      <c r="M732" s="19"/>
      <c r="N732" s="19"/>
      <c r="O732" s="19"/>
    </row>
    <row r="733" spans="1:15" x14ac:dyDescent="0.25">
      <c r="A733" s="32" t="str">
        <f>$A$619</f>
        <v>机器设备</v>
      </c>
      <c r="B733" s="18"/>
      <c r="C733" s="19">
        <f t="shared" si="211"/>
        <v>0</v>
      </c>
      <c r="D733" s="19"/>
      <c r="E733" s="19">
        <f t="shared" si="212"/>
        <v>0</v>
      </c>
      <c r="F733" s="19"/>
      <c r="G733" s="19"/>
      <c r="H733" s="19"/>
      <c r="I733" s="19"/>
      <c r="J733" s="19"/>
      <c r="K733" s="19"/>
      <c r="L733" s="19"/>
      <c r="M733" s="19"/>
      <c r="N733" s="19"/>
      <c r="O733" s="19"/>
    </row>
    <row r="734" spans="1:15" x14ac:dyDescent="0.25">
      <c r="A734" s="32" t="str">
        <f>$A$620</f>
        <v>运输工具</v>
      </c>
      <c r="B734" s="18"/>
      <c r="C734" s="19">
        <f t="shared" si="211"/>
        <v>0</v>
      </c>
      <c r="D734" s="19"/>
      <c r="E734" s="19">
        <f t="shared" si="212"/>
        <v>0</v>
      </c>
      <c r="F734" s="19"/>
      <c r="G734" s="19"/>
      <c r="H734" s="19"/>
      <c r="I734" s="19"/>
      <c r="J734" s="19"/>
      <c r="K734" s="19"/>
      <c r="L734" s="19"/>
      <c r="M734" s="19"/>
      <c r="N734" s="19"/>
      <c r="O734" s="19"/>
    </row>
    <row r="735" spans="1:15" x14ac:dyDescent="0.25">
      <c r="A735" s="32" t="str">
        <f>$A$621</f>
        <v>电子设备</v>
      </c>
      <c r="B735" s="18"/>
      <c r="C735" s="19">
        <f t="shared" si="211"/>
        <v>0</v>
      </c>
      <c r="D735" s="19"/>
      <c r="E735" s="19">
        <f t="shared" si="212"/>
        <v>0</v>
      </c>
      <c r="F735" s="19"/>
      <c r="G735" s="19"/>
      <c r="H735" s="19"/>
      <c r="I735" s="19"/>
      <c r="J735" s="19"/>
      <c r="K735" s="19"/>
      <c r="L735" s="19"/>
      <c r="M735" s="19"/>
      <c r="N735" s="19"/>
      <c r="O735" s="19"/>
    </row>
    <row r="736" spans="1:15" x14ac:dyDescent="0.25">
      <c r="A736" s="32">
        <f>$A$622</f>
        <v>0</v>
      </c>
      <c r="B736" s="18"/>
      <c r="C736" s="19">
        <f t="shared" si="211"/>
        <v>0</v>
      </c>
      <c r="D736" s="19"/>
      <c r="E736" s="19">
        <f t="shared" si="212"/>
        <v>0</v>
      </c>
      <c r="F736" s="19"/>
      <c r="G736" s="19"/>
      <c r="H736" s="19"/>
      <c r="I736" s="19"/>
      <c r="J736" s="19"/>
      <c r="K736" s="19"/>
      <c r="L736" s="19"/>
      <c r="M736" s="19"/>
      <c r="N736" s="19"/>
      <c r="O736" s="19"/>
    </row>
    <row r="737" spans="1:15" x14ac:dyDescent="0.25">
      <c r="A737" s="32">
        <f>$A$623</f>
        <v>0</v>
      </c>
      <c r="B737" s="18"/>
      <c r="C737" s="19">
        <f t="shared" si="211"/>
        <v>0</v>
      </c>
      <c r="D737" s="19"/>
      <c r="E737" s="19">
        <f t="shared" si="212"/>
        <v>0</v>
      </c>
      <c r="F737" s="19"/>
      <c r="G737" s="19"/>
      <c r="H737" s="19"/>
      <c r="I737" s="19"/>
      <c r="J737" s="19"/>
      <c r="K737" s="19"/>
      <c r="L737" s="19"/>
      <c r="M737" s="19"/>
      <c r="N737" s="19"/>
      <c r="O737" s="19"/>
    </row>
    <row r="738" spans="1:15" x14ac:dyDescent="0.25">
      <c r="A738" s="14" t="s">
        <v>23</v>
      </c>
      <c r="B738" s="14"/>
      <c r="C738" s="20">
        <f>ROUND(SUM(C732:C737),2)</f>
        <v>0</v>
      </c>
      <c r="D738" s="16">
        <f>ROUND(SUM(D732:D737),2)</f>
        <v>0</v>
      </c>
      <c r="E738" s="16">
        <f>ROUND(SUM(E732:E737),2)</f>
        <v>0</v>
      </c>
      <c r="F738" s="16">
        <f>ROUND(SUM(F732:F737),2)</f>
        <v>0</v>
      </c>
      <c r="G738" s="16">
        <f t="shared" ref="G738:O738" si="213">SUM(G732:G737)</f>
        <v>0</v>
      </c>
      <c r="H738" s="16">
        <f t="shared" si="213"/>
        <v>0</v>
      </c>
      <c r="I738" s="16">
        <f t="shared" si="213"/>
        <v>0</v>
      </c>
      <c r="J738" s="16">
        <f t="shared" si="213"/>
        <v>0</v>
      </c>
      <c r="K738" s="16">
        <f t="shared" si="213"/>
        <v>0</v>
      </c>
      <c r="L738" s="16">
        <f t="shared" si="213"/>
        <v>0</v>
      </c>
      <c r="M738" s="16">
        <f t="shared" si="213"/>
        <v>0</v>
      </c>
      <c r="N738" s="16">
        <f t="shared" si="213"/>
        <v>0</v>
      </c>
      <c r="O738" s="16">
        <f t="shared" si="213"/>
        <v>0</v>
      </c>
    </row>
    <row r="739" spans="1:15" x14ac:dyDescent="0.25">
      <c r="A739" s="46" t="s">
        <v>3</v>
      </c>
      <c r="B739" s="14" t="s">
        <v>103</v>
      </c>
      <c r="C739" s="16"/>
      <c r="D739" s="16"/>
      <c r="E739" s="16"/>
      <c r="F739" s="16"/>
      <c r="G739" s="16"/>
      <c r="H739" s="16"/>
      <c r="I739" s="16"/>
      <c r="J739" s="16"/>
      <c r="K739" s="16"/>
      <c r="L739" s="16"/>
      <c r="M739" s="16"/>
      <c r="N739" s="16"/>
      <c r="O739" s="16"/>
    </row>
    <row r="740" spans="1:15" x14ac:dyDescent="0.25">
      <c r="A740" s="32" t="str">
        <f>$A$618</f>
        <v>房屋及建筑物</v>
      </c>
      <c r="B740" s="18"/>
      <c r="C740" s="19">
        <f t="shared" ref="C740:C745" si="214">ROUND(E740+D740,2)</f>
        <v>0</v>
      </c>
      <c r="D740" s="19"/>
      <c r="E740" s="19">
        <f t="shared" ref="E740:E745" si="215">ROUND(SUM(F740:O740),2)</f>
        <v>0</v>
      </c>
      <c r="F740" s="19"/>
      <c r="G740" s="19"/>
      <c r="H740" s="19"/>
      <c r="I740" s="19"/>
      <c r="J740" s="19"/>
      <c r="K740" s="19"/>
      <c r="L740" s="19"/>
      <c r="M740" s="19"/>
      <c r="N740" s="19"/>
      <c r="O740" s="19"/>
    </row>
    <row r="741" spans="1:15" x14ac:dyDescent="0.25">
      <c r="A741" s="32" t="str">
        <f>$A$619</f>
        <v>机器设备</v>
      </c>
      <c r="B741" s="18"/>
      <c r="C741" s="19">
        <f t="shared" si="214"/>
        <v>0</v>
      </c>
      <c r="D741" s="19"/>
      <c r="E741" s="19">
        <f t="shared" si="215"/>
        <v>0</v>
      </c>
      <c r="F741" s="19"/>
      <c r="G741" s="19"/>
      <c r="H741" s="19"/>
      <c r="I741" s="19"/>
      <c r="J741" s="19"/>
      <c r="K741" s="19"/>
      <c r="L741" s="19"/>
      <c r="M741" s="19"/>
      <c r="N741" s="19"/>
      <c r="O741" s="19"/>
    </row>
    <row r="742" spans="1:15" x14ac:dyDescent="0.25">
      <c r="A742" s="32" t="str">
        <f>$A$620</f>
        <v>运输工具</v>
      </c>
      <c r="B742" s="18"/>
      <c r="C742" s="19">
        <f t="shared" si="214"/>
        <v>0</v>
      </c>
      <c r="D742" s="19"/>
      <c r="E742" s="19">
        <f t="shared" si="215"/>
        <v>0</v>
      </c>
      <c r="F742" s="19"/>
      <c r="G742" s="19"/>
      <c r="H742" s="19"/>
      <c r="I742" s="19"/>
      <c r="J742" s="19"/>
      <c r="K742" s="19"/>
      <c r="L742" s="19"/>
      <c r="M742" s="19"/>
      <c r="N742" s="19"/>
      <c r="O742" s="19"/>
    </row>
    <row r="743" spans="1:15" x14ac:dyDescent="0.25">
      <c r="A743" s="32" t="str">
        <f>$A$621</f>
        <v>电子设备</v>
      </c>
      <c r="B743" s="18"/>
      <c r="C743" s="19">
        <f t="shared" si="214"/>
        <v>0</v>
      </c>
      <c r="D743" s="19"/>
      <c r="E743" s="19">
        <f t="shared" si="215"/>
        <v>0</v>
      </c>
      <c r="F743" s="19"/>
      <c r="G743" s="19"/>
      <c r="H743" s="19"/>
      <c r="I743" s="19"/>
      <c r="J743" s="19"/>
      <c r="K743" s="19"/>
      <c r="L743" s="19"/>
      <c r="M743" s="19"/>
      <c r="N743" s="19"/>
      <c r="O743" s="19"/>
    </row>
    <row r="744" spans="1:15" x14ac:dyDescent="0.25">
      <c r="A744" s="32">
        <f>$A$622</f>
        <v>0</v>
      </c>
      <c r="B744" s="18"/>
      <c r="C744" s="19">
        <f t="shared" si="214"/>
        <v>0</v>
      </c>
      <c r="D744" s="19"/>
      <c r="E744" s="19">
        <f t="shared" si="215"/>
        <v>0</v>
      </c>
      <c r="F744" s="19"/>
      <c r="G744" s="19"/>
      <c r="H744" s="19"/>
      <c r="I744" s="19"/>
      <c r="J744" s="19"/>
      <c r="K744" s="19"/>
      <c r="L744" s="19"/>
      <c r="M744" s="19"/>
      <c r="N744" s="19"/>
      <c r="O744" s="19"/>
    </row>
    <row r="745" spans="1:15" x14ac:dyDescent="0.25">
      <c r="A745" s="32">
        <f>$A$623</f>
        <v>0</v>
      </c>
      <c r="B745" s="18"/>
      <c r="C745" s="19">
        <f t="shared" si="214"/>
        <v>0</v>
      </c>
      <c r="D745" s="19"/>
      <c r="E745" s="19">
        <f t="shared" si="215"/>
        <v>0</v>
      </c>
      <c r="F745" s="19"/>
      <c r="G745" s="19"/>
      <c r="H745" s="19"/>
      <c r="I745" s="19"/>
      <c r="J745" s="19"/>
      <c r="K745" s="19"/>
      <c r="L745" s="19"/>
      <c r="M745" s="19"/>
      <c r="N745" s="19"/>
      <c r="O745" s="19"/>
    </row>
    <row r="746" spans="1:15" x14ac:dyDescent="0.25">
      <c r="A746" s="14" t="s">
        <v>23</v>
      </c>
      <c r="B746" s="14"/>
      <c r="C746" s="20">
        <f>ROUND(SUM(C740:C745),2)</f>
        <v>0</v>
      </c>
      <c r="D746" s="16">
        <f>ROUND(SUM(D740:D745),2)</f>
        <v>0</v>
      </c>
      <c r="E746" s="16">
        <f>ROUND(SUM(E740:E745),2)</f>
        <v>0</v>
      </c>
      <c r="F746" s="16">
        <f>ROUND(SUM(F740:F745),2)</f>
        <v>0</v>
      </c>
      <c r="G746" s="16">
        <f t="shared" ref="G746:O746" si="216">SUM(G740:G745)</f>
        <v>0</v>
      </c>
      <c r="H746" s="16">
        <f t="shared" si="216"/>
        <v>0</v>
      </c>
      <c r="I746" s="16">
        <f t="shared" si="216"/>
        <v>0</v>
      </c>
      <c r="J746" s="16">
        <f t="shared" si="216"/>
        <v>0</v>
      </c>
      <c r="K746" s="16">
        <f t="shared" si="216"/>
        <v>0</v>
      </c>
      <c r="L746" s="16">
        <f t="shared" si="216"/>
        <v>0</v>
      </c>
      <c r="M746" s="16">
        <f t="shared" si="216"/>
        <v>0</v>
      </c>
      <c r="N746" s="16">
        <f t="shared" si="216"/>
        <v>0</v>
      </c>
      <c r="O746" s="16">
        <f t="shared" si="216"/>
        <v>0</v>
      </c>
    </row>
    <row r="747" spans="1:15" x14ac:dyDescent="0.25">
      <c r="A747" s="46" t="s">
        <v>3</v>
      </c>
      <c r="B747" s="14" t="s">
        <v>154</v>
      </c>
      <c r="C747" s="16"/>
      <c r="D747" s="16"/>
      <c r="E747" s="16"/>
      <c r="F747" s="16"/>
      <c r="G747" s="16"/>
      <c r="H747" s="16"/>
      <c r="I747" s="16"/>
      <c r="J747" s="16"/>
      <c r="K747" s="16"/>
      <c r="L747" s="16"/>
      <c r="M747" s="16"/>
      <c r="N747" s="16"/>
      <c r="O747" s="16"/>
    </row>
    <row r="748" spans="1:15" x14ac:dyDescent="0.25">
      <c r="A748" s="32" t="str">
        <f>$A$618</f>
        <v>房屋及建筑物</v>
      </c>
      <c r="B748" s="18"/>
      <c r="C748" s="19">
        <f t="shared" ref="C748:C753" si="217">ROUND(E748+D748,2)</f>
        <v>0</v>
      </c>
      <c r="D748" s="19"/>
      <c r="E748" s="19">
        <f t="shared" ref="E748:E753" si="218">ROUND(SUM(F748:O748),2)</f>
        <v>0</v>
      </c>
      <c r="F748" s="19"/>
      <c r="G748" s="19"/>
      <c r="H748" s="19"/>
      <c r="I748" s="19"/>
      <c r="J748" s="19"/>
      <c r="K748" s="19"/>
      <c r="L748" s="19"/>
      <c r="M748" s="19"/>
      <c r="N748" s="19"/>
      <c r="O748" s="19"/>
    </row>
    <row r="749" spans="1:15" x14ac:dyDescent="0.25">
      <c r="A749" s="32" t="str">
        <f>$A$619</f>
        <v>机器设备</v>
      </c>
      <c r="B749" s="18"/>
      <c r="C749" s="19">
        <f t="shared" si="217"/>
        <v>0</v>
      </c>
      <c r="D749" s="19"/>
      <c r="E749" s="19">
        <f t="shared" si="218"/>
        <v>0</v>
      </c>
      <c r="F749" s="19"/>
      <c r="G749" s="19"/>
      <c r="H749" s="19"/>
      <c r="I749" s="19"/>
      <c r="J749" s="19"/>
      <c r="K749" s="19"/>
      <c r="L749" s="19"/>
      <c r="M749" s="19"/>
      <c r="N749" s="19"/>
      <c r="O749" s="19"/>
    </row>
    <row r="750" spans="1:15" x14ac:dyDescent="0.25">
      <c r="A750" s="32" t="str">
        <f>$A$620</f>
        <v>运输工具</v>
      </c>
      <c r="B750" s="18"/>
      <c r="C750" s="19">
        <f t="shared" si="217"/>
        <v>0</v>
      </c>
      <c r="D750" s="19"/>
      <c r="E750" s="19">
        <f t="shared" si="218"/>
        <v>0</v>
      </c>
      <c r="F750" s="19"/>
      <c r="G750" s="19"/>
      <c r="H750" s="19"/>
      <c r="I750" s="19"/>
      <c r="J750" s="19"/>
      <c r="K750" s="19"/>
      <c r="L750" s="19"/>
      <c r="M750" s="19"/>
      <c r="N750" s="19"/>
      <c r="O750" s="19"/>
    </row>
    <row r="751" spans="1:15" x14ac:dyDescent="0.25">
      <c r="A751" s="32" t="str">
        <f>$A$621</f>
        <v>电子设备</v>
      </c>
      <c r="B751" s="18"/>
      <c r="C751" s="19">
        <f t="shared" si="217"/>
        <v>0</v>
      </c>
      <c r="D751" s="19"/>
      <c r="E751" s="19">
        <f t="shared" si="218"/>
        <v>0</v>
      </c>
      <c r="F751" s="19"/>
      <c r="G751" s="19"/>
      <c r="H751" s="19"/>
      <c r="I751" s="19"/>
      <c r="J751" s="19"/>
      <c r="K751" s="19"/>
      <c r="L751" s="19"/>
      <c r="M751" s="19"/>
      <c r="N751" s="19"/>
      <c r="O751" s="19"/>
    </row>
    <row r="752" spans="1:15" x14ac:dyDescent="0.25">
      <c r="A752" s="32">
        <f>$A$622</f>
        <v>0</v>
      </c>
      <c r="B752" s="18"/>
      <c r="C752" s="19">
        <f t="shared" si="217"/>
        <v>0</v>
      </c>
      <c r="D752" s="19"/>
      <c r="E752" s="19">
        <f t="shared" si="218"/>
        <v>0</v>
      </c>
      <c r="F752" s="19"/>
      <c r="G752" s="19"/>
      <c r="H752" s="19"/>
      <c r="I752" s="19"/>
      <c r="J752" s="19"/>
      <c r="K752" s="19"/>
      <c r="L752" s="19"/>
      <c r="M752" s="19"/>
      <c r="N752" s="19"/>
      <c r="O752" s="19"/>
    </row>
    <row r="753" spans="1:15" x14ac:dyDescent="0.25">
      <c r="A753" s="32">
        <f>$A$623</f>
        <v>0</v>
      </c>
      <c r="B753" s="18"/>
      <c r="C753" s="19">
        <f t="shared" si="217"/>
        <v>0</v>
      </c>
      <c r="D753" s="19"/>
      <c r="E753" s="19">
        <f t="shared" si="218"/>
        <v>0</v>
      </c>
      <c r="F753" s="19"/>
      <c r="G753" s="19"/>
      <c r="H753" s="19"/>
      <c r="I753" s="19"/>
      <c r="J753" s="19"/>
      <c r="K753" s="19"/>
      <c r="L753" s="19"/>
      <c r="M753" s="19"/>
      <c r="N753" s="19"/>
      <c r="O753" s="19"/>
    </row>
    <row r="754" spans="1:15" x14ac:dyDescent="0.25">
      <c r="A754" s="14" t="s">
        <v>23</v>
      </c>
      <c r="B754" s="14"/>
      <c r="C754" s="16">
        <f>ROUND(SUM(C748:C753),2)</f>
        <v>0</v>
      </c>
      <c r="D754" s="16">
        <f>ROUND(SUM(D748:D753),2)</f>
        <v>0</v>
      </c>
      <c r="E754" s="16">
        <f>ROUND(SUM(E748:E753),2)</f>
        <v>0</v>
      </c>
      <c r="F754" s="16">
        <f>ROUND(SUM(F748:F753),2)</f>
        <v>0</v>
      </c>
      <c r="G754" s="16">
        <f t="shared" ref="G754:O754" si="219">SUM(G748:G753)</f>
        <v>0</v>
      </c>
      <c r="H754" s="16">
        <f t="shared" si="219"/>
        <v>0</v>
      </c>
      <c r="I754" s="16">
        <f t="shared" si="219"/>
        <v>0</v>
      </c>
      <c r="J754" s="16">
        <f t="shared" si="219"/>
        <v>0</v>
      </c>
      <c r="K754" s="16">
        <f t="shared" si="219"/>
        <v>0</v>
      </c>
      <c r="L754" s="16">
        <f t="shared" si="219"/>
        <v>0</v>
      </c>
      <c r="M754" s="16">
        <f t="shared" si="219"/>
        <v>0</v>
      </c>
      <c r="N754" s="16">
        <f t="shared" si="219"/>
        <v>0</v>
      </c>
      <c r="O754" s="16">
        <f t="shared" si="219"/>
        <v>0</v>
      </c>
    </row>
    <row r="755" spans="1:15" x14ac:dyDescent="0.25">
      <c r="A755" s="46" t="s">
        <v>3</v>
      </c>
      <c r="B755" s="14" t="s">
        <v>176</v>
      </c>
      <c r="C755" s="16"/>
      <c r="D755" s="16"/>
      <c r="E755" s="16"/>
      <c r="F755" s="16"/>
      <c r="G755" s="16"/>
      <c r="H755" s="16"/>
      <c r="I755" s="16"/>
      <c r="J755" s="16"/>
      <c r="K755" s="16"/>
      <c r="L755" s="16"/>
      <c r="M755" s="16"/>
      <c r="N755" s="16"/>
      <c r="O755" s="16"/>
    </row>
    <row r="756" spans="1:15" x14ac:dyDescent="0.25">
      <c r="A756" s="32" t="str">
        <f>$A$618</f>
        <v>房屋及建筑物</v>
      </c>
      <c r="B756" s="18"/>
      <c r="C756" s="19">
        <f t="shared" ref="C756:C761" si="220">ROUND(E756+D756,2)</f>
        <v>0</v>
      </c>
      <c r="D756" s="19"/>
      <c r="E756" s="19">
        <f t="shared" ref="E756:E761" si="221">ROUND(SUM(F756:O756),2)</f>
        <v>0</v>
      </c>
      <c r="F756" s="19"/>
      <c r="G756" s="19"/>
      <c r="H756" s="19"/>
      <c r="I756" s="19"/>
      <c r="J756" s="19"/>
      <c r="K756" s="19"/>
      <c r="L756" s="19"/>
      <c r="M756" s="19"/>
      <c r="N756" s="19"/>
      <c r="O756" s="19"/>
    </row>
    <row r="757" spans="1:15" x14ac:dyDescent="0.25">
      <c r="A757" s="32" t="str">
        <f>$A$619</f>
        <v>机器设备</v>
      </c>
      <c r="B757" s="18"/>
      <c r="C757" s="19">
        <f t="shared" si="220"/>
        <v>0</v>
      </c>
      <c r="D757" s="19"/>
      <c r="E757" s="19">
        <f t="shared" si="221"/>
        <v>0</v>
      </c>
      <c r="F757" s="19"/>
      <c r="G757" s="19"/>
      <c r="H757" s="19"/>
      <c r="I757" s="19"/>
      <c r="J757" s="19"/>
      <c r="K757" s="19"/>
      <c r="L757" s="19"/>
      <c r="M757" s="19"/>
      <c r="N757" s="19"/>
      <c r="O757" s="19"/>
    </row>
    <row r="758" spans="1:15" x14ac:dyDescent="0.25">
      <c r="A758" s="32" t="str">
        <f>$A$620</f>
        <v>运输工具</v>
      </c>
      <c r="B758" s="18"/>
      <c r="C758" s="19">
        <f t="shared" si="220"/>
        <v>0</v>
      </c>
      <c r="D758" s="19"/>
      <c r="E758" s="19">
        <f t="shared" si="221"/>
        <v>0</v>
      </c>
      <c r="F758" s="19"/>
      <c r="G758" s="19"/>
      <c r="H758" s="19"/>
      <c r="I758" s="19"/>
      <c r="J758" s="19"/>
      <c r="K758" s="19"/>
      <c r="L758" s="19"/>
      <c r="M758" s="19"/>
      <c r="N758" s="19"/>
      <c r="O758" s="19"/>
    </row>
    <row r="759" spans="1:15" x14ac:dyDescent="0.25">
      <c r="A759" s="32" t="str">
        <f>$A$621</f>
        <v>电子设备</v>
      </c>
      <c r="B759" s="18"/>
      <c r="C759" s="19">
        <f t="shared" si="220"/>
        <v>0</v>
      </c>
      <c r="D759" s="19"/>
      <c r="E759" s="19">
        <f t="shared" si="221"/>
        <v>0</v>
      </c>
      <c r="F759" s="19"/>
      <c r="G759" s="19"/>
      <c r="H759" s="19"/>
      <c r="I759" s="19"/>
      <c r="J759" s="19"/>
      <c r="K759" s="19"/>
      <c r="L759" s="19"/>
      <c r="M759" s="19"/>
      <c r="N759" s="19"/>
      <c r="O759" s="19"/>
    </row>
    <row r="760" spans="1:15" x14ac:dyDescent="0.25">
      <c r="A760" s="32">
        <f>$A$622</f>
        <v>0</v>
      </c>
      <c r="B760" s="18"/>
      <c r="C760" s="19">
        <f t="shared" si="220"/>
        <v>0</v>
      </c>
      <c r="D760" s="19"/>
      <c r="E760" s="19">
        <f t="shared" si="221"/>
        <v>0</v>
      </c>
      <c r="F760" s="19"/>
      <c r="G760" s="19"/>
      <c r="H760" s="19"/>
      <c r="I760" s="19"/>
      <c r="J760" s="19"/>
      <c r="K760" s="19"/>
      <c r="L760" s="19"/>
      <c r="M760" s="19"/>
      <c r="N760" s="19"/>
      <c r="O760" s="19"/>
    </row>
    <row r="761" spans="1:15" x14ac:dyDescent="0.25">
      <c r="A761" s="32">
        <f>$A$623</f>
        <v>0</v>
      </c>
      <c r="B761" s="18"/>
      <c r="C761" s="19">
        <f t="shared" si="220"/>
        <v>0</v>
      </c>
      <c r="D761" s="19"/>
      <c r="E761" s="19">
        <f t="shared" si="221"/>
        <v>0</v>
      </c>
      <c r="F761" s="19"/>
      <c r="G761" s="19"/>
      <c r="H761" s="19"/>
      <c r="I761" s="19"/>
      <c r="J761" s="19"/>
      <c r="K761" s="19"/>
      <c r="L761" s="19"/>
      <c r="M761" s="19"/>
      <c r="N761" s="19"/>
      <c r="O761" s="19"/>
    </row>
    <row r="762" spans="1:15" x14ac:dyDescent="0.25">
      <c r="A762" s="14" t="s">
        <v>23</v>
      </c>
      <c r="B762" s="14"/>
      <c r="C762" s="20">
        <f>ROUND(SUM(C756:C761),2)</f>
        <v>0</v>
      </c>
      <c r="D762" s="16">
        <f>ROUND(SUM(D756:D761),2)</f>
        <v>0</v>
      </c>
      <c r="E762" s="16">
        <f>ROUND(SUM(E756:E761),2)</f>
        <v>0</v>
      </c>
      <c r="F762" s="16">
        <f>ROUND(SUM(F756:F761),2)</f>
        <v>0</v>
      </c>
      <c r="G762" s="16">
        <f t="shared" ref="G762:O762" si="222">SUM(G756:G761)</f>
        <v>0</v>
      </c>
      <c r="H762" s="16">
        <f t="shared" si="222"/>
        <v>0</v>
      </c>
      <c r="I762" s="16">
        <f t="shared" si="222"/>
        <v>0</v>
      </c>
      <c r="J762" s="16">
        <f t="shared" si="222"/>
        <v>0</v>
      </c>
      <c r="K762" s="16">
        <f t="shared" si="222"/>
        <v>0</v>
      </c>
      <c r="L762" s="16">
        <f t="shared" si="222"/>
        <v>0</v>
      </c>
      <c r="M762" s="16">
        <f t="shared" si="222"/>
        <v>0</v>
      </c>
      <c r="N762" s="16">
        <f t="shared" si="222"/>
        <v>0</v>
      </c>
      <c r="O762" s="16">
        <f t="shared" si="222"/>
        <v>0</v>
      </c>
    </row>
    <row r="763" spans="1:15" x14ac:dyDescent="0.25">
      <c r="A763" s="46" t="s">
        <v>3</v>
      </c>
      <c r="B763" s="14" t="s">
        <v>161</v>
      </c>
      <c r="C763" s="16"/>
      <c r="D763" s="16"/>
      <c r="E763" s="16"/>
      <c r="F763" s="16"/>
      <c r="G763" s="16"/>
      <c r="H763" s="16"/>
      <c r="I763" s="16"/>
      <c r="J763" s="16"/>
      <c r="K763" s="16"/>
      <c r="L763" s="16"/>
      <c r="M763" s="16"/>
      <c r="N763" s="16"/>
      <c r="O763" s="16"/>
    </row>
    <row r="764" spans="1:15" x14ac:dyDescent="0.25">
      <c r="A764" s="32" t="str">
        <f>$A$618</f>
        <v>房屋及建筑物</v>
      </c>
      <c r="B764" s="18"/>
      <c r="C764" s="19">
        <f t="shared" ref="C764:C769" si="223">ROUND(E764+D764,2)</f>
        <v>0</v>
      </c>
      <c r="D764" s="19"/>
      <c r="E764" s="19">
        <f t="shared" ref="E764:E769" si="224">ROUND(SUM(F764:O764),2)</f>
        <v>0</v>
      </c>
      <c r="F764" s="19"/>
      <c r="G764" s="19"/>
      <c r="H764" s="19"/>
      <c r="I764" s="19"/>
      <c r="J764" s="19"/>
      <c r="K764" s="19"/>
      <c r="L764" s="19"/>
      <c r="M764" s="19"/>
      <c r="N764" s="19"/>
      <c r="O764" s="19"/>
    </row>
    <row r="765" spans="1:15" x14ac:dyDescent="0.25">
      <c r="A765" s="32" t="str">
        <f>$A$619</f>
        <v>机器设备</v>
      </c>
      <c r="B765" s="18"/>
      <c r="C765" s="19">
        <f t="shared" si="223"/>
        <v>0</v>
      </c>
      <c r="D765" s="19"/>
      <c r="E765" s="19">
        <f t="shared" si="224"/>
        <v>0</v>
      </c>
      <c r="F765" s="19"/>
      <c r="G765" s="19"/>
      <c r="H765" s="19"/>
      <c r="I765" s="19"/>
      <c r="J765" s="19"/>
      <c r="K765" s="19"/>
      <c r="L765" s="19"/>
      <c r="M765" s="19"/>
      <c r="N765" s="19"/>
      <c r="O765" s="19"/>
    </row>
    <row r="766" spans="1:15" x14ac:dyDescent="0.25">
      <c r="A766" s="32" t="str">
        <f>$A$620</f>
        <v>运输工具</v>
      </c>
      <c r="B766" s="18"/>
      <c r="C766" s="19">
        <f t="shared" si="223"/>
        <v>0</v>
      </c>
      <c r="D766" s="19"/>
      <c r="E766" s="19">
        <f t="shared" si="224"/>
        <v>0</v>
      </c>
      <c r="F766" s="19"/>
      <c r="G766" s="19"/>
      <c r="H766" s="19"/>
      <c r="I766" s="19"/>
      <c r="J766" s="19"/>
      <c r="K766" s="19"/>
      <c r="L766" s="19"/>
      <c r="M766" s="19"/>
      <c r="N766" s="19"/>
      <c r="O766" s="19"/>
    </row>
    <row r="767" spans="1:15" x14ac:dyDescent="0.25">
      <c r="A767" s="32" t="str">
        <f>$A$621</f>
        <v>电子设备</v>
      </c>
      <c r="B767" s="18"/>
      <c r="C767" s="19">
        <f t="shared" si="223"/>
        <v>0</v>
      </c>
      <c r="D767" s="19"/>
      <c r="E767" s="19">
        <f t="shared" si="224"/>
        <v>0</v>
      </c>
      <c r="F767" s="19"/>
      <c r="G767" s="19"/>
      <c r="H767" s="19"/>
      <c r="I767" s="19"/>
      <c r="J767" s="19"/>
      <c r="K767" s="19"/>
      <c r="L767" s="19"/>
      <c r="M767" s="19"/>
      <c r="N767" s="19"/>
      <c r="O767" s="19"/>
    </row>
    <row r="768" spans="1:15" x14ac:dyDescent="0.25">
      <c r="A768" s="32">
        <f>$A$622</f>
        <v>0</v>
      </c>
      <c r="B768" s="18"/>
      <c r="C768" s="19">
        <f t="shared" si="223"/>
        <v>0</v>
      </c>
      <c r="D768" s="19"/>
      <c r="E768" s="19">
        <f t="shared" si="224"/>
        <v>0</v>
      </c>
      <c r="F768" s="19"/>
      <c r="G768" s="19"/>
      <c r="H768" s="19"/>
      <c r="I768" s="19"/>
      <c r="J768" s="19"/>
      <c r="K768" s="19"/>
      <c r="L768" s="19"/>
      <c r="M768" s="19"/>
      <c r="N768" s="19"/>
      <c r="O768" s="19"/>
    </row>
    <row r="769" spans="1:26" x14ac:dyDescent="0.25">
      <c r="A769" s="32">
        <f>$A$623</f>
        <v>0</v>
      </c>
      <c r="B769" s="18"/>
      <c r="C769" s="19">
        <f t="shared" si="223"/>
        <v>0</v>
      </c>
      <c r="D769" s="19"/>
      <c r="E769" s="19">
        <f t="shared" si="224"/>
        <v>0</v>
      </c>
      <c r="F769" s="19"/>
      <c r="G769" s="19"/>
      <c r="H769" s="19"/>
      <c r="I769" s="19"/>
      <c r="J769" s="19"/>
      <c r="K769" s="19"/>
      <c r="L769" s="19"/>
      <c r="M769" s="19"/>
      <c r="N769" s="19"/>
      <c r="O769" s="19"/>
    </row>
    <row r="770" spans="1:26" x14ac:dyDescent="0.25">
      <c r="A770" s="14" t="s">
        <v>23</v>
      </c>
      <c r="B770" s="14"/>
      <c r="C770" s="16">
        <f>ROUND(SUM(C764:C769),2)</f>
        <v>0</v>
      </c>
      <c r="D770" s="16">
        <f>ROUND(SUM(D764:D769),2)</f>
        <v>0</v>
      </c>
      <c r="E770" s="16">
        <f>ROUND(SUM(E764:E769),2)</f>
        <v>0</v>
      </c>
      <c r="F770" s="16">
        <f>ROUND(SUM(F764:F769),2)</f>
        <v>0</v>
      </c>
      <c r="G770" s="16">
        <f t="shared" ref="G770:O770" si="225">SUM(G764:G769)</f>
        <v>0</v>
      </c>
      <c r="H770" s="16">
        <f t="shared" si="225"/>
        <v>0</v>
      </c>
      <c r="I770" s="16">
        <f t="shared" si="225"/>
        <v>0</v>
      </c>
      <c r="J770" s="16">
        <f t="shared" si="225"/>
        <v>0</v>
      </c>
      <c r="K770" s="16">
        <f t="shared" si="225"/>
        <v>0</v>
      </c>
      <c r="L770" s="16">
        <f t="shared" si="225"/>
        <v>0</v>
      </c>
      <c r="M770" s="16">
        <f t="shared" si="225"/>
        <v>0</v>
      </c>
      <c r="N770" s="16">
        <f t="shared" si="225"/>
        <v>0</v>
      </c>
      <c r="O770" s="16">
        <f t="shared" si="225"/>
        <v>0</v>
      </c>
    </row>
    <row r="771" spans="1:26" x14ac:dyDescent="0.25">
      <c r="A771" s="46" t="s">
        <v>3</v>
      </c>
      <c r="B771" s="14" t="s">
        <v>157</v>
      </c>
      <c r="C771" s="16"/>
      <c r="D771" s="16"/>
      <c r="E771" s="16"/>
      <c r="F771" s="16"/>
      <c r="G771" s="16"/>
      <c r="H771" s="16"/>
      <c r="I771" s="16"/>
      <c r="J771" s="16"/>
      <c r="K771" s="16"/>
      <c r="L771" s="16"/>
      <c r="M771" s="16"/>
      <c r="N771" s="16"/>
      <c r="O771" s="16"/>
    </row>
    <row r="772" spans="1:26" x14ac:dyDescent="0.25">
      <c r="A772" s="32" t="str">
        <f>$A$618</f>
        <v>房屋及建筑物</v>
      </c>
      <c r="B772" s="14"/>
      <c r="C772" s="16">
        <f t="shared" ref="C772:F777" si="226">ROUND(C732+C740+C748-C756-C764,2)</f>
        <v>0</v>
      </c>
      <c r="D772" s="16">
        <f t="shared" si="226"/>
        <v>0</v>
      </c>
      <c r="E772" s="16">
        <f t="shared" si="226"/>
        <v>0</v>
      </c>
      <c r="F772" s="16">
        <f t="shared" si="226"/>
        <v>0</v>
      </c>
      <c r="G772" s="16">
        <f t="shared" ref="G772:O777" si="227">G732+G740+G748-G756-G764</f>
        <v>0</v>
      </c>
      <c r="H772" s="16">
        <f t="shared" si="227"/>
        <v>0</v>
      </c>
      <c r="I772" s="16">
        <f t="shared" si="227"/>
        <v>0</v>
      </c>
      <c r="J772" s="16">
        <f t="shared" si="227"/>
        <v>0</v>
      </c>
      <c r="K772" s="16">
        <f t="shared" si="227"/>
        <v>0</v>
      </c>
      <c r="L772" s="16">
        <f t="shared" si="227"/>
        <v>0</v>
      </c>
      <c r="M772" s="16">
        <f t="shared" si="227"/>
        <v>0</v>
      </c>
      <c r="N772" s="16">
        <f t="shared" si="227"/>
        <v>0</v>
      </c>
      <c r="O772" s="16">
        <f t="shared" si="227"/>
        <v>0</v>
      </c>
    </row>
    <row r="773" spans="1:26" x14ac:dyDescent="0.25">
      <c r="A773" s="32" t="str">
        <f>$A$619</f>
        <v>机器设备</v>
      </c>
      <c r="B773" s="14"/>
      <c r="C773" s="16">
        <f t="shared" si="226"/>
        <v>0</v>
      </c>
      <c r="D773" s="16">
        <f t="shared" si="226"/>
        <v>0</v>
      </c>
      <c r="E773" s="16">
        <f t="shared" si="226"/>
        <v>0</v>
      </c>
      <c r="F773" s="16">
        <f t="shared" si="226"/>
        <v>0</v>
      </c>
      <c r="G773" s="16">
        <f t="shared" si="227"/>
        <v>0</v>
      </c>
      <c r="H773" s="16">
        <f t="shared" si="227"/>
        <v>0</v>
      </c>
      <c r="I773" s="16">
        <f t="shared" si="227"/>
        <v>0</v>
      </c>
      <c r="J773" s="16">
        <f t="shared" si="227"/>
        <v>0</v>
      </c>
      <c r="K773" s="16">
        <f t="shared" si="227"/>
        <v>0</v>
      </c>
      <c r="L773" s="16">
        <f t="shared" si="227"/>
        <v>0</v>
      </c>
      <c r="M773" s="16">
        <f t="shared" si="227"/>
        <v>0</v>
      </c>
      <c r="N773" s="16">
        <f t="shared" si="227"/>
        <v>0</v>
      </c>
      <c r="O773" s="16">
        <f t="shared" si="227"/>
        <v>0</v>
      </c>
    </row>
    <row r="774" spans="1:26" x14ac:dyDescent="0.25">
      <c r="A774" s="32" t="str">
        <f>$A$620</f>
        <v>运输工具</v>
      </c>
      <c r="B774" s="14"/>
      <c r="C774" s="16">
        <f t="shared" si="226"/>
        <v>0</v>
      </c>
      <c r="D774" s="16">
        <f t="shared" si="226"/>
        <v>0</v>
      </c>
      <c r="E774" s="16">
        <f t="shared" si="226"/>
        <v>0</v>
      </c>
      <c r="F774" s="16">
        <f t="shared" si="226"/>
        <v>0</v>
      </c>
      <c r="G774" s="16">
        <f t="shared" si="227"/>
        <v>0</v>
      </c>
      <c r="H774" s="16">
        <f t="shared" si="227"/>
        <v>0</v>
      </c>
      <c r="I774" s="16">
        <f t="shared" si="227"/>
        <v>0</v>
      </c>
      <c r="J774" s="16">
        <f t="shared" si="227"/>
        <v>0</v>
      </c>
      <c r="K774" s="16">
        <f t="shared" si="227"/>
        <v>0</v>
      </c>
      <c r="L774" s="16">
        <f t="shared" si="227"/>
        <v>0</v>
      </c>
      <c r="M774" s="16">
        <f t="shared" si="227"/>
        <v>0</v>
      </c>
      <c r="N774" s="16">
        <f t="shared" si="227"/>
        <v>0</v>
      </c>
      <c r="O774" s="16">
        <f t="shared" si="227"/>
        <v>0</v>
      </c>
    </row>
    <row r="775" spans="1:26" x14ac:dyDescent="0.25">
      <c r="A775" s="32" t="str">
        <f>$A$621</f>
        <v>电子设备</v>
      </c>
      <c r="B775" s="14"/>
      <c r="C775" s="20">
        <f t="shared" si="226"/>
        <v>0</v>
      </c>
      <c r="D775" s="16">
        <f t="shared" si="226"/>
        <v>0</v>
      </c>
      <c r="E775" s="16">
        <f t="shared" si="226"/>
        <v>0</v>
      </c>
      <c r="F775" s="16">
        <f t="shared" si="226"/>
        <v>0</v>
      </c>
      <c r="G775" s="16">
        <f t="shared" si="227"/>
        <v>0</v>
      </c>
      <c r="H775" s="16">
        <f t="shared" si="227"/>
        <v>0</v>
      </c>
      <c r="I775" s="16">
        <f t="shared" si="227"/>
        <v>0</v>
      </c>
      <c r="J775" s="16">
        <f t="shared" si="227"/>
        <v>0</v>
      </c>
      <c r="K775" s="16">
        <f t="shared" si="227"/>
        <v>0</v>
      </c>
      <c r="L775" s="16">
        <f t="shared" si="227"/>
        <v>0</v>
      </c>
      <c r="M775" s="16">
        <f t="shared" si="227"/>
        <v>0</v>
      </c>
      <c r="N775" s="16">
        <f t="shared" si="227"/>
        <v>0</v>
      </c>
      <c r="O775" s="16">
        <f t="shared" si="227"/>
        <v>0</v>
      </c>
    </row>
    <row r="776" spans="1:26" x14ac:dyDescent="0.25">
      <c r="A776" s="32">
        <f>$A$622</f>
        <v>0</v>
      </c>
      <c r="B776" s="14"/>
      <c r="C776" s="16">
        <f t="shared" si="226"/>
        <v>0</v>
      </c>
      <c r="D776" s="16">
        <f t="shared" si="226"/>
        <v>0</v>
      </c>
      <c r="E776" s="16">
        <f t="shared" si="226"/>
        <v>0</v>
      </c>
      <c r="F776" s="16">
        <f t="shared" si="226"/>
        <v>0</v>
      </c>
      <c r="G776" s="16">
        <f t="shared" si="227"/>
        <v>0</v>
      </c>
      <c r="H776" s="16">
        <f t="shared" si="227"/>
        <v>0</v>
      </c>
      <c r="I776" s="16">
        <f t="shared" si="227"/>
        <v>0</v>
      </c>
      <c r="J776" s="16">
        <f t="shared" si="227"/>
        <v>0</v>
      </c>
      <c r="K776" s="16">
        <f t="shared" si="227"/>
        <v>0</v>
      </c>
      <c r="L776" s="16">
        <f t="shared" si="227"/>
        <v>0</v>
      </c>
      <c r="M776" s="16">
        <f t="shared" si="227"/>
        <v>0</v>
      </c>
      <c r="N776" s="16">
        <f t="shared" si="227"/>
        <v>0</v>
      </c>
      <c r="O776" s="16">
        <f t="shared" si="227"/>
        <v>0</v>
      </c>
    </row>
    <row r="777" spans="1:26" x14ac:dyDescent="0.25">
      <c r="A777" s="32">
        <f>$A$623</f>
        <v>0</v>
      </c>
      <c r="B777" s="14"/>
      <c r="C777" s="16">
        <f t="shared" si="226"/>
        <v>0</v>
      </c>
      <c r="D777" s="16">
        <f t="shared" si="226"/>
        <v>0</v>
      </c>
      <c r="E777" s="16">
        <f t="shared" si="226"/>
        <v>0</v>
      </c>
      <c r="F777" s="16">
        <f t="shared" si="226"/>
        <v>0</v>
      </c>
      <c r="G777" s="16">
        <f t="shared" si="227"/>
        <v>0</v>
      </c>
      <c r="H777" s="16">
        <f t="shared" si="227"/>
        <v>0</v>
      </c>
      <c r="I777" s="16">
        <f t="shared" si="227"/>
        <v>0</v>
      </c>
      <c r="J777" s="16">
        <f t="shared" si="227"/>
        <v>0</v>
      </c>
      <c r="K777" s="16">
        <f t="shared" si="227"/>
        <v>0</v>
      </c>
      <c r="L777" s="16">
        <f t="shared" si="227"/>
        <v>0</v>
      </c>
      <c r="M777" s="16">
        <f t="shared" si="227"/>
        <v>0</v>
      </c>
      <c r="N777" s="16">
        <f t="shared" si="227"/>
        <v>0</v>
      </c>
      <c r="O777" s="16">
        <f t="shared" si="227"/>
        <v>0</v>
      </c>
    </row>
    <row r="778" spans="1:26" x14ac:dyDescent="0.25">
      <c r="A778" s="14" t="s">
        <v>23</v>
      </c>
      <c r="B778" s="14"/>
      <c r="C778" s="20">
        <f>ROUND(SUM(C772:C777),2)</f>
        <v>0</v>
      </c>
      <c r="D778" s="16">
        <f>ROUND(SUM(D772:D777),2)</f>
        <v>0</v>
      </c>
      <c r="E778" s="16">
        <f>ROUND(SUM(E772:E777),2)</f>
        <v>0</v>
      </c>
      <c r="F778" s="16">
        <f>ROUND(SUM(F772:F777),2)</f>
        <v>0</v>
      </c>
      <c r="G778" s="16">
        <f t="shared" ref="G778:O778" si="228">SUM(G772:G777)</f>
        <v>0</v>
      </c>
      <c r="H778" s="16">
        <f t="shared" si="228"/>
        <v>0</v>
      </c>
      <c r="I778" s="16">
        <f t="shared" si="228"/>
        <v>0</v>
      </c>
      <c r="J778" s="16">
        <f t="shared" si="228"/>
        <v>0</v>
      </c>
      <c r="K778" s="16">
        <f t="shared" si="228"/>
        <v>0</v>
      </c>
      <c r="L778" s="16">
        <f t="shared" si="228"/>
        <v>0</v>
      </c>
      <c r="M778" s="16">
        <f t="shared" si="228"/>
        <v>0</v>
      </c>
      <c r="N778" s="16">
        <f t="shared" si="228"/>
        <v>0</v>
      </c>
      <c r="O778" s="16">
        <f t="shared" si="228"/>
        <v>0</v>
      </c>
    </row>
    <row r="779" spans="1:26" x14ac:dyDescent="0.25">
      <c r="A779" s="51" t="s">
        <v>164</v>
      </c>
      <c r="B779" s="14"/>
      <c r="C779" s="16"/>
      <c r="D779" s="16"/>
      <c r="E779" s="16"/>
      <c r="F779" s="16"/>
      <c r="G779" s="16"/>
      <c r="H779" s="16"/>
      <c r="I779" s="16"/>
      <c r="J779" s="16"/>
      <c r="K779" s="16"/>
      <c r="L779" s="16"/>
      <c r="M779" s="16"/>
      <c r="N779" s="16"/>
      <c r="O779" s="16"/>
      <c r="Z779" s="489" t="s">
        <v>888</v>
      </c>
    </row>
    <row r="780" spans="1:26" x14ac:dyDescent="0.25">
      <c r="A780" s="17" t="s">
        <v>165</v>
      </c>
      <c r="B780" s="14"/>
      <c r="C780" s="20">
        <f>ROUND(C680-C729-C778,2)</f>
        <v>0</v>
      </c>
      <c r="D780" s="16">
        <f>ROUND(D680-D729-D778,2)</f>
        <v>0</v>
      </c>
      <c r="E780" s="16">
        <f>ROUND(E680-E729-E778,2)</f>
        <v>0</v>
      </c>
      <c r="F780" s="16">
        <f>ROUND(F680-F729-F778,2)</f>
        <v>0</v>
      </c>
      <c r="G780" s="16">
        <f t="shared" ref="G780:O780" si="229">G680-G729-G778</f>
        <v>0</v>
      </c>
      <c r="H780" s="16">
        <f t="shared" si="229"/>
        <v>0</v>
      </c>
      <c r="I780" s="16">
        <f t="shared" si="229"/>
        <v>0</v>
      </c>
      <c r="J780" s="16">
        <f t="shared" si="229"/>
        <v>0</v>
      </c>
      <c r="K780" s="16">
        <f t="shared" si="229"/>
        <v>0</v>
      </c>
      <c r="L780" s="16">
        <f t="shared" si="229"/>
        <v>0</v>
      </c>
      <c r="M780" s="16">
        <f t="shared" si="229"/>
        <v>0</v>
      </c>
      <c r="N780" s="16">
        <f t="shared" si="229"/>
        <v>0</v>
      </c>
      <c r="O780" s="16">
        <f t="shared" si="229"/>
        <v>0</v>
      </c>
    </row>
    <row r="781" spans="1:26" x14ac:dyDescent="0.25">
      <c r="A781" s="17" t="s">
        <v>166</v>
      </c>
      <c r="B781" s="14"/>
      <c r="C781" s="20">
        <f>ROUND(C624-C689-C738,2)</f>
        <v>0</v>
      </c>
      <c r="D781" s="16">
        <f>ROUND(D624-D689-D738,2)</f>
        <v>0</v>
      </c>
      <c r="E781" s="16">
        <f>ROUND(E624-E689-E738,2)</f>
        <v>0</v>
      </c>
      <c r="F781" s="16">
        <f>ROUND(F624-F689-F738,2)</f>
        <v>0</v>
      </c>
      <c r="G781" s="16">
        <f t="shared" ref="G781:O781" si="230">G624-G689-G738</f>
        <v>0</v>
      </c>
      <c r="H781" s="16">
        <f t="shared" si="230"/>
        <v>0</v>
      </c>
      <c r="I781" s="16">
        <f t="shared" si="230"/>
        <v>0</v>
      </c>
      <c r="J781" s="16">
        <f t="shared" si="230"/>
        <v>0</v>
      </c>
      <c r="K781" s="16">
        <f t="shared" si="230"/>
        <v>0</v>
      </c>
      <c r="L781" s="16">
        <f t="shared" si="230"/>
        <v>0</v>
      </c>
      <c r="M781" s="16">
        <f t="shared" si="230"/>
        <v>0</v>
      </c>
      <c r="N781" s="16">
        <f t="shared" si="230"/>
        <v>0</v>
      </c>
      <c r="O781" s="16">
        <f t="shared" si="230"/>
        <v>0</v>
      </c>
    </row>
    <row r="782" spans="1:26" x14ac:dyDescent="0.25">
      <c r="A782" s="17" t="s">
        <v>179</v>
      </c>
      <c r="B782" s="15">
        <f>B4</f>
        <v>43100</v>
      </c>
      <c r="C782" s="16"/>
      <c r="D782" s="16"/>
      <c r="E782" s="16"/>
      <c r="F782" s="16"/>
      <c r="G782" s="16"/>
      <c r="H782" s="16"/>
      <c r="I782" s="16"/>
      <c r="J782" s="16"/>
      <c r="K782" s="16"/>
      <c r="L782" s="16"/>
      <c r="M782" s="16"/>
      <c r="N782" s="16"/>
      <c r="O782" s="16"/>
      <c r="Z782" s="489" t="s">
        <v>889</v>
      </c>
    </row>
    <row r="783" spans="1:26" x14ac:dyDescent="0.25">
      <c r="A783" s="14" t="s">
        <v>180</v>
      </c>
      <c r="B783" s="14" t="s">
        <v>181</v>
      </c>
      <c r="C783" s="16"/>
      <c r="D783" s="16"/>
      <c r="E783" s="16"/>
      <c r="F783" s="16"/>
      <c r="G783" s="16"/>
      <c r="H783" s="16"/>
      <c r="I783" s="16"/>
      <c r="J783" s="16"/>
      <c r="K783" s="16"/>
      <c r="L783" s="16"/>
      <c r="M783" s="16"/>
      <c r="N783" s="16"/>
      <c r="O783" s="16"/>
    </row>
    <row r="784" spans="1:26" x14ac:dyDescent="0.25">
      <c r="A784" s="17" t="s">
        <v>148</v>
      </c>
      <c r="B784" s="18"/>
      <c r="C784" s="19">
        <f t="shared" ref="C784:C790" si="231">ROUND(E784+D784,2)</f>
        <v>0</v>
      </c>
      <c r="D784" s="19"/>
      <c r="E784" s="19">
        <f t="shared" ref="E784:E790" si="232">ROUND(SUM(F784:O784),2)</f>
        <v>0</v>
      </c>
      <c r="F784" s="19"/>
      <c r="G784" s="19"/>
      <c r="H784" s="19"/>
      <c r="I784" s="19"/>
      <c r="J784" s="19"/>
      <c r="K784" s="19"/>
      <c r="L784" s="19"/>
      <c r="M784" s="19"/>
      <c r="N784" s="19"/>
      <c r="O784" s="19"/>
    </row>
    <row r="785" spans="1:15" x14ac:dyDescent="0.25">
      <c r="A785" s="17" t="s">
        <v>171</v>
      </c>
      <c r="B785" s="18"/>
      <c r="C785" s="19">
        <f t="shared" si="231"/>
        <v>0</v>
      </c>
      <c r="D785" s="19"/>
      <c r="E785" s="19">
        <f t="shared" si="232"/>
        <v>0</v>
      </c>
      <c r="F785" s="19"/>
      <c r="G785" s="19"/>
      <c r="H785" s="19"/>
      <c r="I785" s="19"/>
      <c r="J785" s="19"/>
      <c r="K785" s="19"/>
      <c r="L785" s="19"/>
      <c r="M785" s="19"/>
      <c r="N785" s="19"/>
      <c r="O785" s="19"/>
    </row>
    <row r="786" spans="1:15" x14ac:dyDescent="0.25">
      <c r="A786" s="17" t="s">
        <v>172</v>
      </c>
      <c r="B786" s="18"/>
      <c r="C786" s="19">
        <f t="shared" si="231"/>
        <v>0</v>
      </c>
      <c r="D786" s="19"/>
      <c r="E786" s="19">
        <f t="shared" si="232"/>
        <v>0</v>
      </c>
      <c r="F786" s="19"/>
      <c r="G786" s="19"/>
      <c r="H786" s="19"/>
      <c r="I786" s="19"/>
      <c r="J786" s="19"/>
      <c r="K786" s="19"/>
      <c r="L786" s="19"/>
      <c r="M786" s="19"/>
      <c r="N786" s="19"/>
      <c r="O786" s="19"/>
    </row>
    <row r="787" spans="1:15" x14ac:dyDescent="0.25">
      <c r="A787" s="17" t="s">
        <v>182</v>
      </c>
      <c r="B787" s="18"/>
      <c r="C787" s="19">
        <f t="shared" si="231"/>
        <v>0</v>
      </c>
      <c r="D787" s="19"/>
      <c r="E787" s="19">
        <f t="shared" si="232"/>
        <v>0</v>
      </c>
      <c r="F787" s="19"/>
      <c r="G787" s="19"/>
      <c r="H787" s="19"/>
      <c r="I787" s="19"/>
      <c r="J787" s="19"/>
      <c r="K787" s="19"/>
      <c r="L787" s="19"/>
      <c r="M787" s="19"/>
      <c r="N787" s="19"/>
      <c r="O787" s="19"/>
    </row>
    <row r="788" spans="1:15" x14ac:dyDescent="0.25">
      <c r="A788" s="17"/>
      <c r="B788" s="18"/>
      <c r="C788" s="19">
        <f t="shared" si="231"/>
        <v>0</v>
      </c>
      <c r="D788" s="19"/>
      <c r="E788" s="19">
        <f t="shared" si="232"/>
        <v>0</v>
      </c>
      <c r="F788" s="19"/>
      <c r="G788" s="19"/>
      <c r="H788" s="19"/>
      <c r="I788" s="19"/>
      <c r="J788" s="19"/>
      <c r="K788" s="19"/>
      <c r="L788" s="19"/>
      <c r="M788" s="19"/>
      <c r="N788" s="19"/>
      <c r="O788" s="19"/>
    </row>
    <row r="789" spans="1:15" x14ac:dyDescent="0.25">
      <c r="A789" s="17"/>
      <c r="B789" s="18"/>
      <c r="C789" s="19">
        <f t="shared" si="231"/>
        <v>0</v>
      </c>
      <c r="D789" s="19"/>
      <c r="E789" s="19">
        <f t="shared" si="232"/>
        <v>0</v>
      </c>
      <c r="F789" s="19"/>
      <c r="G789" s="19"/>
      <c r="H789" s="19"/>
      <c r="I789" s="19"/>
      <c r="J789" s="19"/>
      <c r="K789" s="19"/>
      <c r="L789" s="19"/>
      <c r="M789" s="19"/>
      <c r="N789" s="19"/>
      <c r="O789" s="19"/>
    </row>
    <row r="790" spans="1:15" x14ac:dyDescent="0.25">
      <c r="A790" s="17"/>
      <c r="B790" s="18"/>
      <c r="C790" s="19">
        <f t="shared" si="231"/>
        <v>0</v>
      </c>
      <c r="D790" s="19"/>
      <c r="E790" s="19">
        <f t="shared" si="232"/>
        <v>0</v>
      </c>
      <c r="F790" s="19"/>
      <c r="G790" s="19"/>
      <c r="H790" s="19"/>
      <c r="I790" s="19"/>
      <c r="J790" s="19"/>
      <c r="K790" s="19"/>
      <c r="L790" s="19"/>
      <c r="M790" s="19"/>
      <c r="N790" s="19"/>
      <c r="O790" s="19"/>
    </row>
    <row r="791" spans="1:15" x14ac:dyDescent="0.25">
      <c r="A791" s="14" t="s">
        <v>23</v>
      </c>
      <c r="B791" s="14"/>
      <c r="C791" s="16">
        <f>ROUND(SUM(C784:C790),2)</f>
        <v>0</v>
      </c>
      <c r="D791" s="16">
        <f>ROUND(SUM(D784:D790),2)</f>
        <v>0</v>
      </c>
      <c r="E791" s="16">
        <f>ROUND(SUM(E784:E790),2)</f>
        <v>0</v>
      </c>
      <c r="F791" s="16">
        <f>ROUND(SUM(F784:F790),2)</f>
        <v>0</v>
      </c>
      <c r="G791" s="16">
        <f t="shared" ref="G791:O791" si="233">SUM(G784:G790)</f>
        <v>0</v>
      </c>
      <c r="H791" s="16">
        <f t="shared" si="233"/>
        <v>0</v>
      </c>
      <c r="I791" s="16">
        <f t="shared" si="233"/>
        <v>0</v>
      </c>
      <c r="J791" s="16">
        <f t="shared" si="233"/>
        <v>0</v>
      </c>
      <c r="K791" s="16">
        <f t="shared" si="233"/>
        <v>0</v>
      </c>
      <c r="L791" s="16">
        <f t="shared" si="233"/>
        <v>0</v>
      </c>
      <c r="M791" s="16">
        <f t="shared" si="233"/>
        <v>0</v>
      </c>
      <c r="N791" s="16">
        <f t="shared" si="233"/>
        <v>0</v>
      </c>
      <c r="O791" s="16">
        <f t="shared" si="233"/>
        <v>0</v>
      </c>
    </row>
    <row r="792" spans="1:15" x14ac:dyDescent="0.25">
      <c r="A792" s="14" t="s">
        <v>180</v>
      </c>
      <c r="B792" s="14" t="s">
        <v>183</v>
      </c>
      <c r="C792" s="16"/>
      <c r="D792" s="16"/>
      <c r="E792" s="16"/>
      <c r="F792" s="16"/>
      <c r="G792" s="16"/>
      <c r="H792" s="16"/>
      <c r="I792" s="16"/>
      <c r="J792" s="16"/>
      <c r="K792" s="16"/>
      <c r="L792" s="16"/>
      <c r="M792" s="16"/>
      <c r="N792" s="16"/>
      <c r="O792" s="16"/>
    </row>
    <row r="793" spans="1:15" x14ac:dyDescent="0.25">
      <c r="A793" s="17" t="s">
        <v>148</v>
      </c>
      <c r="B793" s="18"/>
      <c r="C793" s="19">
        <f t="shared" ref="C793:C799" si="234">ROUND(E793+D793,2)</f>
        <v>0</v>
      </c>
      <c r="D793" s="19"/>
      <c r="E793" s="19">
        <f t="shared" ref="E793:E799" si="235">ROUND(SUM(F793:O793),2)</f>
        <v>0</v>
      </c>
      <c r="F793" s="19"/>
      <c r="G793" s="19"/>
      <c r="H793" s="19"/>
      <c r="I793" s="19"/>
      <c r="J793" s="19"/>
      <c r="K793" s="19"/>
      <c r="L793" s="19"/>
      <c r="M793" s="19"/>
      <c r="N793" s="19"/>
      <c r="O793" s="19"/>
    </row>
    <row r="794" spans="1:15" x14ac:dyDescent="0.25">
      <c r="A794" s="17" t="s">
        <v>171</v>
      </c>
      <c r="B794" s="18"/>
      <c r="C794" s="19">
        <f t="shared" si="234"/>
        <v>0</v>
      </c>
      <c r="D794" s="19"/>
      <c r="E794" s="19">
        <f t="shared" si="235"/>
        <v>0</v>
      </c>
      <c r="F794" s="19"/>
      <c r="G794" s="19"/>
      <c r="H794" s="19"/>
      <c r="I794" s="19"/>
      <c r="J794" s="19"/>
      <c r="K794" s="19"/>
      <c r="L794" s="19"/>
      <c r="M794" s="19"/>
      <c r="N794" s="19"/>
      <c r="O794" s="19"/>
    </row>
    <row r="795" spans="1:15" x14ac:dyDescent="0.25">
      <c r="A795" s="17" t="s">
        <v>172</v>
      </c>
      <c r="B795" s="18"/>
      <c r="C795" s="19">
        <f t="shared" si="234"/>
        <v>0</v>
      </c>
      <c r="D795" s="19"/>
      <c r="E795" s="19">
        <f t="shared" si="235"/>
        <v>0</v>
      </c>
      <c r="F795" s="19"/>
      <c r="G795" s="19"/>
      <c r="H795" s="19"/>
      <c r="I795" s="19"/>
      <c r="J795" s="19"/>
      <c r="K795" s="19"/>
      <c r="L795" s="19"/>
      <c r="M795" s="19"/>
      <c r="N795" s="19"/>
      <c r="O795" s="19"/>
    </row>
    <row r="796" spans="1:15" x14ac:dyDescent="0.25">
      <c r="A796" s="17" t="s">
        <v>182</v>
      </c>
      <c r="B796" s="18"/>
      <c r="C796" s="19">
        <f t="shared" si="234"/>
        <v>0</v>
      </c>
      <c r="D796" s="19"/>
      <c r="E796" s="19">
        <f t="shared" si="235"/>
        <v>0</v>
      </c>
      <c r="F796" s="19"/>
      <c r="G796" s="19"/>
      <c r="H796" s="19"/>
      <c r="I796" s="19"/>
      <c r="J796" s="19"/>
      <c r="K796" s="19"/>
      <c r="L796" s="19"/>
      <c r="M796" s="19"/>
      <c r="N796" s="19"/>
      <c r="O796" s="19"/>
    </row>
    <row r="797" spans="1:15" x14ac:dyDescent="0.25">
      <c r="A797" s="17"/>
      <c r="B797" s="18"/>
      <c r="C797" s="19">
        <f t="shared" si="234"/>
        <v>0</v>
      </c>
      <c r="D797" s="19"/>
      <c r="E797" s="19">
        <f t="shared" si="235"/>
        <v>0</v>
      </c>
      <c r="F797" s="19"/>
      <c r="G797" s="19"/>
      <c r="H797" s="19"/>
      <c r="I797" s="19"/>
      <c r="J797" s="19"/>
      <c r="K797" s="19"/>
      <c r="L797" s="19"/>
      <c r="M797" s="19"/>
      <c r="N797" s="19"/>
      <c r="O797" s="19"/>
    </row>
    <row r="798" spans="1:15" x14ac:dyDescent="0.25">
      <c r="A798" s="17"/>
      <c r="B798" s="18"/>
      <c r="C798" s="19">
        <f t="shared" si="234"/>
        <v>0</v>
      </c>
      <c r="D798" s="19"/>
      <c r="E798" s="19">
        <f t="shared" si="235"/>
        <v>0</v>
      </c>
      <c r="F798" s="19"/>
      <c r="G798" s="19"/>
      <c r="H798" s="19"/>
      <c r="I798" s="19"/>
      <c r="J798" s="19"/>
      <c r="K798" s="19"/>
      <c r="L798" s="19"/>
      <c r="M798" s="19"/>
      <c r="N798" s="19"/>
      <c r="O798" s="19"/>
    </row>
    <row r="799" spans="1:15" x14ac:dyDescent="0.25">
      <c r="A799" s="17"/>
      <c r="B799" s="18"/>
      <c r="C799" s="19">
        <f t="shared" si="234"/>
        <v>0</v>
      </c>
      <c r="D799" s="19"/>
      <c r="E799" s="19">
        <f t="shared" si="235"/>
        <v>0</v>
      </c>
      <c r="F799" s="19"/>
      <c r="G799" s="19"/>
      <c r="H799" s="19"/>
      <c r="I799" s="19"/>
      <c r="J799" s="19"/>
      <c r="K799" s="19"/>
      <c r="L799" s="19"/>
      <c r="M799" s="19"/>
      <c r="N799" s="19"/>
      <c r="O799" s="19"/>
    </row>
    <row r="800" spans="1:15" x14ac:dyDescent="0.25">
      <c r="A800" s="14" t="s">
        <v>23</v>
      </c>
      <c r="B800" s="14"/>
      <c r="C800" s="16">
        <f>ROUND(SUM(C793:C799),2)</f>
        <v>0</v>
      </c>
      <c r="D800" s="16">
        <f>ROUND(SUM(D793:D799),2)</f>
        <v>0</v>
      </c>
      <c r="E800" s="16">
        <f>ROUND(SUM(E793:E799),2)</f>
        <v>0</v>
      </c>
      <c r="F800" s="16">
        <f>ROUND(SUM(F793:F799),2)</f>
        <v>0</v>
      </c>
      <c r="G800" s="16">
        <f t="shared" ref="G800:O800" si="236">SUM(G793:G799)</f>
        <v>0</v>
      </c>
      <c r="H800" s="16">
        <f t="shared" si="236"/>
        <v>0</v>
      </c>
      <c r="I800" s="16">
        <f t="shared" si="236"/>
        <v>0</v>
      </c>
      <c r="J800" s="16">
        <f t="shared" si="236"/>
        <v>0</v>
      </c>
      <c r="K800" s="16">
        <f t="shared" si="236"/>
        <v>0</v>
      </c>
      <c r="L800" s="16">
        <f t="shared" si="236"/>
        <v>0</v>
      </c>
      <c r="M800" s="16">
        <f t="shared" si="236"/>
        <v>0</v>
      </c>
      <c r="N800" s="16">
        <f t="shared" si="236"/>
        <v>0</v>
      </c>
      <c r="O800" s="16">
        <f t="shared" si="236"/>
        <v>0</v>
      </c>
    </row>
    <row r="801" spans="1:15" x14ac:dyDescent="0.25">
      <c r="A801" s="14" t="s">
        <v>180</v>
      </c>
      <c r="B801" s="14" t="s">
        <v>128</v>
      </c>
      <c r="C801" s="16"/>
      <c r="D801" s="16"/>
      <c r="E801" s="16"/>
      <c r="F801" s="16"/>
      <c r="G801" s="16"/>
      <c r="H801" s="16"/>
      <c r="I801" s="16"/>
      <c r="J801" s="16"/>
      <c r="K801" s="16"/>
      <c r="L801" s="16"/>
      <c r="M801" s="16"/>
      <c r="N801" s="16"/>
      <c r="O801" s="16"/>
    </row>
    <row r="802" spans="1:15" x14ac:dyDescent="0.25">
      <c r="A802" s="17" t="s">
        <v>148</v>
      </c>
      <c r="B802" s="47"/>
      <c r="C802" s="19">
        <f t="shared" ref="C802:C808" si="237">ROUND(E802+D802,2)</f>
        <v>0</v>
      </c>
      <c r="D802" s="48"/>
      <c r="E802" s="19">
        <f t="shared" ref="E802:E808" si="238">ROUND(SUM(F802:O802),2)</f>
        <v>0</v>
      </c>
      <c r="F802" s="48"/>
      <c r="G802" s="48"/>
      <c r="H802" s="48"/>
      <c r="I802" s="48"/>
      <c r="J802" s="48"/>
      <c r="K802" s="48"/>
      <c r="L802" s="48"/>
      <c r="M802" s="48"/>
      <c r="N802" s="48"/>
      <c r="O802" s="48"/>
    </row>
    <row r="803" spans="1:15" x14ac:dyDescent="0.25">
      <c r="A803" s="17" t="s">
        <v>171</v>
      </c>
      <c r="B803" s="47"/>
      <c r="C803" s="19">
        <f t="shared" si="237"/>
        <v>0</v>
      </c>
      <c r="D803" s="48"/>
      <c r="E803" s="19">
        <f t="shared" si="238"/>
        <v>0</v>
      </c>
      <c r="F803" s="48"/>
      <c r="G803" s="48"/>
      <c r="H803" s="48"/>
      <c r="I803" s="48"/>
      <c r="J803" s="48"/>
      <c r="K803" s="48"/>
      <c r="L803" s="48"/>
      <c r="M803" s="48"/>
      <c r="N803" s="48"/>
      <c r="O803" s="48"/>
    </row>
    <row r="804" spans="1:15" x14ac:dyDescent="0.25">
      <c r="A804" s="17" t="s">
        <v>172</v>
      </c>
      <c r="B804" s="47"/>
      <c r="C804" s="19">
        <f t="shared" si="237"/>
        <v>0</v>
      </c>
      <c r="D804" s="48"/>
      <c r="E804" s="19">
        <f t="shared" si="238"/>
        <v>0</v>
      </c>
      <c r="F804" s="48"/>
      <c r="G804" s="48"/>
      <c r="H804" s="48"/>
      <c r="I804" s="48"/>
      <c r="J804" s="48"/>
      <c r="K804" s="48"/>
      <c r="L804" s="48"/>
      <c r="M804" s="48"/>
      <c r="N804" s="48"/>
      <c r="O804" s="48"/>
    </row>
    <row r="805" spans="1:15" x14ac:dyDescent="0.25">
      <c r="A805" s="17" t="s">
        <v>182</v>
      </c>
      <c r="B805" s="47"/>
      <c r="C805" s="19">
        <f t="shared" si="237"/>
        <v>0</v>
      </c>
      <c r="D805" s="48"/>
      <c r="E805" s="19">
        <f t="shared" si="238"/>
        <v>0</v>
      </c>
      <c r="F805" s="48"/>
      <c r="G805" s="48"/>
      <c r="H805" s="48"/>
      <c r="I805" s="48"/>
      <c r="J805" s="48"/>
      <c r="K805" s="48"/>
      <c r="L805" s="48"/>
      <c r="M805" s="48"/>
      <c r="N805" s="48"/>
      <c r="O805" s="48"/>
    </row>
    <row r="806" spans="1:15" x14ac:dyDescent="0.25">
      <c r="A806" s="17"/>
      <c r="B806" s="47"/>
      <c r="C806" s="19">
        <f t="shared" si="237"/>
        <v>0</v>
      </c>
      <c r="D806" s="48"/>
      <c r="E806" s="19">
        <f t="shared" si="238"/>
        <v>0</v>
      </c>
      <c r="F806" s="48"/>
      <c r="G806" s="48"/>
      <c r="H806" s="48"/>
      <c r="I806" s="48"/>
      <c r="J806" s="48"/>
      <c r="K806" s="48"/>
      <c r="L806" s="48"/>
      <c r="M806" s="48"/>
      <c r="N806" s="48"/>
      <c r="O806" s="48"/>
    </row>
    <row r="807" spans="1:15" x14ac:dyDescent="0.25">
      <c r="A807" s="17"/>
      <c r="B807" s="47"/>
      <c r="C807" s="19">
        <f t="shared" si="237"/>
        <v>0</v>
      </c>
      <c r="D807" s="48"/>
      <c r="E807" s="19">
        <f t="shared" si="238"/>
        <v>0</v>
      </c>
      <c r="F807" s="48"/>
      <c r="G807" s="48"/>
      <c r="H807" s="48"/>
      <c r="I807" s="48"/>
      <c r="J807" s="48"/>
      <c r="K807" s="48"/>
      <c r="L807" s="48"/>
      <c r="M807" s="48"/>
      <c r="N807" s="48"/>
      <c r="O807" s="48"/>
    </row>
    <row r="808" spans="1:15" x14ac:dyDescent="0.25">
      <c r="A808" s="17"/>
      <c r="B808" s="47"/>
      <c r="C808" s="19">
        <f t="shared" si="237"/>
        <v>0</v>
      </c>
      <c r="D808" s="48"/>
      <c r="E808" s="19">
        <f t="shared" si="238"/>
        <v>0</v>
      </c>
      <c r="F808" s="48"/>
      <c r="G808" s="48"/>
      <c r="H808" s="48"/>
      <c r="I808" s="48"/>
      <c r="J808" s="48"/>
      <c r="K808" s="48"/>
      <c r="L808" s="48"/>
      <c r="M808" s="48"/>
      <c r="N808" s="48"/>
      <c r="O808" s="48"/>
    </row>
    <row r="809" spans="1:15" x14ac:dyDescent="0.25">
      <c r="A809" s="14" t="s">
        <v>23</v>
      </c>
      <c r="B809" s="14"/>
      <c r="C809" s="16">
        <f>ROUND(SUM(C802:C808),2)</f>
        <v>0</v>
      </c>
      <c r="D809" s="16">
        <f>ROUND(SUM(D802:D808),2)</f>
        <v>0</v>
      </c>
      <c r="E809" s="16">
        <f>ROUND(SUM(E802:E808),2)</f>
        <v>0</v>
      </c>
      <c r="F809" s="16">
        <f>ROUND(SUM(F802:F808),2)</f>
        <v>0</v>
      </c>
      <c r="G809" s="16">
        <f t="shared" ref="G809:O809" si="239">SUM(G802:G808)</f>
        <v>0</v>
      </c>
      <c r="H809" s="16">
        <f t="shared" si="239"/>
        <v>0</v>
      </c>
      <c r="I809" s="16">
        <f t="shared" si="239"/>
        <v>0</v>
      </c>
      <c r="J809" s="16">
        <f t="shared" si="239"/>
        <v>0</v>
      </c>
      <c r="K809" s="16">
        <f t="shared" si="239"/>
        <v>0</v>
      </c>
      <c r="L809" s="16">
        <f t="shared" si="239"/>
        <v>0</v>
      </c>
      <c r="M809" s="16">
        <f t="shared" si="239"/>
        <v>0</v>
      </c>
      <c r="N809" s="16">
        <f t="shared" si="239"/>
        <v>0</v>
      </c>
      <c r="O809" s="16">
        <f t="shared" si="239"/>
        <v>0</v>
      </c>
    </row>
    <row r="810" spans="1:15" x14ac:dyDescent="0.25">
      <c r="A810" s="14" t="s">
        <v>180</v>
      </c>
      <c r="B810" s="14" t="s">
        <v>100</v>
      </c>
      <c r="C810" s="16"/>
      <c r="D810" s="16"/>
      <c r="E810" s="16"/>
      <c r="F810" s="16"/>
      <c r="G810" s="16"/>
      <c r="H810" s="16"/>
      <c r="I810" s="16"/>
      <c r="J810" s="16"/>
      <c r="K810" s="16"/>
      <c r="L810" s="16"/>
      <c r="M810" s="16"/>
      <c r="N810" s="16"/>
      <c r="O810" s="16"/>
    </row>
    <row r="811" spans="1:15" x14ac:dyDescent="0.25">
      <c r="A811" s="17" t="s">
        <v>148</v>
      </c>
      <c r="B811" s="14"/>
      <c r="C811" s="16">
        <f t="shared" ref="C811:F817" si="240">ROUND(C784-C793-C802,2)</f>
        <v>0</v>
      </c>
      <c r="D811" s="16">
        <f t="shared" si="240"/>
        <v>0</v>
      </c>
      <c r="E811" s="16">
        <f t="shared" si="240"/>
        <v>0</v>
      </c>
      <c r="F811" s="16">
        <f t="shared" si="240"/>
        <v>0</v>
      </c>
      <c r="G811" s="16">
        <f t="shared" ref="G811:O811" si="241">G784-G793-G802</f>
        <v>0</v>
      </c>
      <c r="H811" s="16">
        <f t="shared" si="241"/>
        <v>0</v>
      </c>
      <c r="I811" s="16">
        <f t="shared" si="241"/>
        <v>0</v>
      </c>
      <c r="J811" s="16">
        <f t="shared" si="241"/>
        <v>0</v>
      </c>
      <c r="K811" s="16">
        <f t="shared" si="241"/>
        <v>0</v>
      </c>
      <c r="L811" s="16">
        <f t="shared" si="241"/>
        <v>0</v>
      </c>
      <c r="M811" s="16">
        <f t="shared" si="241"/>
        <v>0</v>
      </c>
      <c r="N811" s="16">
        <f t="shared" si="241"/>
        <v>0</v>
      </c>
      <c r="O811" s="16">
        <f t="shared" si="241"/>
        <v>0</v>
      </c>
    </row>
    <row r="812" spans="1:15" x14ac:dyDescent="0.25">
      <c r="A812" s="17" t="s">
        <v>171</v>
      </c>
      <c r="B812" s="14"/>
      <c r="C812" s="16">
        <f t="shared" si="240"/>
        <v>0</v>
      </c>
      <c r="D812" s="16">
        <f t="shared" si="240"/>
        <v>0</v>
      </c>
      <c r="E812" s="16">
        <f t="shared" si="240"/>
        <v>0</v>
      </c>
      <c r="F812" s="16">
        <f t="shared" si="240"/>
        <v>0</v>
      </c>
      <c r="G812" s="16">
        <f t="shared" ref="G812:O817" si="242">G785-G794-G803</f>
        <v>0</v>
      </c>
      <c r="H812" s="16">
        <f t="shared" si="242"/>
        <v>0</v>
      </c>
      <c r="I812" s="16">
        <f t="shared" si="242"/>
        <v>0</v>
      </c>
      <c r="J812" s="16">
        <f t="shared" si="242"/>
        <v>0</v>
      </c>
      <c r="K812" s="16">
        <f t="shared" si="242"/>
        <v>0</v>
      </c>
      <c r="L812" s="16">
        <f t="shared" si="242"/>
        <v>0</v>
      </c>
      <c r="M812" s="16">
        <f t="shared" si="242"/>
        <v>0</v>
      </c>
      <c r="N812" s="16">
        <f t="shared" si="242"/>
        <v>0</v>
      </c>
      <c r="O812" s="16">
        <f t="shared" si="242"/>
        <v>0</v>
      </c>
    </row>
    <row r="813" spans="1:15" x14ac:dyDescent="0.25">
      <c r="A813" s="17" t="s">
        <v>172</v>
      </c>
      <c r="B813" s="14"/>
      <c r="C813" s="16">
        <f t="shared" si="240"/>
        <v>0</v>
      </c>
      <c r="D813" s="16">
        <f t="shared" si="240"/>
        <v>0</v>
      </c>
      <c r="E813" s="16">
        <f t="shared" si="240"/>
        <v>0</v>
      </c>
      <c r="F813" s="16">
        <f t="shared" si="240"/>
        <v>0</v>
      </c>
      <c r="G813" s="16">
        <f t="shared" si="242"/>
        <v>0</v>
      </c>
      <c r="H813" s="16">
        <f t="shared" si="242"/>
        <v>0</v>
      </c>
      <c r="I813" s="16">
        <f t="shared" si="242"/>
        <v>0</v>
      </c>
      <c r="J813" s="16">
        <f t="shared" si="242"/>
        <v>0</v>
      </c>
      <c r="K813" s="16">
        <f t="shared" si="242"/>
        <v>0</v>
      </c>
      <c r="L813" s="16">
        <f t="shared" si="242"/>
        <v>0</v>
      </c>
      <c r="M813" s="16">
        <f t="shared" si="242"/>
        <v>0</v>
      </c>
      <c r="N813" s="16">
        <f t="shared" si="242"/>
        <v>0</v>
      </c>
      <c r="O813" s="16">
        <f t="shared" si="242"/>
        <v>0</v>
      </c>
    </row>
    <row r="814" spans="1:15" x14ac:dyDescent="0.25">
      <c r="A814" s="17" t="s">
        <v>182</v>
      </c>
      <c r="B814" s="14"/>
      <c r="C814" s="16">
        <f t="shared" si="240"/>
        <v>0</v>
      </c>
      <c r="D814" s="16">
        <f t="shared" si="240"/>
        <v>0</v>
      </c>
      <c r="E814" s="16">
        <f t="shared" si="240"/>
        <v>0</v>
      </c>
      <c r="F814" s="16">
        <f t="shared" si="240"/>
        <v>0</v>
      </c>
      <c r="G814" s="16">
        <f t="shared" si="242"/>
        <v>0</v>
      </c>
      <c r="H814" s="16">
        <f t="shared" si="242"/>
        <v>0</v>
      </c>
      <c r="I814" s="16">
        <f t="shared" si="242"/>
        <v>0</v>
      </c>
      <c r="J814" s="16">
        <f t="shared" si="242"/>
        <v>0</v>
      </c>
      <c r="K814" s="16">
        <f t="shared" si="242"/>
        <v>0</v>
      </c>
      <c r="L814" s="16">
        <f t="shared" si="242"/>
        <v>0</v>
      </c>
      <c r="M814" s="16">
        <f t="shared" si="242"/>
        <v>0</v>
      </c>
      <c r="N814" s="16">
        <f t="shared" si="242"/>
        <v>0</v>
      </c>
      <c r="O814" s="16">
        <f t="shared" si="242"/>
        <v>0</v>
      </c>
    </row>
    <row r="815" spans="1:15" x14ac:dyDescent="0.25">
      <c r="A815" s="17"/>
      <c r="B815" s="14"/>
      <c r="C815" s="16">
        <f t="shared" si="240"/>
        <v>0</v>
      </c>
      <c r="D815" s="16">
        <f t="shared" si="240"/>
        <v>0</v>
      </c>
      <c r="E815" s="16">
        <f t="shared" si="240"/>
        <v>0</v>
      </c>
      <c r="F815" s="16">
        <f t="shared" si="240"/>
        <v>0</v>
      </c>
      <c r="G815" s="16">
        <f t="shared" si="242"/>
        <v>0</v>
      </c>
      <c r="H815" s="16">
        <f t="shared" si="242"/>
        <v>0</v>
      </c>
      <c r="I815" s="16">
        <f t="shared" si="242"/>
        <v>0</v>
      </c>
      <c r="J815" s="16">
        <f t="shared" si="242"/>
        <v>0</v>
      </c>
      <c r="K815" s="16">
        <f t="shared" si="242"/>
        <v>0</v>
      </c>
      <c r="L815" s="16">
        <f t="shared" si="242"/>
        <v>0</v>
      </c>
      <c r="M815" s="16">
        <f t="shared" si="242"/>
        <v>0</v>
      </c>
      <c r="N815" s="16">
        <f t="shared" si="242"/>
        <v>0</v>
      </c>
      <c r="O815" s="16">
        <f t="shared" si="242"/>
        <v>0</v>
      </c>
    </row>
    <row r="816" spans="1:15" x14ac:dyDescent="0.25">
      <c r="A816" s="17"/>
      <c r="B816" s="14"/>
      <c r="C816" s="16">
        <f t="shared" si="240"/>
        <v>0</v>
      </c>
      <c r="D816" s="16">
        <f t="shared" si="240"/>
        <v>0</v>
      </c>
      <c r="E816" s="16">
        <f t="shared" si="240"/>
        <v>0</v>
      </c>
      <c r="F816" s="16">
        <f t="shared" si="240"/>
        <v>0</v>
      </c>
      <c r="G816" s="16">
        <f t="shared" si="242"/>
        <v>0</v>
      </c>
      <c r="H816" s="16">
        <f t="shared" si="242"/>
        <v>0</v>
      </c>
      <c r="I816" s="16">
        <f t="shared" si="242"/>
        <v>0</v>
      </c>
      <c r="J816" s="16">
        <f t="shared" si="242"/>
        <v>0</v>
      </c>
      <c r="K816" s="16">
        <f t="shared" si="242"/>
        <v>0</v>
      </c>
      <c r="L816" s="16">
        <f t="shared" si="242"/>
        <v>0</v>
      </c>
      <c r="M816" s="16">
        <f t="shared" si="242"/>
        <v>0</v>
      </c>
      <c r="N816" s="16">
        <f t="shared" si="242"/>
        <v>0</v>
      </c>
      <c r="O816" s="16">
        <f t="shared" si="242"/>
        <v>0</v>
      </c>
    </row>
    <row r="817" spans="1:15" x14ac:dyDescent="0.25">
      <c r="A817" s="17"/>
      <c r="B817" s="14"/>
      <c r="C817" s="16">
        <f t="shared" si="240"/>
        <v>0</v>
      </c>
      <c r="D817" s="16">
        <f t="shared" si="240"/>
        <v>0</v>
      </c>
      <c r="E817" s="16">
        <f t="shared" si="240"/>
        <v>0</v>
      </c>
      <c r="F817" s="16">
        <f t="shared" si="240"/>
        <v>0</v>
      </c>
      <c r="G817" s="16">
        <f t="shared" si="242"/>
        <v>0</v>
      </c>
      <c r="H817" s="16">
        <f t="shared" si="242"/>
        <v>0</v>
      </c>
      <c r="I817" s="16">
        <f t="shared" si="242"/>
        <v>0</v>
      </c>
      <c r="J817" s="16">
        <f t="shared" si="242"/>
        <v>0</v>
      </c>
      <c r="K817" s="16">
        <f t="shared" si="242"/>
        <v>0</v>
      </c>
      <c r="L817" s="16">
        <f t="shared" si="242"/>
        <v>0</v>
      </c>
      <c r="M817" s="16">
        <f t="shared" si="242"/>
        <v>0</v>
      </c>
      <c r="N817" s="16">
        <f t="shared" si="242"/>
        <v>0</v>
      </c>
      <c r="O817" s="16">
        <f t="shared" si="242"/>
        <v>0</v>
      </c>
    </row>
    <row r="818" spans="1:15" x14ac:dyDescent="0.25">
      <c r="A818" s="14" t="s">
        <v>23</v>
      </c>
      <c r="B818" s="14"/>
      <c r="C818" s="16">
        <f>ROUND(SUM(C811:C817),2)</f>
        <v>0</v>
      </c>
      <c r="D818" s="16">
        <f>ROUND(SUM(D811:D817),2)</f>
        <v>0</v>
      </c>
      <c r="E818" s="16">
        <f>ROUND(SUM(E811:E817),2)</f>
        <v>0</v>
      </c>
      <c r="F818" s="16">
        <f>ROUND(SUM(F811:F817),2)</f>
        <v>0</v>
      </c>
      <c r="G818" s="16">
        <f t="shared" ref="G818:O818" si="243">SUM(G811:G817)</f>
        <v>0</v>
      </c>
      <c r="H818" s="16">
        <f t="shared" si="243"/>
        <v>0</v>
      </c>
      <c r="I818" s="16">
        <f t="shared" si="243"/>
        <v>0</v>
      </c>
      <c r="J818" s="16">
        <f t="shared" si="243"/>
        <v>0</v>
      </c>
      <c r="K818" s="16">
        <f t="shared" si="243"/>
        <v>0</v>
      </c>
      <c r="L818" s="16">
        <f t="shared" si="243"/>
        <v>0</v>
      </c>
      <c r="M818" s="16">
        <f t="shared" si="243"/>
        <v>0</v>
      </c>
      <c r="N818" s="16">
        <f t="shared" si="243"/>
        <v>0</v>
      </c>
      <c r="O818" s="16">
        <f t="shared" si="243"/>
        <v>0</v>
      </c>
    </row>
    <row r="819" spans="1:15" x14ac:dyDescent="0.25">
      <c r="A819" s="17" t="s">
        <v>184</v>
      </c>
      <c r="B819" s="15">
        <f>B4</f>
        <v>43100</v>
      </c>
      <c r="C819" s="16"/>
      <c r="D819" s="16"/>
      <c r="E819" s="16"/>
      <c r="F819" s="16"/>
      <c r="G819" s="16"/>
      <c r="H819" s="16"/>
      <c r="I819" s="16"/>
      <c r="J819" s="16"/>
      <c r="K819" s="16"/>
      <c r="L819" s="16"/>
      <c r="M819" s="16"/>
      <c r="N819" s="16"/>
      <c r="O819" s="16"/>
    </row>
    <row r="820" spans="1:15" x14ac:dyDescent="0.25">
      <c r="A820" s="14" t="s">
        <v>180</v>
      </c>
      <c r="B820" s="14" t="s">
        <v>181</v>
      </c>
      <c r="C820" s="16"/>
      <c r="D820" s="16"/>
      <c r="E820" s="16"/>
      <c r="F820" s="16"/>
      <c r="G820" s="16"/>
      <c r="H820" s="16"/>
      <c r="I820" s="16"/>
      <c r="J820" s="16"/>
      <c r="K820" s="16"/>
      <c r="L820" s="16"/>
      <c r="M820" s="16"/>
      <c r="N820" s="16"/>
      <c r="O820" s="16"/>
    </row>
    <row r="821" spans="1:15" x14ac:dyDescent="0.25">
      <c r="A821" s="17" t="s">
        <v>148</v>
      </c>
      <c r="B821" s="18"/>
      <c r="C821" s="19">
        <f t="shared" ref="C821:C827" si="244">ROUND(E821+D821,2)</f>
        <v>0</v>
      </c>
      <c r="D821" s="19"/>
      <c r="E821" s="19">
        <f t="shared" ref="E821:E827" si="245">ROUND(SUM(F821:O821),2)</f>
        <v>0</v>
      </c>
      <c r="F821" s="19"/>
      <c r="G821" s="19"/>
      <c r="H821" s="19"/>
      <c r="I821" s="19"/>
      <c r="J821" s="19"/>
      <c r="K821" s="19"/>
      <c r="L821" s="19"/>
      <c r="M821" s="19"/>
      <c r="N821" s="19"/>
      <c r="O821" s="19"/>
    </row>
    <row r="822" spans="1:15" x14ac:dyDescent="0.25">
      <c r="A822" s="17" t="s">
        <v>171</v>
      </c>
      <c r="B822" s="18"/>
      <c r="C822" s="19">
        <f t="shared" si="244"/>
        <v>0</v>
      </c>
      <c r="D822" s="19"/>
      <c r="E822" s="19">
        <f t="shared" si="245"/>
        <v>0</v>
      </c>
      <c r="F822" s="19"/>
      <c r="G822" s="19"/>
      <c r="H822" s="19"/>
      <c r="I822" s="19"/>
      <c r="J822" s="19"/>
      <c r="K822" s="19"/>
      <c r="L822" s="19"/>
      <c r="M822" s="19"/>
      <c r="N822" s="19"/>
      <c r="O822" s="19"/>
    </row>
    <row r="823" spans="1:15" x14ac:dyDescent="0.25">
      <c r="A823" s="17" t="s">
        <v>172</v>
      </c>
      <c r="B823" s="18"/>
      <c r="C823" s="19">
        <f t="shared" si="244"/>
        <v>0</v>
      </c>
      <c r="D823" s="19"/>
      <c r="E823" s="19">
        <f t="shared" si="245"/>
        <v>0</v>
      </c>
      <c r="F823" s="19"/>
      <c r="G823" s="19"/>
      <c r="H823" s="19"/>
      <c r="I823" s="19"/>
      <c r="J823" s="19"/>
      <c r="K823" s="19"/>
      <c r="L823" s="19"/>
      <c r="M823" s="19"/>
      <c r="N823" s="19"/>
      <c r="O823" s="19"/>
    </row>
    <row r="824" spans="1:15" x14ac:dyDescent="0.25">
      <c r="A824" s="17" t="s">
        <v>182</v>
      </c>
      <c r="B824" s="18"/>
      <c r="C824" s="19">
        <f t="shared" si="244"/>
        <v>0</v>
      </c>
      <c r="D824" s="19"/>
      <c r="E824" s="19">
        <f t="shared" si="245"/>
        <v>0</v>
      </c>
      <c r="F824" s="19"/>
      <c r="G824" s="19"/>
      <c r="H824" s="19"/>
      <c r="I824" s="19"/>
      <c r="J824" s="19"/>
      <c r="K824" s="19"/>
      <c r="L824" s="19"/>
      <c r="M824" s="19"/>
      <c r="N824" s="19"/>
      <c r="O824" s="19"/>
    </row>
    <row r="825" spans="1:15" x14ac:dyDescent="0.25">
      <c r="A825" s="17"/>
      <c r="B825" s="18"/>
      <c r="C825" s="19">
        <f t="shared" si="244"/>
        <v>0</v>
      </c>
      <c r="D825" s="19"/>
      <c r="E825" s="19">
        <f t="shared" si="245"/>
        <v>0</v>
      </c>
      <c r="F825" s="19"/>
      <c r="G825" s="19"/>
      <c r="H825" s="19"/>
      <c r="I825" s="19"/>
      <c r="J825" s="19"/>
      <c r="K825" s="19"/>
      <c r="L825" s="19"/>
      <c r="M825" s="19"/>
      <c r="N825" s="19"/>
      <c r="O825" s="19"/>
    </row>
    <row r="826" spans="1:15" x14ac:dyDescent="0.25">
      <c r="A826" s="17"/>
      <c r="B826" s="18"/>
      <c r="C826" s="19">
        <f t="shared" si="244"/>
        <v>0</v>
      </c>
      <c r="D826" s="19"/>
      <c r="E826" s="19">
        <f t="shared" si="245"/>
        <v>0</v>
      </c>
      <c r="F826" s="19"/>
      <c r="G826" s="19"/>
      <c r="H826" s="19"/>
      <c r="I826" s="19"/>
      <c r="J826" s="19"/>
      <c r="K826" s="19"/>
      <c r="L826" s="19"/>
      <c r="M826" s="19"/>
      <c r="N826" s="19"/>
      <c r="O826" s="19"/>
    </row>
    <row r="827" spans="1:15" x14ac:dyDescent="0.25">
      <c r="A827" s="17"/>
      <c r="B827" s="18"/>
      <c r="C827" s="19">
        <f t="shared" si="244"/>
        <v>0</v>
      </c>
      <c r="D827" s="19"/>
      <c r="E827" s="19">
        <f t="shared" si="245"/>
        <v>0</v>
      </c>
      <c r="F827" s="19"/>
      <c r="G827" s="19"/>
      <c r="H827" s="19"/>
      <c r="I827" s="19"/>
      <c r="J827" s="19"/>
      <c r="K827" s="19"/>
      <c r="L827" s="19"/>
      <c r="M827" s="19"/>
      <c r="N827" s="19"/>
      <c r="O827" s="19"/>
    </row>
    <row r="828" spans="1:15" x14ac:dyDescent="0.25">
      <c r="A828" s="14" t="s">
        <v>23</v>
      </c>
      <c r="B828" s="14"/>
      <c r="C828" s="16">
        <f>ROUND(SUM(C821:C827),2)</f>
        <v>0</v>
      </c>
      <c r="D828" s="16">
        <f>ROUND(SUM(D821:D827),2)</f>
        <v>0</v>
      </c>
      <c r="E828" s="16">
        <f>ROUND(SUM(E821:E827),2)</f>
        <v>0</v>
      </c>
      <c r="F828" s="16">
        <f>ROUND(SUM(F821:F827),2)</f>
        <v>0</v>
      </c>
      <c r="G828" s="16">
        <f t="shared" ref="G828:O828" si="246">SUM(G821:G827)</f>
        <v>0</v>
      </c>
      <c r="H828" s="16">
        <f t="shared" si="246"/>
        <v>0</v>
      </c>
      <c r="I828" s="16">
        <f t="shared" si="246"/>
        <v>0</v>
      </c>
      <c r="J828" s="16">
        <f t="shared" si="246"/>
        <v>0</v>
      </c>
      <c r="K828" s="16">
        <f t="shared" si="246"/>
        <v>0</v>
      </c>
      <c r="L828" s="16">
        <f t="shared" si="246"/>
        <v>0</v>
      </c>
      <c r="M828" s="16">
        <f t="shared" si="246"/>
        <v>0</v>
      </c>
      <c r="N828" s="16">
        <f t="shared" si="246"/>
        <v>0</v>
      </c>
      <c r="O828" s="16">
        <f t="shared" si="246"/>
        <v>0</v>
      </c>
    </row>
    <row r="829" spans="1:15" x14ac:dyDescent="0.25">
      <c r="A829" s="14" t="s">
        <v>180</v>
      </c>
      <c r="B829" s="14" t="s">
        <v>183</v>
      </c>
      <c r="C829" s="16"/>
      <c r="D829" s="16"/>
      <c r="E829" s="16"/>
      <c r="F829" s="16"/>
      <c r="G829" s="16"/>
      <c r="H829" s="16"/>
      <c r="I829" s="16"/>
      <c r="J829" s="16"/>
      <c r="K829" s="16"/>
      <c r="L829" s="16"/>
      <c r="M829" s="16"/>
      <c r="N829" s="16"/>
      <c r="O829" s="16"/>
    </row>
    <row r="830" spans="1:15" x14ac:dyDescent="0.25">
      <c r="A830" s="17" t="s">
        <v>148</v>
      </c>
      <c r="B830" s="18"/>
      <c r="C830" s="19">
        <f t="shared" ref="C830:C836" si="247">ROUND(E830+D830,2)</f>
        <v>0</v>
      </c>
      <c r="D830" s="19"/>
      <c r="E830" s="19">
        <f t="shared" ref="E830:E836" si="248">ROUND(SUM(F830:O830),2)</f>
        <v>0</v>
      </c>
      <c r="F830" s="19"/>
      <c r="G830" s="19"/>
      <c r="H830" s="19"/>
      <c r="I830" s="19"/>
      <c r="J830" s="19"/>
      <c r="K830" s="19"/>
      <c r="L830" s="19"/>
      <c r="M830" s="19"/>
      <c r="N830" s="19"/>
      <c r="O830" s="19"/>
    </row>
    <row r="831" spans="1:15" x14ac:dyDescent="0.25">
      <c r="A831" s="17" t="s">
        <v>171</v>
      </c>
      <c r="B831" s="18"/>
      <c r="C831" s="19">
        <f t="shared" si="247"/>
        <v>0</v>
      </c>
      <c r="D831" s="19"/>
      <c r="E831" s="19">
        <f t="shared" si="248"/>
        <v>0</v>
      </c>
      <c r="F831" s="19"/>
      <c r="G831" s="19"/>
      <c r="H831" s="19"/>
      <c r="I831" s="19"/>
      <c r="J831" s="19"/>
      <c r="K831" s="19"/>
      <c r="L831" s="19"/>
      <c r="M831" s="19"/>
      <c r="N831" s="19"/>
      <c r="O831" s="19"/>
    </row>
    <row r="832" spans="1:15" x14ac:dyDescent="0.25">
      <c r="A832" s="17" t="s">
        <v>172</v>
      </c>
      <c r="B832" s="18"/>
      <c r="C832" s="19">
        <f t="shared" si="247"/>
        <v>0</v>
      </c>
      <c r="D832" s="19"/>
      <c r="E832" s="19">
        <f t="shared" si="248"/>
        <v>0</v>
      </c>
      <c r="F832" s="19"/>
      <c r="G832" s="19"/>
      <c r="H832" s="19"/>
      <c r="I832" s="19"/>
      <c r="J832" s="19"/>
      <c r="K832" s="19"/>
      <c r="L832" s="19"/>
      <c r="M832" s="19"/>
      <c r="N832" s="19"/>
      <c r="O832" s="19"/>
    </row>
    <row r="833" spans="1:15" x14ac:dyDescent="0.25">
      <c r="A833" s="17" t="s">
        <v>182</v>
      </c>
      <c r="B833" s="18"/>
      <c r="C833" s="19">
        <f t="shared" si="247"/>
        <v>0</v>
      </c>
      <c r="D833" s="19"/>
      <c r="E833" s="19">
        <f t="shared" si="248"/>
        <v>0</v>
      </c>
      <c r="F833" s="19"/>
      <c r="G833" s="19"/>
      <c r="H833" s="19"/>
      <c r="I833" s="19"/>
      <c r="J833" s="19"/>
      <c r="K833" s="19"/>
      <c r="L833" s="19"/>
      <c r="M833" s="19"/>
      <c r="N833" s="19"/>
      <c r="O833" s="19"/>
    </row>
    <row r="834" spans="1:15" x14ac:dyDescent="0.25">
      <c r="A834" s="17"/>
      <c r="B834" s="18"/>
      <c r="C834" s="19">
        <f t="shared" si="247"/>
        <v>0</v>
      </c>
      <c r="D834" s="19"/>
      <c r="E834" s="19">
        <f t="shared" si="248"/>
        <v>0</v>
      </c>
      <c r="F834" s="19"/>
      <c r="G834" s="19"/>
      <c r="H834" s="19"/>
      <c r="I834" s="19"/>
      <c r="J834" s="19"/>
      <c r="K834" s="19"/>
      <c r="L834" s="19"/>
      <c r="M834" s="19"/>
      <c r="N834" s="19"/>
      <c r="O834" s="19"/>
    </row>
    <row r="835" spans="1:15" x14ac:dyDescent="0.25">
      <c r="A835" s="17"/>
      <c r="B835" s="18"/>
      <c r="C835" s="19">
        <f t="shared" si="247"/>
        <v>0</v>
      </c>
      <c r="D835" s="19"/>
      <c r="E835" s="19">
        <f t="shared" si="248"/>
        <v>0</v>
      </c>
      <c r="F835" s="19"/>
      <c r="G835" s="19"/>
      <c r="H835" s="19"/>
      <c r="I835" s="19"/>
      <c r="J835" s="19"/>
      <c r="K835" s="19"/>
      <c r="L835" s="19"/>
      <c r="M835" s="19"/>
      <c r="N835" s="19"/>
      <c r="O835" s="19"/>
    </row>
    <row r="836" spans="1:15" x14ac:dyDescent="0.25">
      <c r="A836" s="17"/>
      <c r="B836" s="18"/>
      <c r="C836" s="19">
        <f t="shared" si="247"/>
        <v>0</v>
      </c>
      <c r="D836" s="19"/>
      <c r="E836" s="19">
        <f t="shared" si="248"/>
        <v>0</v>
      </c>
      <c r="F836" s="19"/>
      <c r="G836" s="19"/>
      <c r="H836" s="19"/>
      <c r="I836" s="19"/>
      <c r="J836" s="19"/>
      <c r="K836" s="19"/>
      <c r="L836" s="19"/>
      <c r="M836" s="19"/>
      <c r="N836" s="19"/>
      <c r="O836" s="19"/>
    </row>
    <row r="837" spans="1:15" x14ac:dyDescent="0.25">
      <c r="A837" s="14" t="s">
        <v>23</v>
      </c>
      <c r="B837" s="14"/>
      <c r="C837" s="16">
        <f>ROUND(SUM(C830:C836),2)</f>
        <v>0</v>
      </c>
      <c r="D837" s="16">
        <f>ROUND(SUM(D830:D836),2)</f>
        <v>0</v>
      </c>
      <c r="E837" s="16">
        <f>ROUND(SUM(E830:E836),2)</f>
        <v>0</v>
      </c>
      <c r="F837" s="16">
        <f>ROUND(SUM(F830:F836),2)</f>
        <v>0</v>
      </c>
      <c r="G837" s="16">
        <f t="shared" ref="G837:O837" si="249">SUM(G830:G836)</f>
        <v>0</v>
      </c>
      <c r="H837" s="16">
        <f t="shared" si="249"/>
        <v>0</v>
      </c>
      <c r="I837" s="16">
        <f t="shared" si="249"/>
        <v>0</v>
      </c>
      <c r="J837" s="16">
        <f t="shared" si="249"/>
        <v>0</v>
      </c>
      <c r="K837" s="16">
        <f t="shared" si="249"/>
        <v>0</v>
      </c>
      <c r="L837" s="16">
        <f t="shared" si="249"/>
        <v>0</v>
      </c>
      <c r="M837" s="16">
        <f t="shared" si="249"/>
        <v>0</v>
      </c>
      <c r="N837" s="16">
        <f t="shared" si="249"/>
        <v>0</v>
      </c>
      <c r="O837" s="16">
        <f t="shared" si="249"/>
        <v>0</v>
      </c>
    </row>
    <row r="838" spans="1:15" x14ac:dyDescent="0.25">
      <c r="A838" s="14" t="s">
        <v>180</v>
      </c>
      <c r="B838" s="14" t="s">
        <v>128</v>
      </c>
      <c r="C838" s="16"/>
      <c r="D838" s="16"/>
      <c r="E838" s="16"/>
      <c r="F838" s="16"/>
      <c r="G838" s="16"/>
      <c r="H838" s="16"/>
      <c r="I838" s="16"/>
      <c r="J838" s="16"/>
      <c r="K838" s="16"/>
      <c r="L838" s="16"/>
      <c r="M838" s="16"/>
      <c r="N838" s="16"/>
      <c r="O838" s="16"/>
    </row>
    <row r="839" spans="1:15" x14ac:dyDescent="0.25">
      <c r="A839" s="17" t="s">
        <v>148</v>
      </c>
      <c r="B839" s="18"/>
      <c r="C839" s="19">
        <f t="shared" ref="C839:C845" si="250">ROUND(E839+D839,2)</f>
        <v>0</v>
      </c>
      <c r="D839" s="19"/>
      <c r="E839" s="19">
        <f t="shared" ref="E839:E845" si="251">ROUND(SUM(F839:O839),2)</f>
        <v>0</v>
      </c>
      <c r="F839" s="19"/>
      <c r="G839" s="19"/>
      <c r="H839" s="19"/>
      <c r="I839" s="19"/>
      <c r="J839" s="19"/>
      <c r="K839" s="19"/>
      <c r="L839" s="19"/>
      <c r="M839" s="19"/>
      <c r="N839" s="19"/>
      <c r="O839" s="19"/>
    </row>
    <row r="840" spans="1:15" x14ac:dyDescent="0.25">
      <c r="A840" s="17" t="s">
        <v>171</v>
      </c>
      <c r="B840" s="18"/>
      <c r="C840" s="19">
        <f t="shared" si="250"/>
        <v>0</v>
      </c>
      <c r="D840" s="19"/>
      <c r="E840" s="19">
        <f t="shared" si="251"/>
        <v>0</v>
      </c>
      <c r="F840" s="19"/>
      <c r="G840" s="19"/>
      <c r="H840" s="19"/>
      <c r="I840" s="19"/>
      <c r="J840" s="19"/>
      <c r="K840" s="19"/>
      <c r="L840" s="19"/>
      <c r="M840" s="19"/>
      <c r="N840" s="19"/>
      <c r="O840" s="19"/>
    </row>
    <row r="841" spans="1:15" x14ac:dyDescent="0.25">
      <c r="A841" s="17" t="s">
        <v>172</v>
      </c>
      <c r="B841" s="18"/>
      <c r="C841" s="19">
        <f t="shared" si="250"/>
        <v>0</v>
      </c>
      <c r="D841" s="19"/>
      <c r="E841" s="19">
        <f t="shared" si="251"/>
        <v>0</v>
      </c>
      <c r="F841" s="19"/>
      <c r="G841" s="19"/>
      <c r="H841" s="19"/>
      <c r="I841" s="19"/>
      <c r="J841" s="19"/>
      <c r="K841" s="19"/>
      <c r="L841" s="19"/>
      <c r="M841" s="19"/>
      <c r="N841" s="19"/>
      <c r="O841" s="19"/>
    </row>
    <row r="842" spans="1:15" x14ac:dyDescent="0.25">
      <c r="A842" s="17" t="s">
        <v>182</v>
      </c>
      <c r="B842" s="18"/>
      <c r="C842" s="19">
        <f t="shared" si="250"/>
        <v>0</v>
      </c>
      <c r="D842" s="19"/>
      <c r="E842" s="19">
        <f t="shared" si="251"/>
        <v>0</v>
      </c>
      <c r="F842" s="19"/>
      <c r="G842" s="19"/>
      <c r="H842" s="19"/>
      <c r="I842" s="19"/>
      <c r="J842" s="19"/>
      <c r="K842" s="19"/>
      <c r="L842" s="19"/>
      <c r="M842" s="19"/>
      <c r="N842" s="19"/>
      <c r="O842" s="19"/>
    </row>
    <row r="843" spans="1:15" x14ac:dyDescent="0.25">
      <c r="A843" s="17"/>
      <c r="B843" s="18"/>
      <c r="C843" s="19">
        <f t="shared" si="250"/>
        <v>0</v>
      </c>
      <c r="D843" s="19"/>
      <c r="E843" s="19">
        <f t="shared" si="251"/>
        <v>0</v>
      </c>
      <c r="F843" s="19"/>
      <c r="G843" s="19"/>
      <c r="H843" s="19"/>
      <c r="I843" s="19"/>
      <c r="J843" s="19"/>
      <c r="K843" s="19"/>
      <c r="L843" s="19"/>
      <c r="M843" s="19"/>
      <c r="N843" s="19"/>
      <c r="O843" s="19"/>
    </row>
    <row r="844" spans="1:15" x14ac:dyDescent="0.25">
      <c r="A844" s="17"/>
      <c r="B844" s="18"/>
      <c r="C844" s="19">
        <f t="shared" si="250"/>
        <v>0</v>
      </c>
      <c r="D844" s="19"/>
      <c r="E844" s="19">
        <f t="shared" si="251"/>
        <v>0</v>
      </c>
      <c r="F844" s="19"/>
      <c r="G844" s="19"/>
      <c r="H844" s="19"/>
      <c r="I844" s="19"/>
      <c r="J844" s="19"/>
      <c r="K844" s="19"/>
      <c r="L844" s="19"/>
      <c r="M844" s="19"/>
      <c r="N844" s="19"/>
      <c r="O844" s="19"/>
    </row>
    <row r="845" spans="1:15" x14ac:dyDescent="0.25">
      <c r="A845" s="17"/>
      <c r="B845" s="18"/>
      <c r="C845" s="19">
        <f t="shared" si="250"/>
        <v>0</v>
      </c>
      <c r="D845" s="19"/>
      <c r="E845" s="19">
        <f t="shared" si="251"/>
        <v>0</v>
      </c>
      <c r="F845" s="19"/>
      <c r="G845" s="19"/>
      <c r="H845" s="19"/>
      <c r="I845" s="19"/>
      <c r="J845" s="19"/>
      <c r="K845" s="19"/>
      <c r="L845" s="19"/>
      <c r="M845" s="19"/>
      <c r="N845" s="19"/>
      <c r="O845" s="19"/>
    </row>
    <row r="846" spans="1:15" x14ac:dyDescent="0.25">
      <c r="A846" s="14" t="s">
        <v>23</v>
      </c>
      <c r="B846" s="14"/>
      <c r="C846" s="16">
        <f>ROUND(SUM(C839:C845),2)</f>
        <v>0</v>
      </c>
      <c r="D846" s="16">
        <f>ROUND(SUM(D839:D845),2)</f>
        <v>0</v>
      </c>
      <c r="E846" s="16">
        <f>ROUND(SUM(E839:E845),2)</f>
        <v>0</v>
      </c>
      <c r="F846" s="16">
        <f>ROUND(SUM(F839:F845),2)</f>
        <v>0</v>
      </c>
      <c r="G846" s="16">
        <f t="shared" ref="G846:O846" si="252">SUM(G839:G845)</f>
        <v>0</v>
      </c>
      <c r="H846" s="16">
        <f t="shared" si="252"/>
        <v>0</v>
      </c>
      <c r="I846" s="16">
        <f t="shared" si="252"/>
        <v>0</v>
      </c>
      <c r="J846" s="16">
        <f t="shared" si="252"/>
        <v>0</v>
      </c>
      <c r="K846" s="16">
        <f t="shared" si="252"/>
        <v>0</v>
      </c>
      <c r="L846" s="16">
        <f t="shared" si="252"/>
        <v>0</v>
      </c>
      <c r="M846" s="16">
        <f t="shared" si="252"/>
        <v>0</v>
      </c>
      <c r="N846" s="16">
        <f t="shared" si="252"/>
        <v>0</v>
      </c>
      <c r="O846" s="16">
        <f t="shared" si="252"/>
        <v>0</v>
      </c>
    </row>
    <row r="847" spans="1:15" x14ac:dyDescent="0.25">
      <c r="A847" s="14" t="s">
        <v>180</v>
      </c>
      <c r="B847" s="14" t="s">
        <v>100</v>
      </c>
      <c r="C847" s="16"/>
      <c r="D847" s="16"/>
      <c r="E847" s="16"/>
      <c r="F847" s="16"/>
      <c r="G847" s="16"/>
      <c r="H847" s="16"/>
      <c r="I847" s="16"/>
      <c r="J847" s="16"/>
      <c r="K847" s="16"/>
      <c r="L847" s="16"/>
      <c r="M847" s="16"/>
      <c r="N847" s="16"/>
      <c r="O847" s="16"/>
    </row>
    <row r="848" spans="1:15" x14ac:dyDescent="0.25">
      <c r="A848" s="17" t="s">
        <v>148</v>
      </c>
      <c r="B848" s="14"/>
      <c r="C848" s="16">
        <f t="shared" ref="C848:F854" si="253">ROUND(C821-C830-C839,2)</f>
        <v>0</v>
      </c>
      <c r="D848" s="16">
        <f t="shared" si="253"/>
        <v>0</v>
      </c>
      <c r="E848" s="16">
        <f t="shared" si="253"/>
        <v>0</v>
      </c>
      <c r="F848" s="16">
        <f t="shared" si="253"/>
        <v>0</v>
      </c>
      <c r="G848" s="16">
        <f t="shared" ref="G848:O848" si="254">G821-G830-G839</f>
        <v>0</v>
      </c>
      <c r="H848" s="16">
        <f t="shared" si="254"/>
        <v>0</v>
      </c>
      <c r="I848" s="16">
        <f t="shared" si="254"/>
        <v>0</v>
      </c>
      <c r="J848" s="16">
        <f t="shared" si="254"/>
        <v>0</v>
      </c>
      <c r="K848" s="16">
        <f t="shared" si="254"/>
        <v>0</v>
      </c>
      <c r="L848" s="16">
        <f t="shared" si="254"/>
        <v>0</v>
      </c>
      <c r="M848" s="16">
        <f t="shared" si="254"/>
        <v>0</v>
      </c>
      <c r="N848" s="16">
        <f t="shared" si="254"/>
        <v>0</v>
      </c>
      <c r="O848" s="16">
        <f t="shared" si="254"/>
        <v>0</v>
      </c>
    </row>
    <row r="849" spans="1:15" x14ac:dyDescent="0.25">
      <c r="A849" s="17" t="s">
        <v>171</v>
      </c>
      <c r="B849" s="14"/>
      <c r="C849" s="16">
        <f t="shared" si="253"/>
        <v>0</v>
      </c>
      <c r="D849" s="16">
        <f t="shared" si="253"/>
        <v>0</v>
      </c>
      <c r="E849" s="16">
        <f t="shared" si="253"/>
        <v>0</v>
      </c>
      <c r="F849" s="16">
        <f t="shared" si="253"/>
        <v>0</v>
      </c>
      <c r="G849" s="16">
        <f t="shared" ref="G849:O854" si="255">G822-G831-G840</f>
        <v>0</v>
      </c>
      <c r="H849" s="16">
        <f t="shared" si="255"/>
        <v>0</v>
      </c>
      <c r="I849" s="16">
        <f t="shared" si="255"/>
        <v>0</v>
      </c>
      <c r="J849" s="16">
        <f t="shared" si="255"/>
        <v>0</v>
      </c>
      <c r="K849" s="16">
        <f t="shared" si="255"/>
        <v>0</v>
      </c>
      <c r="L849" s="16">
        <f t="shared" si="255"/>
        <v>0</v>
      </c>
      <c r="M849" s="16">
        <f t="shared" si="255"/>
        <v>0</v>
      </c>
      <c r="N849" s="16">
        <f t="shared" si="255"/>
        <v>0</v>
      </c>
      <c r="O849" s="16">
        <f t="shared" si="255"/>
        <v>0</v>
      </c>
    </row>
    <row r="850" spans="1:15" x14ac:dyDescent="0.25">
      <c r="A850" s="17" t="s">
        <v>172</v>
      </c>
      <c r="B850" s="14"/>
      <c r="C850" s="16">
        <f t="shared" si="253"/>
        <v>0</v>
      </c>
      <c r="D850" s="16">
        <f t="shared" si="253"/>
        <v>0</v>
      </c>
      <c r="E850" s="16">
        <f t="shared" si="253"/>
        <v>0</v>
      </c>
      <c r="F850" s="16">
        <f t="shared" si="253"/>
        <v>0</v>
      </c>
      <c r="G850" s="16">
        <f t="shared" si="255"/>
        <v>0</v>
      </c>
      <c r="H850" s="16">
        <f t="shared" si="255"/>
        <v>0</v>
      </c>
      <c r="I850" s="16">
        <f t="shared" si="255"/>
        <v>0</v>
      </c>
      <c r="J850" s="16">
        <f t="shared" si="255"/>
        <v>0</v>
      </c>
      <c r="K850" s="16">
        <f t="shared" si="255"/>
        <v>0</v>
      </c>
      <c r="L850" s="16">
        <f t="shared" si="255"/>
        <v>0</v>
      </c>
      <c r="M850" s="16">
        <f t="shared" si="255"/>
        <v>0</v>
      </c>
      <c r="N850" s="16">
        <f t="shared" si="255"/>
        <v>0</v>
      </c>
      <c r="O850" s="16">
        <f t="shared" si="255"/>
        <v>0</v>
      </c>
    </row>
    <row r="851" spans="1:15" x14ac:dyDescent="0.25">
      <c r="A851" s="17" t="s">
        <v>182</v>
      </c>
      <c r="B851" s="14"/>
      <c r="C851" s="16">
        <f t="shared" si="253"/>
        <v>0</v>
      </c>
      <c r="D851" s="16">
        <f t="shared" si="253"/>
        <v>0</v>
      </c>
      <c r="E851" s="16">
        <f t="shared" si="253"/>
        <v>0</v>
      </c>
      <c r="F851" s="16">
        <f t="shared" si="253"/>
        <v>0</v>
      </c>
      <c r="G851" s="16">
        <f t="shared" si="255"/>
        <v>0</v>
      </c>
      <c r="H851" s="16">
        <f t="shared" si="255"/>
        <v>0</v>
      </c>
      <c r="I851" s="16">
        <f t="shared" si="255"/>
        <v>0</v>
      </c>
      <c r="J851" s="16">
        <f t="shared" si="255"/>
        <v>0</v>
      </c>
      <c r="K851" s="16">
        <f t="shared" si="255"/>
        <v>0</v>
      </c>
      <c r="L851" s="16">
        <f t="shared" si="255"/>
        <v>0</v>
      </c>
      <c r="M851" s="16">
        <f t="shared" si="255"/>
        <v>0</v>
      </c>
      <c r="N851" s="16">
        <f t="shared" si="255"/>
        <v>0</v>
      </c>
      <c r="O851" s="16">
        <f t="shared" si="255"/>
        <v>0</v>
      </c>
    </row>
    <row r="852" spans="1:15" x14ac:dyDescent="0.25">
      <c r="A852" s="17"/>
      <c r="B852" s="14"/>
      <c r="C852" s="16">
        <f t="shared" si="253"/>
        <v>0</v>
      </c>
      <c r="D852" s="16">
        <f t="shared" si="253"/>
        <v>0</v>
      </c>
      <c r="E852" s="16">
        <f t="shared" si="253"/>
        <v>0</v>
      </c>
      <c r="F852" s="16">
        <f t="shared" si="253"/>
        <v>0</v>
      </c>
      <c r="G852" s="16">
        <f t="shared" si="255"/>
        <v>0</v>
      </c>
      <c r="H852" s="16">
        <f t="shared" si="255"/>
        <v>0</v>
      </c>
      <c r="I852" s="16">
        <f t="shared" si="255"/>
        <v>0</v>
      </c>
      <c r="J852" s="16">
        <f t="shared" si="255"/>
        <v>0</v>
      </c>
      <c r="K852" s="16">
        <f t="shared" si="255"/>
        <v>0</v>
      </c>
      <c r="L852" s="16">
        <f t="shared" si="255"/>
        <v>0</v>
      </c>
      <c r="M852" s="16">
        <f t="shared" si="255"/>
        <v>0</v>
      </c>
      <c r="N852" s="16">
        <f t="shared" si="255"/>
        <v>0</v>
      </c>
      <c r="O852" s="16">
        <f t="shared" si="255"/>
        <v>0</v>
      </c>
    </row>
    <row r="853" spans="1:15" x14ac:dyDescent="0.25">
      <c r="A853" s="17"/>
      <c r="B853" s="14"/>
      <c r="C853" s="16">
        <f t="shared" si="253"/>
        <v>0</v>
      </c>
      <c r="D853" s="16">
        <f t="shared" si="253"/>
        <v>0</v>
      </c>
      <c r="E853" s="16">
        <f t="shared" si="253"/>
        <v>0</v>
      </c>
      <c r="F853" s="16">
        <f t="shared" si="253"/>
        <v>0</v>
      </c>
      <c r="G853" s="16">
        <f t="shared" si="255"/>
        <v>0</v>
      </c>
      <c r="H853" s="16">
        <f t="shared" si="255"/>
        <v>0</v>
      </c>
      <c r="I853" s="16">
        <f t="shared" si="255"/>
        <v>0</v>
      </c>
      <c r="J853" s="16">
        <f t="shared" si="255"/>
        <v>0</v>
      </c>
      <c r="K853" s="16">
        <f t="shared" si="255"/>
        <v>0</v>
      </c>
      <c r="L853" s="16">
        <f t="shared" si="255"/>
        <v>0</v>
      </c>
      <c r="M853" s="16">
        <f t="shared" si="255"/>
        <v>0</v>
      </c>
      <c r="N853" s="16">
        <f t="shared" si="255"/>
        <v>0</v>
      </c>
      <c r="O853" s="16">
        <f t="shared" si="255"/>
        <v>0</v>
      </c>
    </row>
    <row r="854" spans="1:15" x14ac:dyDescent="0.25">
      <c r="A854" s="17"/>
      <c r="B854" s="14"/>
      <c r="C854" s="16">
        <f t="shared" si="253"/>
        <v>0</v>
      </c>
      <c r="D854" s="16">
        <f t="shared" si="253"/>
        <v>0</v>
      </c>
      <c r="E854" s="16">
        <f t="shared" si="253"/>
        <v>0</v>
      </c>
      <c r="F854" s="16">
        <f t="shared" si="253"/>
        <v>0</v>
      </c>
      <c r="G854" s="16">
        <f t="shared" si="255"/>
        <v>0</v>
      </c>
      <c r="H854" s="16">
        <f t="shared" si="255"/>
        <v>0</v>
      </c>
      <c r="I854" s="16">
        <f t="shared" si="255"/>
        <v>0</v>
      </c>
      <c r="J854" s="16">
        <f t="shared" si="255"/>
        <v>0</v>
      </c>
      <c r="K854" s="16">
        <f t="shared" si="255"/>
        <v>0</v>
      </c>
      <c r="L854" s="16">
        <f t="shared" si="255"/>
        <v>0</v>
      </c>
      <c r="M854" s="16">
        <f t="shared" si="255"/>
        <v>0</v>
      </c>
      <c r="N854" s="16">
        <f t="shared" si="255"/>
        <v>0</v>
      </c>
      <c r="O854" s="16">
        <f t="shared" si="255"/>
        <v>0</v>
      </c>
    </row>
    <row r="855" spans="1:15" x14ac:dyDescent="0.25">
      <c r="A855" s="14" t="s">
        <v>23</v>
      </c>
      <c r="B855" s="14"/>
      <c r="C855" s="16">
        <f>ROUND(SUM(C848:C854),2)</f>
        <v>0</v>
      </c>
      <c r="D855" s="16">
        <f>ROUND(SUM(D848:D854),2)</f>
        <v>0</v>
      </c>
      <c r="E855" s="16">
        <f>ROUND(SUM(E848:E854),2)</f>
        <v>0</v>
      </c>
      <c r="F855" s="16">
        <f>ROUND(SUM(F848:F854),2)</f>
        <v>0</v>
      </c>
      <c r="G855" s="16">
        <f t="shared" ref="G855:O855" si="256">SUM(G848:G854)</f>
        <v>0</v>
      </c>
      <c r="H855" s="16">
        <f t="shared" si="256"/>
        <v>0</v>
      </c>
      <c r="I855" s="16">
        <f t="shared" si="256"/>
        <v>0</v>
      </c>
      <c r="J855" s="16">
        <f t="shared" si="256"/>
        <v>0</v>
      </c>
      <c r="K855" s="16">
        <f t="shared" si="256"/>
        <v>0</v>
      </c>
      <c r="L855" s="16">
        <f t="shared" si="256"/>
        <v>0</v>
      </c>
      <c r="M855" s="16">
        <f t="shared" si="256"/>
        <v>0</v>
      </c>
      <c r="N855" s="16">
        <f t="shared" si="256"/>
        <v>0</v>
      </c>
      <c r="O855" s="16">
        <f t="shared" si="256"/>
        <v>0</v>
      </c>
    </row>
    <row r="856" spans="1:15" x14ac:dyDescent="0.25">
      <c r="A856" s="17" t="s">
        <v>185</v>
      </c>
      <c r="B856" s="15">
        <f>B4</f>
        <v>43100</v>
      </c>
      <c r="C856" s="16"/>
      <c r="D856" s="16"/>
      <c r="E856" s="16"/>
      <c r="F856" s="16"/>
      <c r="G856" s="16"/>
      <c r="H856" s="16"/>
      <c r="I856" s="16"/>
      <c r="J856" s="16"/>
      <c r="K856" s="16"/>
      <c r="L856" s="16"/>
      <c r="M856" s="16"/>
      <c r="N856" s="16"/>
      <c r="O856" s="16"/>
    </row>
    <row r="857" spans="1:15" x14ac:dyDescent="0.25">
      <c r="A857" s="14" t="s">
        <v>180</v>
      </c>
      <c r="B857" s="14" t="s">
        <v>100</v>
      </c>
      <c r="C857" s="16"/>
      <c r="D857" s="16"/>
      <c r="E857" s="16"/>
      <c r="F857" s="16"/>
      <c r="G857" s="16"/>
      <c r="H857" s="16"/>
      <c r="I857" s="16"/>
      <c r="J857" s="16"/>
      <c r="K857" s="16"/>
      <c r="L857" s="16"/>
      <c r="M857" s="16"/>
      <c r="N857" s="16"/>
      <c r="O857" s="16"/>
    </row>
    <row r="858" spans="1:15" x14ac:dyDescent="0.25">
      <c r="A858" s="17" t="s">
        <v>148</v>
      </c>
      <c r="B858" s="18"/>
      <c r="C858" s="19">
        <f t="shared" ref="C858:C864" si="257">ROUND(E858+D858,2)</f>
        <v>0</v>
      </c>
      <c r="D858" s="19"/>
      <c r="E858" s="19">
        <f t="shared" ref="E858:E864" si="258">ROUND(SUM(F858:O858),2)</f>
        <v>0</v>
      </c>
      <c r="F858" s="19"/>
      <c r="G858" s="19"/>
      <c r="H858" s="19"/>
      <c r="I858" s="19"/>
      <c r="J858" s="19"/>
      <c r="K858" s="19"/>
      <c r="L858" s="19"/>
      <c r="M858" s="19"/>
      <c r="N858" s="19"/>
      <c r="O858" s="19"/>
    </row>
    <row r="859" spans="1:15" x14ac:dyDescent="0.25">
      <c r="A859" s="17" t="s">
        <v>171</v>
      </c>
      <c r="B859" s="18"/>
      <c r="C859" s="19">
        <f t="shared" si="257"/>
        <v>0</v>
      </c>
      <c r="D859" s="19"/>
      <c r="E859" s="19">
        <f t="shared" si="258"/>
        <v>0</v>
      </c>
      <c r="F859" s="19"/>
      <c r="G859" s="19"/>
      <c r="H859" s="19"/>
      <c r="I859" s="19"/>
      <c r="J859" s="19"/>
      <c r="K859" s="19"/>
      <c r="L859" s="19"/>
      <c r="M859" s="19"/>
      <c r="N859" s="19"/>
      <c r="O859" s="19"/>
    </row>
    <row r="860" spans="1:15" x14ac:dyDescent="0.25">
      <c r="A860" s="17" t="s">
        <v>172</v>
      </c>
      <c r="B860" s="18"/>
      <c r="C860" s="19">
        <f t="shared" si="257"/>
        <v>0</v>
      </c>
      <c r="D860" s="19"/>
      <c r="E860" s="19">
        <f t="shared" si="258"/>
        <v>0</v>
      </c>
      <c r="F860" s="19"/>
      <c r="G860" s="19"/>
      <c r="H860" s="19"/>
      <c r="I860" s="19"/>
      <c r="J860" s="19"/>
      <c r="K860" s="19"/>
      <c r="L860" s="19"/>
      <c r="M860" s="19"/>
      <c r="N860" s="19"/>
      <c r="O860" s="19"/>
    </row>
    <row r="861" spans="1:15" x14ac:dyDescent="0.25">
      <c r="A861" s="17" t="s">
        <v>182</v>
      </c>
      <c r="B861" s="18"/>
      <c r="C861" s="19">
        <f t="shared" si="257"/>
        <v>0</v>
      </c>
      <c r="D861" s="19"/>
      <c r="E861" s="19">
        <f t="shared" si="258"/>
        <v>0</v>
      </c>
      <c r="F861" s="19"/>
      <c r="G861" s="19"/>
      <c r="H861" s="19"/>
      <c r="I861" s="19"/>
      <c r="J861" s="19"/>
      <c r="K861" s="19"/>
      <c r="L861" s="19"/>
      <c r="M861" s="19"/>
      <c r="N861" s="19"/>
      <c r="O861" s="19"/>
    </row>
    <row r="862" spans="1:15" x14ac:dyDescent="0.25">
      <c r="A862" s="17" t="s">
        <v>17</v>
      </c>
      <c r="B862" s="18"/>
      <c r="C862" s="19">
        <f t="shared" si="257"/>
        <v>0</v>
      </c>
      <c r="D862" s="19"/>
      <c r="E862" s="19">
        <f t="shared" si="258"/>
        <v>0</v>
      </c>
      <c r="F862" s="19"/>
      <c r="G862" s="19"/>
      <c r="H862" s="19"/>
      <c r="I862" s="19"/>
      <c r="J862" s="19"/>
      <c r="K862" s="19"/>
      <c r="L862" s="19"/>
      <c r="M862" s="19"/>
      <c r="N862" s="19"/>
      <c r="O862" s="19"/>
    </row>
    <row r="863" spans="1:15" x14ac:dyDescent="0.25">
      <c r="A863" s="17"/>
      <c r="B863" s="18"/>
      <c r="C863" s="19">
        <f t="shared" si="257"/>
        <v>0</v>
      </c>
      <c r="D863" s="19"/>
      <c r="E863" s="19">
        <f t="shared" si="258"/>
        <v>0</v>
      </c>
      <c r="F863" s="19"/>
      <c r="G863" s="19"/>
      <c r="H863" s="19"/>
      <c r="I863" s="19"/>
      <c r="J863" s="19"/>
      <c r="K863" s="19"/>
      <c r="L863" s="19"/>
      <c r="M863" s="19"/>
      <c r="N863" s="19"/>
      <c r="O863" s="19"/>
    </row>
    <row r="864" spans="1:15" x14ac:dyDescent="0.25">
      <c r="A864" s="17"/>
      <c r="B864" s="18"/>
      <c r="C864" s="19">
        <f t="shared" si="257"/>
        <v>0</v>
      </c>
      <c r="D864" s="19"/>
      <c r="E864" s="19">
        <f t="shared" si="258"/>
        <v>0</v>
      </c>
      <c r="F864" s="19"/>
      <c r="G864" s="19"/>
      <c r="H864" s="19"/>
      <c r="I864" s="19"/>
      <c r="J864" s="19"/>
      <c r="K864" s="19"/>
      <c r="L864" s="19"/>
      <c r="M864" s="19"/>
      <c r="N864" s="19"/>
      <c r="O864" s="19"/>
    </row>
    <row r="865" spans="1:15" x14ac:dyDescent="0.25">
      <c r="A865" s="14" t="s">
        <v>23</v>
      </c>
      <c r="B865" s="14"/>
      <c r="C865" s="16">
        <f>ROUND(SUM(C858:C864),2)</f>
        <v>0</v>
      </c>
      <c r="D865" s="16">
        <f>ROUND(SUM(D858:D864),2)</f>
        <v>0</v>
      </c>
      <c r="E865" s="16">
        <f>ROUND(SUM(E858:E864),2)</f>
        <v>0</v>
      </c>
      <c r="F865" s="16">
        <f>ROUND(SUM(F858:F864),2)</f>
        <v>0</v>
      </c>
      <c r="G865" s="16">
        <f t="shared" ref="G865:O865" si="259">SUM(G858:G864)</f>
        <v>0</v>
      </c>
      <c r="H865" s="16">
        <f t="shared" si="259"/>
        <v>0</v>
      </c>
      <c r="I865" s="16">
        <f t="shared" si="259"/>
        <v>0</v>
      </c>
      <c r="J865" s="16">
        <f t="shared" si="259"/>
        <v>0</v>
      </c>
      <c r="K865" s="16">
        <f t="shared" si="259"/>
        <v>0</v>
      </c>
      <c r="L865" s="16">
        <f t="shared" si="259"/>
        <v>0</v>
      </c>
      <c r="M865" s="16">
        <f t="shared" si="259"/>
        <v>0</v>
      </c>
      <c r="N865" s="16">
        <f t="shared" si="259"/>
        <v>0</v>
      </c>
      <c r="O865" s="16">
        <f t="shared" si="259"/>
        <v>0</v>
      </c>
    </row>
    <row r="866" spans="1:15" x14ac:dyDescent="0.25">
      <c r="A866" s="17"/>
      <c r="B866" s="14"/>
      <c r="C866" s="16"/>
      <c r="D866" s="16"/>
      <c r="E866" s="16"/>
      <c r="F866" s="16"/>
      <c r="G866" s="16"/>
      <c r="H866" s="16"/>
      <c r="I866" s="16"/>
      <c r="J866" s="16"/>
      <c r="K866" s="16"/>
      <c r="L866" s="16"/>
      <c r="M866" s="16"/>
      <c r="N866" s="16"/>
      <c r="O866" s="16"/>
    </row>
    <row r="867" spans="1:15" x14ac:dyDescent="0.25">
      <c r="A867" s="25" t="s">
        <v>186</v>
      </c>
      <c r="B867" s="26" t="s">
        <v>26</v>
      </c>
      <c r="C867" s="27"/>
      <c r="D867" s="27"/>
      <c r="E867" s="27"/>
      <c r="F867" s="27"/>
      <c r="G867" s="27"/>
      <c r="H867" s="27"/>
      <c r="I867" s="27"/>
      <c r="J867" s="27"/>
      <c r="K867" s="27"/>
      <c r="L867" s="27"/>
      <c r="M867" s="27"/>
      <c r="N867" s="27"/>
      <c r="O867" s="27"/>
    </row>
    <row r="868" spans="1:15" x14ac:dyDescent="0.25">
      <c r="A868" s="17"/>
      <c r="B868" s="14"/>
      <c r="C868" s="16"/>
      <c r="D868" s="16"/>
      <c r="E868" s="16"/>
      <c r="F868" s="16"/>
      <c r="G868" s="16"/>
      <c r="H868" s="16"/>
      <c r="I868" s="16"/>
      <c r="J868" s="16"/>
      <c r="K868" s="16"/>
      <c r="L868" s="16"/>
      <c r="M868" s="16"/>
      <c r="N868" s="16"/>
      <c r="O868" s="16"/>
    </row>
    <row r="869" spans="1:15" x14ac:dyDescent="0.25">
      <c r="A869" s="25" t="s">
        <v>187</v>
      </c>
      <c r="B869" s="26" t="s">
        <v>26</v>
      </c>
      <c r="C869" s="27"/>
      <c r="D869" s="27"/>
      <c r="E869" s="27"/>
      <c r="F869" s="27"/>
      <c r="G869" s="27"/>
      <c r="H869" s="27"/>
      <c r="I869" s="27"/>
      <c r="J869" s="27"/>
      <c r="K869" s="27"/>
      <c r="L869" s="27"/>
      <c r="M869" s="27"/>
      <c r="N869" s="27"/>
      <c r="O869" s="27"/>
    </row>
    <row r="870" spans="1:15" x14ac:dyDescent="0.25">
      <c r="A870" s="17"/>
      <c r="B870" s="14"/>
      <c r="C870" s="16"/>
      <c r="D870" s="16"/>
      <c r="E870" s="16"/>
      <c r="F870" s="16"/>
      <c r="G870" s="16"/>
      <c r="H870" s="16"/>
      <c r="I870" s="16"/>
      <c r="J870" s="16"/>
      <c r="K870" s="16"/>
      <c r="L870" s="16"/>
      <c r="M870" s="16"/>
      <c r="N870" s="16"/>
      <c r="O870" s="16"/>
    </row>
    <row r="871" spans="1:15" x14ac:dyDescent="0.25">
      <c r="A871" s="25" t="s">
        <v>188</v>
      </c>
      <c r="B871" s="26" t="s">
        <v>26</v>
      </c>
      <c r="C871" s="27"/>
      <c r="D871" s="27"/>
      <c r="E871" s="27"/>
      <c r="F871" s="27"/>
      <c r="G871" s="27"/>
      <c r="H871" s="27"/>
      <c r="I871" s="27"/>
      <c r="J871" s="27"/>
      <c r="K871" s="27"/>
      <c r="L871" s="27"/>
      <c r="M871" s="27"/>
      <c r="N871" s="27"/>
      <c r="O871" s="27"/>
    </row>
    <row r="872" spans="1:15" x14ac:dyDescent="0.25">
      <c r="A872" s="17"/>
      <c r="B872" s="14"/>
      <c r="C872" s="16"/>
      <c r="D872" s="16"/>
      <c r="E872" s="16"/>
      <c r="F872" s="16"/>
      <c r="G872" s="16"/>
      <c r="H872" s="16"/>
      <c r="I872" s="16"/>
      <c r="J872" s="16"/>
      <c r="K872" s="16"/>
      <c r="L872" s="16"/>
      <c r="M872" s="16"/>
      <c r="N872" s="16"/>
      <c r="O872" s="16"/>
    </row>
    <row r="873" spans="1:15" x14ac:dyDescent="0.25">
      <c r="A873" s="25" t="s">
        <v>189</v>
      </c>
      <c r="B873" s="26" t="s">
        <v>26</v>
      </c>
      <c r="C873" s="27"/>
      <c r="D873" s="27"/>
      <c r="E873" s="27"/>
      <c r="F873" s="27"/>
      <c r="G873" s="27"/>
      <c r="H873" s="27"/>
      <c r="I873" s="27"/>
      <c r="J873" s="27"/>
      <c r="K873" s="27"/>
      <c r="L873" s="27"/>
      <c r="M873" s="27"/>
      <c r="N873" s="27"/>
      <c r="O873" s="27"/>
    </row>
    <row r="874" spans="1:15" x14ac:dyDescent="0.25">
      <c r="A874" s="17"/>
      <c r="B874" s="14"/>
      <c r="C874" s="16"/>
      <c r="D874" s="16"/>
      <c r="E874" s="16"/>
      <c r="F874" s="16"/>
      <c r="G874" s="16"/>
      <c r="H874" s="16"/>
      <c r="I874" s="16"/>
      <c r="J874" s="16"/>
      <c r="K874" s="16"/>
      <c r="L874" s="16"/>
      <c r="M874" s="16"/>
      <c r="N874" s="16"/>
      <c r="O874" s="16"/>
    </row>
    <row r="875" spans="1:15" x14ac:dyDescent="0.25">
      <c r="A875" s="25" t="s">
        <v>190</v>
      </c>
      <c r="B875" s="26" t="s">
        <v>26</v>
      </c>
      <c r="C875" s="27"/>
      <c r="D875" s="27"/>
      <c r="E875" s="27"/>
      <c r="F875" s="27"/>
      <c r="G875" s="27"/>
      <c r="H875" s="27"/>
      <c r="I875" s="27"/>
      <c r="J875" s="27"/>
      <c r="K875" s="27"/>
      <c r="L875" s="27"/>
      <c r="M875" s="27"/>
      <c r="N875" s="27"/>
      <c r="O875" s="27"/>
    </row>
    <row r="876" spans="1:15" x14ac:dyDescent="0.25">
      <c r="A876" s="17"/>
      <c r="B876" s="14"/>
      <c r="C876" s="16"/>
      <c r="D876" s="16"/>
      <c r="E876" s="16"/>
      <c r="F876" s="16"/>
      <c r="G876" s="16"/>
      <c r="H876" s="16"/>
      <c r="I876" s="16"/>
      <c r="J876" s="16"/>
      <c r="K876" s="16"/>
      <c r="L876" s="16"/>
      <c r="M876" s="16"/>
      <c r="N876" s="16"/>
      <c r="O876" s="16"/>
    </row>
    <row r="877" spans="1:15" x14ac:dyDescent="0.25">
      <c r="A877" s="11" t="s">
        <v>191</v>
      </c>
      <c r="B877" s="12"/>
      <c r="C877" s="13"/>
      <c r="D877" s="13"/>
      <c r="E877" s="13"/>
      <c r="F877" s="13"/>
      <c r="G877" s="13"/>
      <c r="H877" s="13"/>
      <c r="I877" s="13"/>
      <c r="J877" s="13"/>
      <c r="K877" s="13"/>
      <c r="L877" s="13"/>
      <c r="M877" s="13"/>
      <c r="N877" s="13"/>
      <c r="O877" s="13"/>
    </row>
    <row r="878" spans="1:15" x14ac:dyDescent="0.25">
      <c r="A878" s="51" t="s">
        <v>146</v>
      </c>
      <c r="B878" s="14"/>
      <c r="C878" s="16"/>
      <c r="D878" s="16"/>
      <c r="E878" s="16"/>
      <c r="F878" s="16"/>
      <c r="G878" s="16"/>
      <c r="H878" s="16"/>
      <c r="I878" s="16"/>
      <c r="J878" s="16"/>
      <c r="K878" s="16"/>
      <c r="L878" s="16"/>
      <c r="M878" s="16"/>
      <c r="N878" s="16"/>
      <c r="O878" s="16"/>
    </row>
    <row r="879" spans="1:15" x14ac:dyDescent="0.25">
      <c r="A879" s="46" t="s">
        <v>3</v>
      </c>
      <c r="B879" s="14" t="s">
        <v>159</v>
      </c>
      <c r="C879" s="16"/>
      <c r="D879" s="16"/>
      <c r="E879" s="16"/>
      <c r="F879" s="16"/>
      <c r="G879" s="16"/>
      <c r="H879" s="16"/>
      <c r="I879" s="16"/>
      <c r="J879" s="16"/>
      <c r="K879" s="16"/>
      <c r="L879" s="16"/>
      <c r="M879" s="16"/>
      <c r="N879" s="16"/>
      <c r="O879" s="16"/>
    </row>
    <row r="880" spans="1:15" x14ac:dyDescent="0.25">
      <c r="A880" s="17" t="s">
        <v>149</v>
      </c>
      <c r="B880" s="18"/>
      <c r="C880" s="19">
        <f>ROUND(E880+D880,2)</f>
        <v>0</v>
      </c>
      <c r="D880" s="19"/>
      <c r="E880" s="19">
        <f>ROUND(SUM(F880:O880),2)</f>
        <v>0</v>
      </c>
      <c r="F880" s="19"/>
      <c r="G880" s="19"/>
      <c r="H880" s="19"/>
      <c r="I880" s="19"/>
      <c r="J880" s="19"/>
      <c r="K880" s="19"/>
      <c r="L880" s="19"/>
      <c r="M880" s="19"/>
      <c r="N880" s="19"/>
      <c r="O880" s="19"/>
    </row>
    <row r="881" spans="1:15" x14ac:dyDescent="0.25">
      <c r="A881" s="17" t="s">
        <v>192</v>
      </c>
      <c r="B881" s="18"/>
      <c r="C881" s="19">
        <f>ROUND(E881+D881,2)</f>
        <v>0</v>
      </c>
      <c r="D881" s="19"/>
      <c r="E881" s="19">
        <f>ROUND(SUM(F881:O881),2)</f>
        <v>0</v>
      </c>
      <c r="F881" s="19"/>
      <c r="G881" s="19"/>
      <c r="H881" s="19"/>
      <c r="I881" s="19"/>
      <c r="J881" s="19"/>
      <c r="K881" s="19"/>
      <c r="L881" s="19"/>
      <c r="M881" s="19"/>
      <c r="N881" s="19"/>
      <c r="O881" s="19"/>
    </row>
    <row r="882" spans="1:15" x14ac:dyDescent="0.25">
      <c r="A882" s="17" t="s">
        <v>193</v>
      </c>
      <c r="B882" s="18"/>
      <c r="C882" s="19">
        <f>ROUND(E882+D882,2)</f>
        <v>0</v>
      </c>
      <c r="D882" s="19"/>
      <c r="E882" s="19">
        <f>ROUND(SUM(F882:O882),2)</f>
        <v>0</v>
      </c>
      <c r="F882" s="19"/>
      <c r="G882" s="19"/>
      <c r="H882" s="19"/>
      <c r="I882" s="19"/>
      <c r="J882" s="19"/>
      <c r="K882" s="19"/>
      <c r="L882" s="19"/>
      <c r="M882" s="19"/>
      <c r="N882" s="19"/>
      <c r="O882" s="19"/>
    </row>
    <row r="883" spans="1:15" x14ac:dyDescent="0.25">
      <c r="A883" s="17" t="s">
        <v>194</v>
      </c>
      <c r="B883" s="18"/>
      <c r="C883" s="19">
        <f>ROUND(E883+D883,2)</f>
        <v>0</v>
      </c>
      <c r="D883" s="19"/>
      <c r="E883" s="19">
        <f>ROUND(SUM(F883:O883),2)</f>
        <v>0</v>
      </c>
      <c r="F883" s="19"/>
      <c r="G883" s="19"/>
      <c r="H883" s="19"/>
      <c r="I883" s="19"/>
      <c r="J883" s="19"/>
      <c r="K883" s="19"/>
      <c r="L883" s="19"/>
      <c r="M883" s="19"/>
      <c r="N883" s="19"/>
      <c r="O883" s="19"/>
    </row>
    <row r="884" spans="1:15" x14ac:dyDescent="0.25">
      <c r="A884" s="17"/>
      <c r="B884" s="18"/>
      <c r="C884" s="19">
        <f>ROUND(E884+D884,2)</f>
        <v>0</v>
      </c>
      <c r="D884" s="19"/>
      <c r="E884" s="19">
        <f>ROUND(SUM(F884:O884),2)</f>
        <v>0</v>
      </c>
      <c r="F884" s="19"/>
      <c r="G884" s="19"/>
      <c r="H884" s="19"/>
      <c r="I884" s="19"/>
      <c r="J884" s="19"/>
      <c r="K884" s="19"/>
      <c r="L884" s="19"/>
      <c r="M884" s="19"/>
      <c r="N884" s="19"/>
      <c r="O884" s="19"/>
    </row>
    <row r="885" spans="1:15" x14ac:dyDescent="0.25">
      <c r="A885" s="14" t="s">
        <v>195</v>
      </c>
      <c r="B885" s="14"/>
      <c r="C885" s="20">
        <f>ROUND(SUM(C880:C884),2)</f>
        <v>0</v>
      </c>
      <c r="D885" s="16">
        <f>ROUND(SUM(D880:D884),2)</f>
        <v>0</v>
      </c>
      <c r="E885" s="16">
        <f>ROUND(SUM(E880:E884),2)</f>
        <v>0</v>
      </c>
      <c r="F885" s="16">
        <f>ROUND(SUM(F880:F884),2)</f>
        <v>0</v>
      </c>
      <c r="G885" s="16">
        <f t="shared" ref="G885:O885" si="260">SUM(G880:G884)</f>
        <v>0</v>
      </c>
      <c r="H885" s="16">
        <f t="shared" si="260"/>
        <v>0</v>
      </c>
      <c r="I885" s="16">
        <f t="shared" si="260"/>
        <v>0</v>
      </c>
      <c r="J885" s="16">
        <f t="shared" si="260"/>
        <v>0</v>
      </c>
      <c r="K885" s="16">
        <f t="shared" si="260"/>
        <v>0</v>
      </c>
      <c r="L885" s="16">
        <f t="shared" si="260"/>
        <v>0</v>
      </c>
      <c r="M885" s="16">
        <f t="shared" si="260"/>
        <v>0</v>
      </c>
      <c r="N885" s="16">
        <f t="shared" si="260"/>
        <v>0</v>
      </c>
      <c r="O885" s="16">
        <f t="shared" si="260"/>
        <v>0</v>
      </c>
    </row>
    <row r="886" spans="1:15" x14ac:dyDescent="0.25">
      <c r="A886" s="46" t="s">
        <v>3</v>
      </c>
      <c r="B886" s="14" t="s">
        <v>174</v>
      </c>
      <c r="C886" s="16"/>
      <c r="D886" s="16"/>
      <c r="E886" s="16"/>
      <c r="F886" s="16"/>
      <c r="G886" s="16"/>
      <c r="H886" s="16"/>
      <c r="I886" s="16"/>
      <c r="J886" s="16"/>
      <c r="K886" s="16"/>
      <c r="L886" s="16"/>
      <c r="M886" s="16"/>
      <c r="N886" s="16"/>
      <c r="O886" s="16"/>
    </row>
    <row r="887" spans="1:15" x14ac:dyDescent="0.25">
      <c r="A887" s="17" t="str">
        <f>$A$880</f>
        <v>土地使用权</v>
      </c>
      <c r="B887" s="18"/>
      <c r="C887" s="19">
        <f>ROUND(E887+D887,2)</f>
        <v>0</v>
      </c>
      <c r="D887" s="19"/>
      <c r="E887" s="19">
        <f>ROUND(SUM(F887:O887),2)</f>
        <v>0</v>
      </c>
      <c r="F887" s="19"/>
      <c r="G887" s="19"/>
      <c r="H887" s="19"/>
      <c r="I887" s="19"/>
      <c r="J887" s="19"/>
      <c r="K887" s="19"/>
      <c r="L887" s="19"/>
      <c r="M887" s="19"/>
      <c r="N887" s="19"/>
      <c r="O887" s="19"/>
    </row>
    <row r="888" spans="1:15" x14ac:dyDescent="0.25">
      <c r="A888" s="17" t="str">
        <f>$A$881</f>
        <v>专利权</v>
      </c>
      <c r="B888" s="18"/>
      <c r="C888" s="19">
        <f>ROUND(E888+D888,2)</f>
        <v>0</v>
      </c>
      <c r="D888" s="19"/>
      <c r="E888" s="19">
        <f>ROUND(SUM(F888:O888),2)</f>
        <v>0</v>
      </c>
      <c r="F888" s="19"/>
      <c r="G888" s="19"/>
      <c r="H888" s="19"/>
      <c r="I888" s="19"/>
      <c r="J888" s="19"/>
      <c r="K888" s="19"/>
      <c r="L888" s="19"/>
      <c r="M888" s="19"/>
      <c r="N888" s="19"/>
      <c r="O888" s="19"/>
    </row>
    <row r="889" spans="1:15" x14ac:dyDescent="0.25">
      <c r="A889" s="17" t="str">
        <f>$A$882</f>
        <v>非专利技术</v>
      </c>
      <c r="B889" s="18"/>
      <c r="C889" s="19">
        <f>ROUND(E889+D889,2)</f>
        <v>0</v>
      </c>
      <c r="D889" s="19"/>
      <c r="E889" s="19">
        <f>ROUND(SUM(F889:O889),2)</f>
        <v>0</v>
      </c>
      <c r="F889" s="19"/>
      <c r="G889" s="19"/>
      <c r="H889" s="19"/>
      <c r="I889" s="19"/>
      <c r="J889" s="19"/>
      <c r="K889" s="19"/>
      <c r="L889" s="19"/>
      <c r="M889" s="19"/>
      <c r="N889" s="19"/>
      <c r="O889" s="19"/>
    </row>
    <row r="890" spans="1:15" x14ac:dyDescent="0.25">
      <c r="A890" s="32" t="str">
        <f>$A$883</f>
        <v>软件</v>
      </c>
      <c r="B890" s="18"/>
      <c r="C890" s="19">
        <f>ROUND(E890+D890,2)</f>
        <v>0</v>
      </c>
      <c r="D890" s="19"/>
      <c r="E890" s="19">
        <f>ROUND(SUM(F890:O890),2)</f>
        <v>0</v>
      </c>
      <c r="F890" s="19"/>
      <c r="G890" s="19"/>
      <c r="H890" s="19"/>
      <c r="I890" s="19"/>
      <c r="J890" s="19"/>
      <c r="K890" s="19"/>
      <c r="L890" s="19"/>
      <c r="M890" s="19"/>
      <c r="N890" s="19"/>
      <c r="O890" s="19"/>
    </row>
    <row r="891" spans="1:15" x14ac:dyDescent="0.25">
      <c r="A891" s="32">
        <f>$A$884</f>
        <v>0</v>
      </c>
      <c r="B891" s="18"/>
      <c r="C891" s="19">
        <f>ROUND(E891+D891,2)</f>
        <v>0</v>
      </c>
      <c r="D891" s="19"/>
      <c r="E891" s="19">
        <f>ROUND(SUM(F891:O891),2)</f>
        <v>0</v>
      </c>
      <c r="F891" s="19"/>
      <c r="G891" s="19"/>
      <c r="H891" s="19"/>
      <c r="I891" s="19"/>
      <c r="J891" s="19"/>
      <c r="K891" s="19"/>
      <c r="L891" s="19"/>
      <c r="M891" s="19"/>
      <c r="N891" s="19"/>
      <c r="O891" s="19"/>
    </row>
    <row r="892" spans="1:15" x14ac:dyDescent="0.25">
      <c r="A892" s="14" t="s">
        <v>195</v>
      </c>
      <c r="B892" s="14"/>
      <c r="C892" s="20">
        <f>ROUND(SUM(C887:C891),2)</f>
        <v>0</v>
      </c>
      <c r="D892" s="16">
        <f>ROUND(SUM(D887:D891),2)</f>
        <v>0</v>
      </c>
      <c r="E892" s="16">
        <f>ROUND(SUM(E887:E891),2)</f>
        <v>0</v>
      </c>
      <c r="F892" s="16">
        <f>ROUND(SUM(F887:F891),2)</f>
        <v>0</v>
      </c>
      <c r="G892" s="16">
        <f t="shared" ref="G892:O892" si="261">SUM(G887:G891)</f>
        <v>0</v>
      </c>
      <c r="H892" s="16">
        <f t="shared" si="261"/>
        <v>0</v>
      </c>
      <c r="I892" s="16">
        <f t="shared" si="261"/>
        <v>0</v>
      </c>
      <c r="J892" s="16">
        <f t="shared" si="261"/>
        <v>0</v>
      </c>
      <c r="K892" s="16">
        <f t="shared" si="261"/>
        <v>0</v>
      </c>
      <c r="L892" s="16">
        <f t="shared" si="261"/>
        <v>0</v>
      </c>
      <c r="M892" s="16">
        <f t="shared" si="261"/>
        <v>0</v>
      </c>
      <c r="N892" s="16">
        <f t="shared" si="261"/>
        <v>0</v>
      </c>
      <c r="O892" s="16">
        <f t="shared" si="261"/>
        <v>0</v>
      </c>
    </row>
    <row r="893" spans="1:15" x14ac:dyDescent="0.25">
      <c r="A893" s="46" t="s">
        <v>3</v>
      </c>
      <c r="B893" s="14" t="s">
        <v>196</v>
      </c>
      <c r="C893" s="16"/>
      <c r="D893" s="16"/>
      <c r="E893" s="16"/>
      <c r="F893" s="16"/>
      <c r="G893" s="16"/>
      <c r="H893" s="16"/>
      <c r="I893" s="16"/>
      <c r="J893" s="16"/>
      <c r="K893" s="16"/>
      <c r="L893" s="16"/>
      <c r="M893" s="16"/>
      <c r="N893" s="16"/>
      <c r="O893" s="16"/>
    </row>
    <row r="894" spans="1:15" x14ac:dyDescent="0.25">
      <c r="A894" s="17" t="str">
        <f>$A$880</f>
        <v>土地使用权</v>
      </c>
      <c r="B894" s="18"/>
      <c r="C894" s="19">
        <f>ROUND(E894+D894,2)</f>
        <v>0</v>
      </c>
      <c r="D894" s="19"/>
      <c r="E894" s="19">
        <f>ROUND(SUM(F894:O894),2)</f>
        <v>0</v>
      </c>
      <c r="F894" s="19"/>
      <c r="G894" s="19"/>
      <c r="H894" s="19"/>
      <c r="I894" s="19"/>
      <c r="J894" s="19"/>
      <c r="K894" s="19"/>
      <c r="L894" s="19"/>
      <c r="M894" s="19"/>
      <c r="N894" s="19"/>
      <c r="O894" s="19"/>
    </row>
    <row r="895" spans="1:15" x14ac:dyDescent="0.25">
      <c r="A895" s="17" t="str">
        <f>$A$881</f>
        <v>专利权</v>
      </c>
      <c r="B895" s="18"/>
      <c r="C895" s="19">
        <f>ROUND(E895+D895,2)</f>
        <v>0</v>
      </c>
      <c r="D895" s="19"/>
      <c r="E895" s="19">
        <f>ROUND(SUM(F895:O895),2)</f>
        <v>0</v>
      </c>
      <c r="F895" s="19"/>
      <c r="G895" s="19"/>
      <c r="H895" s="19"/>
      <c r="I895" s="19"/>
      <c r="J895" s="19"/>
      <c r="K895" s="19"/>
      <c r="L895" s="19"/>
      <c r="M895" s="19"/>
      <c r="N895" s="19"/>
      <c r="O895" s="19"/>
    </row>
    <row r="896" spans="1:15" x14ac:dyDescent="0.25">
      <c r="A896" s="17" t="str">
        <f>$A$882</f>
        <v>非专利技术</v>
      </c>
      <c r="B896" s="18"/>
      <c r="C896" s="19">
        <f>ROUND(E896+D896,2)</f>
        <v>0</v>
      </c>
      <c r="D896" s="19"/>
      <c r="E896" s="19">
        <f>ROUND(SUM(F896:O896),2)</f>
        <v>0</v>
      </c>
      <c r="F896" s="19"/>
      <c r="G896" s="19"/>
      <c r="H896" s="19"/>
      <c r="I896" s="19"/>
      <c r="J896" s="19"/>
      <c r="K896" s="19"/>
      <c r="L896" s="19"/>
      <c r="M896" s="19"/>
      <c r="N896" s="19"/>
      <c r="O896" s="19"/>
    </row>
    <row r="897" spans="1:15" x14ac:dyDescent="0.25">
      <c r="A897" s="32" t="str">
        <f>$A$883</f>
        <v>软件</v>
      </c>
      <c r="B897" s="18"/>
      <c r="C897" s="19">
        <f>ROUND(E897+D897,2)</f>
        <v>0</v>
      </c>
      <c r="D897" s="19"/>
      <c r="E897" s="19">
        <f>ROUND(SUM(F897:O897),2)</f>
        <v>0</v>
      </c>
      <c r="F897" s="19"/>
      <c r="G897" s="19"/>
      <c r="H897" s="19"/>
      <c r="I897" s="19"/>
      <c r="J897" s="19"/>
      <c r="K897" s="19"/>
      <c r="L897" s="19"/>
      <c r="M897" s="19"/>
      <c r="N897" s="19"/>
      <c r="O897" s="19"/>
    </row>
    <row r="898" spans="1:15" x14ac:dyDescent="0.25">
      <c r="A898" s="32">
        <f>$A$884</f>
        <v>0</v>
      </c>
      <c r="B898" s="18"/>
      <c r="C898" s="19">
        <f>ROUND(E898+D898,2)</f>
        <v>0</v>
      </c>
      <c r="D898" s="19"/>
      <c r="E898" s="19">
        <f>ROUND(SUM(F898:O898),2)</f>
        <v>0</v>
      </c>
      <c r="F898" s="19"/>
      <c r="G898" s="19"/>
      <c r="H898" s="19"/>
      <c r="I898" s="19"/>
      <c r="J898" s="19"/>
      <c r="K898" s="19"/>
      <c r="L898" s="19"/>
      <c r="M898" s="19"/>
      <c r="N898" s="19"/>
      <c r="O898" s="19"/>
    </row>
    <row r="899" spans="1:15" x14ac:dyDescent="0.25">
      <c r="A899" s="14" t="s">
        <v>195</v>
      </c>
      <c r="B899" s="14"/>
      <c r="C899" s="16">
        <f>ROUND(SUM(C894:C898),2)</f>
        <v>0</v>
      </c>
      <c r="D899" s="16">
        <f>ROUND(SUM(D894:D898),2)</f>
        <v>0</v>
      </c>
      <c r="E899" s="16">
        <f>ROUND(SUM(E894:E898),2)</f>
        <v>0</v>
      </c>
      <c r="F899" s="16">
        <f>ROUND(SUM(F894:F898),2)</f>
        <v>0</v>
      </c>
      <c r="G899" s="16">
        <f t="shared" ref="G899:O899" si="262">SUM(G894:G898)</f>
        <v>0</v>
      </c>
      <c r="H899" s="16">
        <f t="shared" si="262"/>
        <v>0</v>
      </c>
      <c r="I899" s="16">
        <f t="shared" si="262"/>
        <v>0</v>
      </c>
      <c r="J899" s="16">
        <f t="shared" si="262"/>
        <v>0</v>
      </c>
      <c r="K899" s="16">
        <f t="shared" si="262"/>
        <v>0</v>
      </c>
      <c r="L899" s="16">
        <f t="shared" si="262"/>
        <v>0</v>
      </c>
      <c r="M899" s="16">
        <f t="shared" si="262"/>
        <v>0</v>
      </c>
      <c r="N899" s="16">
        <f t="shared" si="262"/>
        <v>0</v>
      </c>
      <c r="O899" s="16">
        <f t="shared" si="262"/>
        <v>0</v>
      </c>
    </row>
    <row r="900" spans="1:15" x14ac:dyDescent="0.25">
      <c r="A900" s="46" t="s">
        <v>3</v>
      </c>
      <c r="B900" s="14" t="s">
        <v>153</v>
      </c>
      <c r="C900" s="16"/>
      <c r="D900" s="16"/>
      <c r="E900" s="16"/>
      <c r="F900" s="16"/>
      <c r="G900" s="16"/>
      <c r="H900" s="16"/>
      <c r="I900" s="16"/>
      <c r="J900" s="16"/>
      <c r="K900" s="16"/>
      <c r="L900" s="16"/>
      <c r="M900" s="16"/>
      <c r="N900" s="16"/>
      <c r="O900" s="16"/>
    </row>
    <row r="901" spans="1:15" x14ac:dyDescent="0.25">
      <c r="A901" s="17" t="str">
        <f>$A$880</f>
        <v>土地使用权</v>
      </c>
      <c r="B901" s="18"/>
      <c r="C901" s="19">
        <f>ROUND(E901+D901,2)</f>
        <v>0</v>
      </c>
      <c r="D901" s="19"/>
      <c r="E901" s="19">
        <f>ROUND(SUM(F901:O901),2)</f>
        <v>0</v>
      </c>
      <c r="F901" s="19"/>
      <c r="G901" s="19"/>
      <c r="H901" s="19"/>
      <c r="I901" s="19"/>
      <c r="J901" s="19"/>
      <c r="K901" s="19"/>
      <c r="L901" s="19"/>
      <c r="M901" s="19"/>
      <c r="N901" s="19"/>
      <c r="O901" s="19"/>
    </row>
    <row r="902" spans="1:15" x14ac:dyDescent="0.25">
      <c r="A902" s="17" t="str">
        <f>$A$881</f>
        <v>专利权</v>
      </c>
      <c r="B902" s="18"/>
      <c r="C902" s="19">
        <f>ROUND(E902+D902,2)</f>
        <v>0</v>
      </c>
      <c r="D902" s="19"/>
      <c r="E902" s="19">
        <f>ROUND(SUM(F902:O902),2)</f>
        <v>0</v>
      </c>
      <c r="F902" s="19"/>
      <c r="G902" s="19"/>
      <c r="H902" s="19"/>
      <c r="I902" s="19"/>
      <c r="J902" s="19"/>
      <c r="K902" s="19"/>
      <c r="L902" s="19"/>
      <c r="M902" s="19"/>
      <c r="N902" s="19"/>
      <c r="O902" s="19"/>
    </row>
    <row r="903" spans="1:15" x14ac:dyDescent="0.25">
      <c r="A903" s="17" t="str">
        <f>$A$882</f>
        <v>非专利技术</v>
      </c>
      <c r="B903" s="18"/>
      <c r="C903" s="19">
        <f>ROUND(E903+D903,2)</f>
        <v>0</v>
      </c>
      <c r="D903" s="19"/>
      <c r="E903" s="19">
        <f>ROUND(SUM(F903:O903),2)</f>
        <v>0</v>
      </c>
      <c r="F903" s="19"/>
      <c r="G903" s="19"/>
      <c r="H903" s="19"/>
      <c r="I903" s="19"/>
      <c r="J903" s="19"/>
      <c r="K903" s="19"/>
      <c r="L903" s="19"/>
      <c r="M903" s="19"/>
      <c r="N903" s="19"/>
      <c r="O903" s="19"/>
    </row>
    <row r="904" spans="1:15" x14ac:dyDescent="0.25">
      <c r="A904" s="32" t="str">
        <f>$A$883</f>
        <v>软件</v>
      </c>
      <c r="B904" s="18"/>
      <c r="C904" s="19">
        <f>ROUND(E904+D904,2)</f>
        <v>0</v>
      </c>
      <c r="D904" s="19"/>
      <c r="E904" s="19">
        <f>ROUND(SUM(F904:O904),2)</f>
        <v>0</v>
      </c>
      <c r="F904" s="19"/>
      <c r="G904" s="19"/>
      <c r="H904" s="19"/>
      <c r="I904" s="19"/>
      <c r="J904" s="19"/>
      <c r="K904" s="19"/>
      <c r="L904" s="19"/>
      <c r="M904" s="19"/>
      <c r="N904" s="19"/>
      <c r="O904" s="19"/>
    </row>
    <row r="905" spans="1:15" x14ac:dyDescent="0.25">
      <c r="A905" s="32">
        <f>$A$884</f>
        <v>0</v>
      </c>
      <c r="B905" s="18"/>
      <c r="C905" s="19">
        <f>ROUND(E905+D905,2)</f>
        <v>0</v>
      </c>
      <c r="D905" s="19"/>
      <c r="E905" s="19">
        <f>ROUND(SUM(F905:O905),2)</f>
        <v>0</v>
      </c>
      <c r="F905" s="19"/>
      <c r="G905" s="19"/>
      <c r="H905" s="19"/>
      <c r="I905" s="19"/>
      <c r="J905" s="19"/>
      <c r="K905" s="19"/>
      <c r="L905" s="19"/>
      <c r="M905" s="19"/>
      <c r="N905" s="19"/>
      <c r="O905" s="19"/>
    </row>
    <row r="906" spans="1:15" x14ac:dyDescent="0.25">
      <c r="A906" s="14" t="s">
        <v>195</v>
      </c>
      <c r="B906" s="14"/>
      <c r="C906" s="16">
        <f>ROUND(SUM(C901:C905),2)</f>
        <v>0</v>
      </c>
      <c r="D906" s="16">
        <f>ROUND(SUM(D901:D905),2)</f>
        <v>0</v>
      </c>
      <c r="E906" s="16">
        <f>ROUND(SUM(E901:E905),2)</f>
        <v>0</v>
      </c>
      <c r="F906" s="16">
        <f>ROUND(SUM(F901:F905),2)</f>
        <v>0</v>
      </c>
      <c r="G906" s="16">
        <f t="shared" ref="G906:O906" si="263">SUM(G901:G905)</f>
        <v>0</v>
      </c>
      <c r="H906" s="16">
        <f t="shared" si="263"/>
        <v>0</v>
      </c>
      <c r="I906" s="16">
        <f t="shared" si="263"/>
        <v>0</v>
      </c>
      <c r="J906" s="16">
        <f t="shared" si="263"/>
        <v>0</v>
      </c>
      <c r="K906" s="16">
        <f t="shared" si="263"/>
        <v>0</v>
      </c>
      <c r="L906" s="16">
        <f t="shared" si="263"/>
        <v>0</v>
      </c>
      <c r="M906" s="16">
        <f t="shared" si="263"/>
        <v>0</v>
      </c>
      <c r="N906" s="16">
        <f t="shared" si="263"/>
        <v>0</v>
      </c>
      <c r="O906" s="16">
        <f t="shared" si="263"/>
        <v>0</v>
      </c>
    </row>
    <row r="907" spans="1:15" x14ac:dyDescent="0.25">
      <c r="A907" s="46" t="s">
        <v>3</v>
      </c>
      <c r="B907" s="14" t="s">
        <v>154</v>
      </c>
      <c r="C907" s="16"/>
      <c r="D907" s="16"/>
      <c r="E907" s="16"/>
      <c r="F907" s="16"/>
      <c r="G907" s="16"/>
      <c r="H907" s="16"/>
      <c r="I907" s="16"/>
      <c r="J907" s="16"/>
      <c r="K907" s="16"/>
      <c r="L907" s="16"/>
      <c r="M907" s="16"/>
      <c r="N907" s="16"/>
      <c r="O907" s="16"/>
    </row>
    <row r="908" spans="1:15" x14ac:dyDescent="0.25">
      <c r="A908" s="17" t="str">
        <f>$A$880</f>
        <v>土地使用权</v>
      </c>
      <c r="B908" s="18"/>
      <c r="C908" s="19">
        <f>ROUND(E908+D908,2)</f>
        <v>0</v>
      </c>
      <c r="D908" s="19"/>
      <c r="E908" s="19">
        <f>ROUND(SUM(F908:O908),2)</f>
        <v>0</v>
      </c>
      <c r="F908" s="19"/>
      <c r="G908" s="19"/>
      <c r="H908" s="19"/>
      <c r="I908" s="19"/>
      <c r="J908" s="19"/>
      <c r="K908" s="19"/>
      <c r="L908" s="19"/>
      <c r="M908" s="19"/>
      <c r="N908" s="19"/>
      <c r="O908" s="19"/>
    </row>
    <row r="909" spans="1:15" x14ac:dyDescent="0.25">
      <c r="A909" s="17" t="str">
        <f>$A$881</f>
        <v>专利权</v>
      </c>
      <c r="B909" s="18"/>
      <c r="C909" s="19">
        <f>ROUND(E909+D909,2)</f>
        <v>0</v>
      </c>
      <c r="D909" s="19"/>
      <c r="E909" s="19">
        <f>ROUND(SUM(F909:O909),2)</f>
        <v>0</v>
      </c>
      <c r="F909" s="19"/>
      <c r="G909" s="19"/>
      <c r="H909" s="19"/>
      <c r="I909" s="19"/>
      <c r="J909" s="19"/>
      <c r="K909" s="19"/>
      <c r="L909" s="19"/>
      <c r="M909" s="19"/>
      <c r="N909" s="19"/>
      <c r="O909" s="19"/>
    </row>
    <row r="910" spans="1:15" x14ac:dyDescent="0.25">
      <c r="A910" s="17" t="str">
        <f>$A$882</f>
        <v>非专利技术</v>
      </c>
      <c r="B910" s="18"/>
      <c r="C910" s="19">
        <f>ROUND(E910+D910,2)</f>
        <v>0</v>
      </c>
      <c r="D910" s="19"/>
      <c r="E910" s="19">
        <f>ROUND(SUM(F910:O910),2)</f>
        <v>0</v>
      </c>
      <c r="F910" s="19"/>
      <c r="G910" s="19"/>
      <c r="H910" s="19"/>
      <c r="I910" s="19"/>
      <c r="J910" s="19"/>
      <c r="K910" s="19"/>
      <c r="L910" s="19"/>
      <c r="M910" s="19"/>
      <c r="N910" s="19"/>
      <c r="O910" s="19"/>
    </row>
    <row r="911" spans="1:15" x14ac:dyDescent="0.25">
      <c r="A911" s="32" t="str">
        <f>$A$883</f>
        <v>软件</v>
      </c>
      <c r="B911" s="18"/>
      <c r="C911" s="19">
        <f>ROUND(E911+D911,2)</f>
        <v>0</v>
      </c>
      <c r="D911" s="19"/>
      <c r="E911" s="19">
        <f>ROUND(SUM(F911:O911),2)</f>
        <v>0</v>
      </c>
      <c r="F911" s="19"/>
      <c r="G911" s="19"/>
      <c r="H911" s="19"/>
      <c r="I911" s="19"/>
      <c r="J911" s="19"/>
      <c r="K911" s="19"/>
      <c r="L911" s="19"/>
      <c r="M911" s="19"/>
      <c r="N911" s="19"/>
      <c r="O911" s="19"/>
    </row>
    <row r="912" spans="1:15" x14ac:dyDescent="0.25">
      <c r="A912" s="32">
        <f>$A$884</f>
        <v>0</v>
      </c>
      <c r="B912" s="18"/>
      <c r="C912" s="19">
        <f>ROUND(E912+D912,2)</f>
        <v>0</v>
      </c>
      <c r="D912" s="19"/>
      <c r="E912" s="19">
        <f>ROUND(SUM(F912:O912),2)</f>
        <v>0</v>
      </c>
      <c r="F912" s="19"/>
      <c r="G912" s="19"/>
      <c r="H912" s="19"/>
      <c r="I912" s="19"/>
      <c r="J912" s="19"/>
      <c r="K912" s="19"/>
      <c r="L912" s="19"/>
      <c r="M912" s="19"/>
      <c r="N912" s="19"/>
      <c r="O912" s="19"/>
    </row>
    <row r="913" spans="1:15" x14ac:dyDescent="0.25">
      <c r="A913" s="14" t="s">
        <v>195</v>
      </c>
      <c r="B913" s="14"/>
      <c r="C913" s="16">
        <f>ROUND(SUM(C908:C912),2)</f>
        <v>0</v>
      </c>
      <c r="D913" s="16">
        <f>ROUND(SUM(D908:D912),2)</f>
        <v>0</v>
      </c>
      <c r="E913" s="16">
        <f>ROUND(SUM(E908:E912),2)</f>
        <v>0</v>
      </c>
      <c r="F913" s="16">
        <f>ROUND(SUM(F908:F912),2)</f>
        <v>0</v>
      </c>
      <c r="G913" s="16">
        <f t="shared" ref="G913:O913" si="264">SUM(G908:G912)</f>
        <v>0</v>
      </c>
      <c r="H913" s="16">
        <f t="shared" si="264"/>
        <v>0</v>
      </c>
      <c r="I913" s="16">
        <f t="shared" si="264"/>
        <v>0</v>
      </c>
      <c r="J913" s="16">
        <f t="shared" si="264"/>
        <v>0</v>
      </c>
      <c r="K913" s="16">
        <f t="shared" si="264"/>
        <v>0</v>
      </c>
      <c r="L913" s="16">
        <f t="shared" si="264"/>
        <v>0</v>
      </c>
      <c r="M913" s="16">
        <f t="shared" si="264"/>
        <v>0</v>
      </c>
      <c r="N913" s="16">
        <f t="shared" si="264"/>
        <v>0</v>
      </c>
      <c r="O913" s="16">
        <f t="shared" si="264"/>
        <v>0</v>
      </c>
    </row>
    <row r="914" spans="1:15" x14ac:dyDescent="0.25">
      <c r="A914" s="46" t="s">
        <v>3</v>
      </c>
      <c r="B914" s="14" t="s">
        <v>155</v>
      </c>
      <c r="C914" s="16"/>
      <c r="D914" s="16"/>
      <c r="E914" s="16"/>
      <c r="F914" s="16"/>
      <c r="G914" s="16"/>
      <c r="H914" s="16"/>
      <c r="I914" s="16"/>
      <c r="J914" s="16"/>
      <c r="K914" s="16"/>
      <c r="L914" s="16"/>
      <c r="M914" s="16"/>
      <c r="N914" s="16"/>
      <c r="O914" s="16"/>
    </row>
    <row r="915" spans="1:15" x14ac:dyDescent="0.25">
      <c r="A915" s="17" t="str">
        <f>$A$880</f>
        <v>土地使用权</v>
      </c>
      <c r="B915" s="18"/>
      <c r="C915" s="19">
        <f>ROUND(E915+D915,2)</f>
        <v>0</v>
      </c>
      <c r="D915" s="19"/>
      <c r="E915" s="19">
        <f>ROUND(SUM(F915:O915),2)</f>
        <v>0</v>
      </c>
      <c r="F915" s="19"/>
      <c r="G915" s="19"/>
      <c r="H915" s="19"/>
      <c r="I915" s="19"/>
      <c r="J915" s="19"/>
      <c r="K915" s="19"/>
      <c r="L915" s="19"/>
      <c r="M915" s="19"/>
      <c r="N915" s="19"/>
      <c r="O915" s="19"/>
    </row>
    <row r="916" spans="1:15" x14ac:dyDescent="0.25">
      <c r="A916" s="17" t="str">
        <f>$A$881</f>
        <v>专利权</v>
      </c>
      <c r="B916" s="18"/>
      <c r="C916" s="19">
        <f>ROUND(E916+D916,2)</f>
        <v>0</v>
      </c>
      <c r="D916" s="19"/>
      <c r="E916" s="19">
        <f>ROUND(SUM(F916:O916),2)</f>
        <v>0</v>
      </c>
      <c r="F916" s="19"/>
      <c r="G916" s="19"/>
      <c r="H916" s="19"/>
      <c r="I916" s="19"/>
      <c r="J916" s="19"/>
      <c r="K916" s="19"/>
      <c r="L916" s="19"/>
      <c r="M916" s="19"/>
      <c r="N916" s="19"/>
      <c r="O916" s="19"/>
    </row>
    <row r="917" spans="1:15" x14ac:dyDescent="0.25">
      <c r="A917" s="17" t="str">
        <f>$A$882</f>
        <v>非专利技术</v>
      </c>
      <c r="B917" s="18"/>
      <c r="C917" s="19">
        <f>ROUND(E917+D917,2)</f>
        <v>0</v>
      </c>
      <c r="D917" s="19"/>
      <c r="E917" s="19">
        <f>ROUND(SUM(F917:O917),2)</f>
        <v>0</v>
      </c>
      <c r="F917" s="19"/>
      <c r="G917" s="19"/>
      <c r="H917" s="19"/>
      <c r="I917" s="19"/>
      <c r="J917" s="19"/>
      <c r="K917" s="19"/>
      <c r="L917" s="19"/>
      <c r="M917" s="19"/>
      <c r="N917" s="19"/>
      <c r="O917" s="19"/>
    </row>
    <row r="918" spans="1:15" x14ac:dyDescent="0.25">
      <c r="A918" s="32" t="str">
        <f>$A$883</f>
        <v>软件</v>
      </c>
      <c r="B918" s="18"/>
      <c r="C918" s="19">
        <f>ROUND(E918+D918,2)</f>
        <v>0</v>
      </c>
      <c r="D918" s="19"/>
      <c r="E918" s="19">
        <f>ROUND(SUM(F918:O918),2)</f>
        <v>0</v>
      </c>
      <c r="F918" s="19"/>
      <c r="G918" s="19"/>
      <c r="H918" s="19"/>
      <c r="I918" s="19"/>
      <c r="J918" s="19"/>
      <c r="K918" s="19"/>
      <c r="L918" s="19"/>
      <c r="M918" s="19"/>
      <c r="N918" s="19"/>
      <c r="O918" s="19"/>
    </row>
    <row r="919" spans="1:15" x14ac:dyDescent="0.25">
      <c r="A919" s="32">
        <f>$A$884</f>
        <v>0</v>
      </c>
      <c r="B919" s="18"/>
      <c r="C919" s="19">
        <f>ROUND(E919+D919,2)</f>
        <v>0</v>
      </c>
      <c r="D919" s="19"/>
      <c r="E919" s="19">
        <f>ROUND(SUM(F919:O919),2)</f>
        <v>0</v>
      </c>
      <c r="F919" s="19"/>
      <c r="G919" s="19"/>
      <c r="H919" s="19"/>
      <c r="I919" s="19"/>
      <c r="J919" s="19"/>
      <c r="K919" s="19"/>
      <c r="L919" s="19"/>
      <c r="M919" s="19"/>
      <c r="N919" s="19"/>
      <c r="O919" s="19"/>
    </row>
    <row r="920" spans="1:15" x14ac:dyDescent="0.25">
      <c r="A920" s="14" t="s">
        <v>195</v>
      </c>
      <c r="B920" s="14"/>
      <c r="C920" s="20">
        <f>ROUND(SUM(C915:C919),2)</f>
        <v>0</v>
      </c>
      <c r="D920" s="16">
        <f>ROUND(SUM(D915:D919),2)</f>
        <v>0</v>
      </c>
      <c r="E920" s="16">
        <f>ROUND(SUM(E915:E919),2)</f>
        <v>0</v>
      </c>
      <c r="F920" s="16">
        <f>ROUND(SUM(F915:F919),2)</f>
        <v>0</v>
      </c>
      <c r="G920" s="16">
        <f t="shared" ref="G920:O920" si="265">SUM(G915:G919)</f>
        <v>0</v>
      </c>
      <c r="H920" s="16">
        <f t="shared" si="265"/>
        <v>0</v>
      </c>
      <c r="I920" s="16">
        <f t="shared" si="265"/>
        <v>0</v>
      </c>
      <c r="J920" s="16">
        <f t="shared" si="265"/>
        <v>0</v>
      </c>
      <c r="K920" s="16">
        <f t="shared" si="265"/>
        <v>0</v>
      </c>
      <c r="L920" s="16">
        <f t="shared" si="265"/>
        <v>0</v>
      </c>
      <c r="M920" s="16">
        <f t="shared" si="265"/>
        <v>0</v>
      </c>
      <c r="N920" s="16">
        <f t="shared" si="265"/>
        <v>0</v>
      </c>
      <c r="O920" s="16">
        <f t="shared" si="265"/>
        <v>0</v>
      </c>
    </row>
    <row r="921" spans="1:15" x14ac:dyDescent="0.25">
      <c r="A921" s="46" t="s">
        <v>3</v>
      </c>
      <c r="B921" s="14" t="s">
        <v>161</v>
      </c>
      <c r="C921" s="16"/>
      <c r="D921" s="16"/>
      <c r="E921" s="16"/>
      <c r="F921" s="16"/>
      <c r="G921" s="16"/>
      <c r="H921" s="16"/>
      <c r="I921" s="16"/>
      <c r="J921" s="16"/>
      <c r="K921" s="16"/>
      <c r="L921" s="16"/>
      <c r="M921" s="16"/>
      <c r="N921" s="16"/>
      <c r="O921" s="16"/>
    </row>
    <row r="922" spans="1:15" x14ac:dyDescent="0.25">
      <c r="A922" s="17" t="str">
        <f>$A$880</f>
        <v>土地使用权</v>
      </c>
      <c r="B922" s="18"/>
      <c r="C922" s="19">
        <f>ROUND(E922+D922,2)</f>
        <v>0</v>
      </c>
      <c r="D922" s="19"/>
      <c r="E922" s="19">
        <f>ROUND(SUM(F922:O922),2)</f>
        <v>0</v>
      </c>
      <c r="F922" s="19"/>
      <c r="G922" s="19"/>
      <c r="H922" s="19"/>
      <c r="I922" s="19"/>
      <c r="J922" s="19"/>
      <c r="K922" s="19"/>
      <c r="L922" s="19"/>
      <c r="M922" s="19"/>
      <c r="N922" s="19"/>
      <c r="O922" s="19"/>
    </row>
    <row r="923" spans="1:15" x14ac:dyDescent="0.25">
      <c r="A923" s="17" t="str">
        <f>$A$881</f>
        <v>专利权</v>
      </c>
      <c r="B923" s="18"/>
      <c r="C923" s="19">
        <f>ROUND(E923+D923,2)</f>
        <v>0</v>
      </c>
      <c r="D923" s="19"/>
      <c r="E923" s="19">
        <f>ROUND(SUM(F923:O923),2)</f>
        <v>0</v>
      </c>
      <c r="F923" s="19"/>
      <c r="G923" s="19"/>
      <c r="H923" s="19"/>
      <c r="I923" s="19"/>
      <c r="J923" s="19"/>
      <c r="K923" s="19"/>
      <c r="L923" s="19"/>
      <c r="M923" s="19"/>
      <c r="N923" s="19"/>
      <c r="O923" s="19"/>
    </row>
    <row r="924" spans="1:15" x14ac:dyDescent="0.25">
      <c r="A924" s="17" t="str">
        <f>$A$882</f>
        <v>非专利技术</v>
      </c>
      <c r="B924" s="18"/>
      <c r="C924" s="19">
        <f>ROUND(E924+D924,2)</f>
        <v>0</v>
      </c>
      <c r="D924" s="19"/>
      <c r="E924" s="19">
        <f>ROUND(SUM(F924:O924),2)</f>
        <v>0</v>
      </c>
      <c r="F924" s="19"/>
      <c r="G924" s="19"/>
      <c r="H924" s="19"/>
      <c r="I924" s="19"/>
      <c r="J924" s="19"/>
      <c r="K924" s="19"/>
      <c r="L924" s="19"/>
      <c r="M924" s="19"/>
      <c r="N924" s="19"/>
      <c r="O924" s="19"/>
    </row>
    <row r="925" spans="1:15" x14ac:dyDescent="0.25">
      <c r="A925" s="32" t="str">
        <f>$A$883</f>
        <v>软件</v>
      </c>
      <c r="B925" s="18"/>
      <c r="C925" s="19">
        <f>ROUND(E925+D925,2)</f>
        <v>0</v>
      </c>
      <c r="D925" s="19"/>
      <c r="E925" s="19">
        <f>ROUND(SUM(F925:O925),2)</f>
        <v>0</v>
      </c>
      <c r="F925" s="19"/>
      <c r="G925" s="19"/>
      <c r="H925" s="19"/>
      <c r="I925" s="19"/>
      <c r="J925" s="19"/>
      <c r="K925" s="19"/>
      <c r="L925" s="19"/>
      <c r="M925" s="19"/>
      <c r="N925" s="19"/>
      <c r="O925" s="19"/>
    </row>
    <row r="926" spans="1:15" x14ac:dyDescent="0.25">
      <c r="A926" s="32">
        <f>$A$884</f>
        <v>0</v>
      </c>
      <c r="B926" s="18"/>
      <c r="C926" s="19">
        <f>ROUND(E926+D926,2)</f>
        <v>0</v>
      </c>
      <c r="D926" s="19"/>
      <c r="E926" s="19">
        <f>ROUND(SUM(F926:O926),2)</f>
        <v>0</v>
      </c>
      <c r="F926" s="19"/>
      <c r="G926" s="19"/>
      <c r="H926" s="19"/>
      <c r="I926" s="19"/>
      <c r="J926" s="19"/>
      <c r="K926" s="19"/>
      <c r="L926" s="19"/>
      <c r="M926" s="19"/>
      <c r="N926" s="19"/>
      <c r="O926" s="19"/>
    </row>
    <row r="927" spans="1:15" x14ac:dyDescent="0.25">
      <c r="A927" s="14" t="s">
        <v>195</v>
      </c>
      <c r="B927" s="14"/>
      <c r="C927" s="16">
        <f>ROUND(SUM(C922:C926),2)</f>
        <v>0</v>
      </c>
      <c r="D927" s="16">
        <f>ROUND(SUM(D922:D926),2)</f>
        <v>0</v>
      </c>
      <c r="E927" s="16">
        <f>ROUND(SUM(E922:E926),2)</f>
        <v>0</v>
      </c>
      <c r="F927" s="16">
        <f>ROUND(SUM(F922:F926),2)</f>
        <v>0</v>
      </c>
      <c r="G927" s="16">
        <f t="shared" ref="G927:O927" si="266">SUM(G922:G926)</f>
        <v>0</v>
      </c>
      <c r="H927" s="16">
        <f t="shared" si="266"/>
        <v>0</v>
      </c>
      <c r="I927" s="16">
        <f t="shared" si="266"/>
        <v>0</v>
      </c>
      <c r="J927" s="16">
        <f t="shared" si="266"/>
        <v>0</v>
      </c>
      <c r="K927" s="16">
        <f t="shared" si="266"/>
        <v>0</v>
      </c>
      <c r="L927" s="16">
        <f t="shared" si="266"/>
        <v>0</v>
      </c>
      <c r="M927" s="16">
        <f t="shared" si="266"/>
        <v>0</v>
      </c>
      <c r="N927" s="16">
        <f t="shared" si="266"/>
        <v>0</v>
      </c>
      <c r="O927" s="16">
        <f t="shared" si="266"/>
        <v>0</v>
      </c>
    </row>
    <row r="928" spans="1:15" x14ac:dyDescent="0.25">
      <c r="A928" s="46" t="s">
        <v>3</v>
      </c>
      <c r="B928" s="14" t="s">
        <v>157</v>
      </c>
      <c r="C928" s="16"/>
      <c r="D928" s="16"/>
      <c r="E928" s="16"/>
      <c r="F928" s="16"/>
      <c r="G928" s="16"/>
      <c r="H928" s="16"/>
      <c r="I928" s="16"/>
      <c r="J928" s="16"/>
      <c r="K928" s="16"/>
      <c r="L928" s="16"/>
      <c r="M928" s="16"/>
      <c r="N928" s="16"/>
      <c r="O928" s="16"/>
    </row>
    <row r="929" spans="1:15" x14ac:dyDescent="0.25">
      <c r="A929" s="17" t="str">
        <f>$A$880</f>
        <v>土地使用权</v>
      </c>
      <c r="B929" s="14"/>
      <c r="C929" s="20">
        <f t="shared" ref="C929:F933" si="267">ROUND(C880+C887+C894+C901+C908-C915-C922,2)</f>
        <v>0</v>
      </c>
      <c r="D929" s="16">
        <f t="shared" si="267"/>
        <v>0</v>
      </c>
      <c r="E929" s="16">
        <f t="shared" si="267"/>
        <v>0</v>
      </c>
      <c r="F929" s="16">
        <f t="shared" si="267"/>
        <v>0</v>
      </c>
      <c r="G929" s="16">
        <f t="shared" ref="G929:O933" si="268">G880+G887+G894+G901+G908-G915-G922</f>
        <v>0</v>
      </c>
      <c r="H929" s="16">
        <f t="shared" si="268"/>
        <v>0</v>
      </c>
      <c r="I929" s="16">
        <f t="shared" si="268"/>
        <v>0</v>
      </c>
      <c r="J929" s="16">
        <f t="shared" si="268"/>
        <v>0</v>
      </c>
      <c r="K929" s="16">
        <f t="shared" si="268"/>
        <v>0</v>
      </c>
      <c r="L929" s="16">
        <f t="shared" si="268"/>
        <v>0</v>
      </c>
      <c r="M929" s="16">
        <f t="shared" si="268"/>
        <v>0</v>
      </c>
      <c r="N929" s="16">
        <f t="shared" si="268"/>
        <v>0</v>
      </c>
      <c r="O929" s="16">
        <f t="shared" si="268"/>
        <v>0</v>
      </c>
    </row>
    <row r="930" spans="1:15" x14ac:dyDescent="0.25">
      <c r="A930" s="17" t="str">
        <f>$A$881</f>
        <v>专利权</v>
      </c>
      <c r="B930" s="14"/>
      <c r="C930" s="16">
        <f t="shared" si="267"/>
        <v>0</v>
      </c>
      <c r="D930" s="16">
        <f t="shared" si="267"/>
        <v>0</v>
      </c>
      <c r="E930" s="16">
        <f t="shared" si="267"/>
        <v>0</v>
      </c>
      <c r="F930" s="16">
        <f t="shared" si="267"/>
        <v>0</v>
      </c>
      <c r="G930" s="16">
        <f t="shared" si="268"/>
        <v>0</v>
      </c>
      <c r="H930" s="16">
        <f t="shared" si="268"/>
        <v>0</v>
      </c>
      <c r="I930" s="16">
        <f t="shared" si="268"/>
        <v>0</v>
      </c>
      <c r="J930" s="16">
        <f t="shared" si="268"/>
        <v>0</v>
      </c>
      <c r="K930" s="16">
        <f t="shared" si="268"/>
        <v>0</v>
      </c>
      <c r="L930" s="16">
        <f t="shared" si="268"/>
        <v>0</v>
      </c>
      <c r="M930" s="16">
        <f t="shared" si="268"/>
        <v>0</v>
      </c>
      <c r="N930" s="16">
        <f t="shared" si="268"/>
        <v>0</v>
      </c>
      <c r="O930" s="16">
        <f t="shared" si="268"/>
        <v>0</v>
      </c>
    </row>
    <row r="931" spans="1:15" x14ac:dyDescent="0.25">
      <c r="A931" s="17" t="str">
        <f>$A$882</f>
        <v>非专利技术</v>
      </c>
      <c r="B931" s="14"/>
      <c r="C931" s="16">
        <f t="shared" si="267"/>
        <v>0</v>
      </c>
      <c r="D931" s="16">
        <f t="shared" si="267"/>
        <v>0</v>
      </c>
      <c r="E931" s="16">
        <f t="shared" si="267"/>
        <v>0</v>
      </c>
      <c r="F931" s="16">
        <f t="shared" si="267"/>
        <v>0</v>
      </c>
      <c r="G931" s="16">
        <f t="shared" si="268"/>
        <v>0</v>
      </c>
      <c r="H931" s="16">
        <f t="shared" si="268"/>
        <v>0</v>
      </c>
      <c r="I931" s="16">
        <f t="shared" si="268"/>
        <v>0</v>
      </c>
      <c r="J931" s="16">
        <f t="shared" si="268"/>
        <v>0</v>
      </c>
      <c r="K931" s="16">
        <f t="shared" si="268"/>
        <v>0</v>
      </c>
      <c r="L931" s="16">
        <f t="shared" si="268"/>
        <v>0</v>
      </c>
      <c r="M931" s="16">
        <f t="shared" si="268"/>
        <v>0</v>
      </c>
      <c r="N931" s="16">
        <f t="shared" si="268"/>
        <v>0</v>
      </c>
      <c r="O931" s="16">
        <f t="shared" si="268"/>
        <v>0</v>
      </c>
    </row>
    <row r="932" spans="1:15" x14ac:dyDescent="0.25">
      <c r="A932" s="32" t="str">
        <f>$A$883</f>
        <v>软件</v>
      </c>
      <c r="B932" s="14"/>
      <c r="C932" s="16">
        <f t="shared" si="267"/>
        <v>0</v>
      </c>
      <c r="D932" s="16">
        <f t="shared" si="267"/>
        <v>0</v>
      </c>
      <c r="E932" s="16">
        <f t="shared" si="267"/>
        <v>0</v>
      </c>
      <c r="F932" s="16">
        <f t="shared" si="267"/>
        <v>0</v>
      </c>
      <c r="G932" s="16">
        <f t="shared" si="268"/>
        <v>0</v>
      </c>
      <c r="H932" s="16">
        <f t="shared" si="268"/>
        <v>0</v>
      </c>
      <c r="I932" s="16">
        <f t="shared" si="268"/>
        <v>0</v>
      </c>
      <c r="J932" s="16">
        <f t="shared" si="268"/>
        <v>0</v>
      </c>
      <c r="K932" s="16">
        <f t="shared" si="268"/>
        <v>0</v>
      </c>
      <c r="L932" s="16">
        <f t="shared" si="268"/>
        <v>0</v>
      </c>
      <c r="M932" s="16">
        <f t="shared" si="268"/>
        <v>0</v>
      </c>
      <c r="N932" s="16">
        <f t="shared" si="268"/>
        <v>0</v>
      </c>
      <c r="O932" s="16">
        <f t="shared" si="268"/>
        <v>0</v>
      </c>
    </row>
    <row r="933" spans="1:15" x14ac:dyDescent="0.25">
      <c r="A933" s="32">
        <f>$A$884</f>
        <v>0</v>
      </c>
      <c r="B933" s="14"/>
      <c r="C933" s="16">
        <f t="shared" si="267"/>
        <v>0</v>
      </c>
      <c r="D933" s="16">
        <f t="shared" si="267"/>
        <v>0</v>
      </c>
      <c r="E933" s="16">
        <f t="shared" si="267"/>
        <v>0</v>
      </c>
      <c r="F933" s="16">
        <f t="shared" si="267"/>
        <v>0</v>
      </c>
      <c r="G933" s="16">
        <f t="shared" si="268"/>
        <v>0</v>
      </c>
      <c r="H933" s="16">
        <f t="shared" si="268"/>
        <v>0</v>
      </c>
      <c r="I933" s="16">
        <f t="shared" si="268"/>
        <v>0</v>
      </c>
      <c r="J933" s="16">
        <f t="shared" si="268"/>
        <v>0</v>
      </c>
      <c r="K933" s="16">
        <f t="shared" si="268"/>
        <v>0</v>
      </c>
      <c r="L933" s="16">
        <f t="shared" si="268"/>
        <v>0</v>
      </c>
      <c r="M933" s="16">
        <f t="shared" si="268"/>
        <v>0</v>
      </c>
      <c r="N933" s="16">
        <f t="shared" si="268"/>
        <v>0</v>
      </c>
      <c r="O933" s="16">
        <f t="shared" si="268"/>
        <v>0</v>
      </c>
    </row>
    <row r="934" spans="1:15" x14ac:dyDescent="0.25">
      <c r="A934" s="14" t="s">
        <v>195</v>
      </c>
      <c r="B934" s="14"/>
      <c r="C934" s="20">
        <f>ROUND(SUM(C929:C933),2)</f>
        <v>0</v>
      </c>
      <c r="D934" s="16">
        <f>ROUND(SUM(D929:D933),2)</f>
        <v>0</v>
      </c>
      <c r="E934" s="16">
        <f>ROUND(SUM(E929:E933),2)</f>
        <v>0</v>
      </c>
      <c r="F934" s="16">
        <f>ROUND(SUM(F929:F933),2)</f>
        <v>0</v>
      </c>
      <c r="G934" s="16">
        <f t="shared" ref="G934:O934" si="269">SUM(G929:G933)</f>
        <v>0</v>
      </c>
      <c r="H934" s="16">
        <f t="shared" si="269"/>
        <v>0</v>
      </c>
      <c r="I934" s="16">
        <f t="shared" si="269"/>
        <v>0</v>
      </c>
      <c r="J934" s="16">
        <f t="shared" si="269"/>
        <v>0</v>
      </c>
      <c r="K934" s="16">
        <f t="shared" si="269"/>
        <v>0</v>
      </c>
      <c r="L934" s="16">
        <f t="shared" si="269"/>
        <v>0</v>
      </c>
      <c r="M934" s="16">
        <f t="shared" si="269"/>
        <v>0</v>
      </c>
      <c r="N934" s="16">
        <f t="shared" si="269"/>
        <v>0</v>
      </c>
      <c r="O934" s="16">
        <f t="shared" si="269"/>
        <v>0</v>
      </c>
    </row>
    <row r="935" spans="1:15" x14ac:dyDescent="0.25">
      <c r="A935" s="51" t="s">
        <v>197</v>
      </c>
      <c r="B935" s="14"/>
      <c r="C935" s="16"/>
      <c r="D935" s="16"/>
      <c r="E935" s="16"/>
      <c r="F935" s="16"/>
      <c r="G935" s="16"/>
      <c r="H935" s="16"/>
      <c r="I935" s="16"/>
      <c r="J935" s="16"/>
      <c r="K935" s="16"/>
      <c r="L935" s="16"/>
      <c r="M935" s="16"/>
      <c r="N935" s="16"/>
      <c r="O935" s="16"/>
    </row>
    <row r="936" spans="1:15" x14ac:dyDescent="0.25">
      <c r="A936" s="46" t="s">
        <v>3</v>
      </c>
      <c r="B936" s="14" t="s">
        <v>159</v>
      </c>
      <c r="C936" s="16"/>
      <c r="D936" s="16"/>
      <c r="E936" s="16"/>
      <c r="F936" s="16"/>
      <c r="G936" s="16"/>
      <c r="H936" s="16"/>
      <c r="I936" s="16"/>
      <c r="J936" s="16"/>
      <c r="K936" s="16"/>
      <c r="L936" s="16"/>
      <c r="M936" s="16"/>
      <c r="N936" s="16"/>
      <c r="O936" s="16"/>
    </row>
    <row r="937" spans="1:15" x14ac:dyDescent="0.25">
      <c r="A937" s="17" t="str">
        <f>$A$880</f>
        <v>土地使用权</v>
      </c>
      <c r="B937" s="18"/>
      <c r="C937" s="19">
        <f>ROUND(E937+D937,2)</f>
        <v>0</v>
      </c>
      <c r="D937" s="19"/>
      <c r="E937" s="19">
        <f>ROUND(SUM(F937:O937),2)</f>
        <v>0</v>
      </c>
      <c r="F937" s="19"/>
      <c r="G937" s="19"/>
      <c r="H937" s="19"/>
      <c r="I937" s="19"/>
      <c r="J937" s="19"/>
      <c r="K937" s="19"/>
      <c r="L937" s="19"/>
      <c r="M937" s="19"/>
      <c r="N937" s="19"/>
      <c r="O937" s="19"/>
    </row>
    <row r="938" spans="1:15" x14ac:dyDescent="0.25">
      <c r="A938" s="17" t="str">
        <f>$A$881</f>
        <v>专利权</v>
      </c>
      <c r="B938" s="18"/>
      <c r="C938" s="19">
        <f>ROUND(E938+D938,2)</f>
        <v>0</v>
      </c>
      <c r="D938" s="19"/>
      <c r="E938" s="19">
        <f>ROUND(SUM(F938:O938),2)</f>
        <v>0</v>
      </c>
      <c r="F938" s="19"/>
      <c r="G938" s="19"/>
      <c r="H938" s="19"/>
      <c r="I938" s="19"/>
      <c r="J938" s="19"/>
      <c r="K938" s="19"/>
      <c r="L938" s="19"/>
      <c r="M938" s="19"/>
      <c r="N938" s="19"/>
      <c r="O938" s="19"/>
    </row>
    <row r="939" spans="1:15" x14ac:dyDescent="0.25">
      <c r="A939" s="17" t="str">
        <f>$A$882</f>
        <v>非专利技术</v>
      </c>
      <c r="B939" s="18"/>
      <c r="C939" s="19">
        <f>ROUND(E939+D939,2)</f>
        <v>0</v>
      </c>
      <c r="D939" s="19"/>
      <c r="E939" s="19">
        <f>ROUND(SUM(F939:O939),2)</f>
        <v>0</v>
      </c>
      <c r="F939" s="19"/>
      <c r="G939" s="19"/>
      <c r="H939" s="19"/>
      <c r="I939" s="19"/>
      <c r="J939" s="19"/>
      <c r="K939" s="19"/>
      <c r="L939" s="19"/>
      <c r="M939" s="19"/>
      <c r="N939" s="19"/>
      <c r="O939" s="19"/>
    </row>
    <row r="940" spans="1:15" x14ac:dyDescent="0.25">
      <c r="A940" s="32" t="str">
        <f>$A$883</f>
        <v>软件</v>
      </c>
      <c r="B940" s="18"/>
      <c r="C940" s="19">
        <f>ROUND(E940+D940,2)</f>
        <v>0</v>
      </c>
      <c r="D940" s="19"/>
      <c r="E940" s="19">
        <f>ROUND(SUM(F940:O940),2)</f>
        <v>0</v>
      </c>
      <c r="F940" s="19"/>
      <c r="G940" s="19"/>
      <c r="H940" s="19"/>
      <c r="I940" s="19"/>
      <c r="J940" s="19"/>
      <c r="K940" s="19"/>
      <c r="L940" s="19"/>
      <c r="M940" s="19"/>
      <c r="N940" s="19"/>
      <c r="O940" s="19"/>
    </row>
    <row r="941" spans="1:15" x14ac:dyDescent="0.25">
      <c r="A941" s="32">
        <f>$A$884</f>
        <v>0</v>
      </c>
      <c r="B941" s="18"/>
      <c r="C941" s="19">
        <f>ROUND(E941+D941,2)</f>
        <v>0</v>
      </c>
      <c r="D941" s="19"/>
      <c r="E941" s="19">
        <f>ROUND(SUM(F941:O941),2)</f>
        <v>0</v>
      </c>
      <c r="F941" s="19"/>
      <c r="G941" s="19"/>
      <c r="H941" s="19"/>
      <c r="I941" s="19"/>
      <c r="J941" s="19"/>
      <c r="K941" s="19"/>
      <c r="L941" s="19"/>
      <c r="M941" s="19"/>
      <c r="N941" s="19"/>
      <c r="O941" s="19"/>
    </row>
    <row r="942" spans="1:15" x14ac:dyDescent="0.25">
      <c r="A942" s="14" t="s">
        <v>195</v>
      </c>
      <c r="B942" s="14"/>
      <c r="C942" s="20">
        <f>ROUND(SUM(C937:C941),2)</f>
        <v>0</v>
      </c>
      <c r="D942" s="16">
        <f>ROUND(SUM(D937:D941),2)</f>
        <v>0</v>
      </c>
      <c r="E942" s="16">
        <f>ROUND(SUM(E937:E941),2)</f>
        <v>0</v>
      </c>
      <c r="F942" s="16">
        <f>ROUND(SUM(F937:F941),2)</f>
        <v>0</v>
      </c>
      <c r="G942" s="16">
        <f t="shared" ref="G942:O942" si="270">SUM(G937:G941)</f>
        <v>0</v>
      </c>
      <c r="H942" s="16">
        <f t="shared" si="270"/>
        <v>0</v>
      </c>
      <c r="I942" s="16">
        <f t="shared" si="270"/>
        <v>0</v>
      </c>
      <c r="J942" s="16">
        <f t="shared" si="270"/>
        <v>0</v>
      </c>
      <c r="K942" s="16">
        <f t="shared" si="270"/>
        <v>0</v>
      </c>
      <c r="L942" s="16">
        <f t="shared" si="270"/>
        <v>0</v>
      </c>
      <c r="M942" s="16">
        <f t="shared" si="270"/>
        <v>0</v>
      </c>
      <c r="N942" s="16">
        <f t="shared" si="270"/>
        <v>0</v>
      </c>
      <c r="O942" s="16">
        <f t="shared" si="270"/>
        <v>0</v>
      </c>
    </row>
    <row r="943" spans="1:15" x14ac:dyDescent="0.25">
      <c r="A943" s="46" t="s">
        <v>3</v>
      </c>
      <c r="B943" s="14" t="s">
        <v>103</v>
      </c>
      <c r="C943" s="16"/>
      <c r="D943" s="16"/>
      <c r="E943" s="16"/>
      <c r="F943" s="16"/>
      <c r="G943" s="16"/>
      <c r="H943" s="16"/>
      <c r="I943" s="16"/>
      <c r="J943" s="16"/>
      <c r="K943" s="16"/>
      <c r="L943" s="16"/>
      <c r="M943" s="16"/>
      <c r="N943" s="16"/>
      <c r="O943" s="16"/>
    </row>
    <row r="944" spans="1:15" x14ac:dyDescent="0.25">
      <c r="A944" s="17" t="str">
        <f>$A$880</f>
        <v>土地使用权</v>
      </c>
      <c r="B944" s="18"/>
      <c r="C944" s="19">
        <f>ROUND(E944+D944,2)</f>
        <v>0</v>
      </c>
      <c r="D944" s="19"/>
      <c r="E944" s="19">
        <f>ROUND(SUM(F944:O944),2)</f>
        <v>0</v>
      </c>
      <c r="F944" s="19"/>
      <c r="G944" s="19"/>
      <c r="H944" s="19"/>
      <c r="I944" s="19"/>
      <c r="J944" s="19"/>
      <c r="K944" s="19"/>
      <c r="L944" s="19"/>
      <c r="M944" s="19"/>
      <c r="N944" s="19"/>
      <c r="O944" s="19"/>
    </row>
    <row r="945" spans="1:15" x14ac:dyDescent="0.25">
      <c r="A945" s="17" t="str">
        <f>$A$881</f>
        <v>专利权</v>
      </c>
      <c r="B945" s="18"/>
      <c r="C945" s="19">
        <f>ROUND(E945+D945,2)</f>
        <v>0</v>
      </c>
      <c r="D945" s="19"/>
      <c r="E945" s="19">
        <f>ROUND(SUM(F945:O945),2)</f>
        <v>0</v>
      </c>
      <c r="F945" s="19"/>
      <c r="G945" s="19"/>
      <c r="H945" s="19"/>
      <c r="I945" s="19"/>
      <c r="J945" s="19"/>
      <c r="K945" s="19"/>
      <c r="L945" s="19"/>
      <c r="M945" s="19"/>
      <c r="N945" s="19"/>
      <c r="O945" s="19"/>
    </row>
    <row r="946" spans="1:15" x14ac:dyDescent="0.25">
      <c r="A946" s="17" t="str">
        <f>$A$882</f>
        <v>非专利技术</v>
      </c>
      <c r="B946" s="18"/>
      <c r="C946" s="19">
        <f>ROUND(E946+D946,2)</f>
        <v>0</v>
      </c>
      <c r="D946" s="19"/>
      <c r="E946" s="19">
        <f>ROUND(SUM(F946:O946),2)</f>
        <v>0</v>
      </c>
      <c r="F946" s="19"/>
      <c r="G946" s="19"/>
      <c r="H946" s="19"/>
      <c r="I946" s="19"/>
      <c r="J946" s="19"/>
      <c r="K946" s="19"/>
      <c r="L946" s="19"/>
      <c r="M946" s="19"/>
      <c r="N946" s="19"/>
      <c r="O946" s="19"/>
    </row>
    <row r="947" spans="1:15" x14ac:dyDescent="0.25">
      <c r="A947" s="32" t="str">
        <f>$A$883</f>
        <v>软件</v>
      </c>
      <c r="B947" s="18"/>
      <c r="C947" s="19">
        <f>ROUND(E947+D947,2)</f>
        <v>0</v>
      </c>
      <c r="D947" s="19"/>
      <c r="E947" s="19">
        <f>ROUND(SUM(F947:O947),2)</f>
        <v>0</v>
      </c>
      <c r="F947" s="19"/>
      <c r="G947" s="19"/>
      <c r="H947" s="19"/>
      <c r="I947" s="19"/>
      <c r="J947" s="19"/>
      <c r="K947" s="19"/>
      <c r="L947" s="19"/>
      <c r="M947" s="19"/>
      <c r="N947" s="19"/>
      <c r="O947" s="19"/>
    </row>
    <row r="948" spans="1:15" x14ac:dyDescent="0.25">
      <c r="A948" s="32">
        <f>$A$884</f>
        <v>0</v>
      </c>
      <c r="B948" s="18"/>
      <c r="C948" s="19">
        <f>ROUND(E948+D948,2)</f>
        <v>0</v>
      </c>
      <c r="D948" s="19"/>
      <c r="E948" s="19">
        <f>ROUND(SUM(F948:O948),2)</f>
        <v>0</v>
      </c>
      <c r="F948" s="19"/>
      <c r="G948" s="19"/>
      <c r="H948" s="19"/>
      <c r="I948" s="19"/>
      <c r="J948" s="19"/>
      <c r="K948" s="19"/>
      <c r="L948" s="19"/>
      <c r="M948" s="19"/>
      <c r="N948" s="19"/>
      <c r="O948" s="19"/>
    </row>
    <row r="949" spans="1:15" x14ac:dyDescent="0.25">
      <c r="A949" s="14" t="s">
        <v>195</v>
      </c>
      <c r="B949" s="14"/>
      <c r="C949" s="20">
        <f>ROUND(SUM(C944:C948),2)</f>
        <v>0</v>
      </c>
      <c r="D949" s="16">
        <f>ROUND(SUM(D944:D948),2)</f>
        <v>0</v>
      </c>
      <c r="E949" s="16">
        <f>ROUND(SUM(E944:E948),2)</f>
        <v>0</v>
      </c>
      <c r="F949" s="16">
        <f>ROUND(SUM(F944:F948),2)</f>
        <v>0</v>
      </c>
      <c r="G949" s="16">
        <f t="shared" ref="G949:O949" si="271">SUM(G944:G948)</f>
        <v>0</v>
      </c>
      <c r="H949" s="16">
        <f t="shared" si="271"/>
        <v>0</v>
      </c>
      <c r="I949" s="16">
        <f t="shared" si="271"/>
        <v>0</v>
      </c>
      <c r="J949" s="16">
        <f t="shared" si="271"/>
        <v>0</v>
      </c>
      <c r="K949" s="16">
        <f t="shared" si="271"/>
        <v>0</v>
      </c>
      <c r="L949" s="16">
        <f t="shared" si="271"/>
        <v>0</v>
      </c>
      <c r="M949" s="16">
        <f t="shared" si="271"/>
        <v>0</v>
      </c>
      <c r="N949" s="16">
        <f t="shared" si="271"/>
        <v>0</v>
      </c>
      <c r="O949" s="16">
        <f t="shared" si="271"/>
        <v>0</v>
      </c>
    </row>
    <row r="950" spans="1:15" x14ac:dyDescent="0.25">
      <c r="A950" s="46" t="s">
        <v>3</v>
      </c>
      <c r="B950" s="14" t="s">
        <v>154</v>
      </c>
      <c r="C950" s="16"/>
      <c r="D950" s="16"/>
      <c r="E950" s="16"/>
      <c r="F950" s="16"/>
      <c r="G950" s="16"/>
      <c r="H950" s="16"/>
      <c r="I950" s="16"/>
      <c r="J950" s="16"/>
      <c r="K950" s="16"/>
      <c r="L950" s="16"/>
      <c r="M950" s="16"/>
      <c r="N950" s="16"/>
      <c r="O950" s="16"/>
    </row>
    <row r="951" spans="1:15" x14ac:dyDescent="0.25">
      <c r="A951" s="17" t="str">
        <f>$A$880</f>
        <v>土地使用权</v>
      </c>
      <c r="B951" s="18"/>
      <c r="C951" s="19">
        <f>ROUND(E951+D951,2)</f>
        <v>0</v>
      </c>
      <c r="D951" s="19"/>
      <c r="E951" s="19">
        <f>ROUND(SUM(F951:O951),2)</f>
        <v>0</v>
      </c>
      <c r="F951" s="19"/>
      <c r="G951" s="19"/>
      <c r="H951" s="19"/>
      <c r="I951" s="19"/>
      <c r="J951" s="19"/>
      <c r="K951" s="19"/>
      <c r="L951" s="19"/>
      <c r="M951" s="19"/>
      <c r="N951" s="19"/>
      <c r="O951" s="19"/>
    </row>
    <row r="952" spans="1:15" x14ac:dyDescent="0.25">
      <c r="A952" s="17" t="str">
        <f>$A$881</f>
        <v>专利权</v>
      </c>
      <c r="B952" s="18"/>
      <c r="C952" s="19">
        <f>ROUND(E952+D952,2)</f>
        <v>0</v>
      </c>
      <c r="D952" s="19"/>
      <c r="E952" s="19">
        <f>ROUND(SUM(F952:O952),2)</f>
        <v>0</v>
      </c>
      <c r="F952" s="19"/>
      <c r="G952" s="19"/>
      <c r="H952" s="19"/>
      <c r="I952" s="19"/>
      <c r="J952" s="19"/>
      <c r="K952" s="19"/>
      <c r="L952" s="19"/>
      <c r="M952" s="19"/>
      <c r="N952" s="19"/>
      <c r="O952" s="19"/>
    </row>
    <row r="953" spans="1:15" x14ac:dyDescent="0.25">
      <c r="A953" s="17" t="str">
        <f>$A$882</f>
        <v>非专利技术</v>
      </c>
      <c r="B953" s="18"/>
      <c r="C953" s="19">
        <f>ROUND(E953+D953,2)</f>
        <v>0</v>
      </c>
      <c r="D953" s="19"/>
      <c r="E953" s="19">
        <f>ROUND(SUM(F953:O953),2)</f>
        <v>0</v>
      </c>
      <c r="F953" s="19"/>
      <c r="G953" s="19"/>
      <c r="H953" s="19"/>
      <c r="I953" s="19"/>
      <c r="J953" s="19"/>
      <c r="K953" s="19"/>
      <c r="L953" s="19"/>
      <c r="M953" s="19"/>
      <c r="N953" s="19"/>
      <c r="O953" s="19"/>
    </row>
    <row r="954" spans="1:15" x14ac:dyDescent="0.25">
      <c r="A954" s="32" t="str">
        <f>$A$883</f>
        <v>软件</v>
      </c>
      <c r="B954" s="18"/>
      <c r="C954" s="19">
        <f>ROUND(E954+D954,2)</f>
        <v>0</v>
      </c>
      <c r="D954" s="19"/>
      <c r="E954" s="19">
        <f>ROUND(SUM(F954:O954),2)</f>
        <v>0</v>
      </c>
      <c r="F954" s="19"/>
      <c r="G954" s="19"/>
      <c r="H954" s="19"/>
      <c r="I954" s="19"/>
      <c r="J954" s="19"/>
      <c r="K954" s="19"/>
      <c r="L954" s="19"/>
      <c r="M954" s="19"/>
      <c r="N954" s="19"/>
      <c r="O954" s="19"/>
    </row>
    <row r="955" spans="1:15" x14ac:dyDescent="0.25">
      <c r="A955" s="32">
        <f>$A$884</f>
        <v>0</v>
      </c>
      <c r="B955" s="18"/>
      <c r="C955" s="19">
        <f>ROUND(E955+D955,2)</f>
        <v>0</v>
      </c>
      <c r="D955" s="19"/>
      <c r="E955" s="19">
        <f>ROUND(SUM(F955:O955),2)</f>
        <v>0</v>
      </c>
      <c r="F955" s="19"/>
      <c r="G955" s="19"/>
      <c r="H955" s="19"/>
      <c r="I955" s="19"/>
      <c r="J955" s="19"/>
      <c r="K955" s="19"/>
      <c r="L955" s="19"/>
      <c r="M955" s="19"/>
      <c r="N955" s="19"/>
      <c r="O955" s="19"/>
    </row>
    <row r="956" spans="1:15" x14ac:dyDescent="0.25">
      <c r="A956" s="14" t="s">
        <v>195</v>
      </c>
      <c r="B956" s="14"/>
      <c r="C956" s="16">
        <f>ROUND(SUM(C951:C955),2)</f>
        <v>0</v>
      </c>
      <c r="D956" s="16">
        <f>ROUND(SUM(D951:D955),2)</f>
        <v>0</v>
      </c>
      <c r="E956" s="16">
        <f>ROUND(SUM(E951:E955),2)</f>
        <v>0</v>
      </c>
      <c r="F956" s="16">
        <f>ROUND(SUM(F951:F955),2)</f>
        <v>0</v>
      </c>
      <c r="G956" s="16">
        <f t="shared" ref="G956:O956" si="272">SUM(G951:G955)</f>
        <v>0</v>
      </c>
      <c r="H956" s="16">
        <f t="shared" si="272"/>
        <v>0</v>
      </c>
      <c r="I956" s="16">
        <f t="shared" si="272"/>
        <v>0</v>
      </c>
      <c r="J956" s="16">
        <f t="shared" si="272"/>
        <v>0</v>
      </c>
      <c r="K956" s="16">
        <f t="shared" si="272"/>
        <v>0</v>
      </c>
      <c r="L956" s="16">
        <f t="shared" si="272"/>
        <v>0</v>
      </c>
      <c r="M956" s="16">
        <f t="shared" si="272"/>
        <v>0</v>
      </c>
      <c r="N956" s="16">
        <f t="shared" si="272"/>
        <v>0</v>
      </c>
      <c r="O956" s="16">
        <f t="shared" si="272"/>
        <v>0</v>
      </c>
    </row>
    <row r="957" spans="1:15" x14ac:dyDescent="0.25">
      <c r="A957" s="46" t="s">
        <v>3</v>
      </c>
      <c r="B957" s="14" t="s">
        <v>155</v>
      </c>
      <c r="C957" s="16"/>
      <c r="D957" s="16"/>
      <c r="E957" s="16"/>
      <c r="F957" s="16"/>
      <c r="G957" s="16"/>
      <c r="H957" s="16"/>
      <c r="I957" s="16"/>
      <c r="J957" s="16"/>
      <c r="K957" s="16"/>
      <c r="L957" s="16"/>
      <c r="M957" s="16"/>
      <c r="N957" s="16"/>
      <c r="O957" s="16"/>
    </row>
    <row r="958" spans="1:15" x14ac:dyDescent="0.25">
      <c r="A958" s="17" t="str">
        <f>$A$880</f>
        <v>土地使用权</v>
      </c>
      <c r="B958" s="18"/>
      <c r="C958" s="19">
        <f>ROUND(E958+D958,2)</f>
        <v>0</v>
      </c>
      <c r="D958" s="19"/>
      <c r="E958" s="19">
        <f>ROUND(SUM(F958:O958),2)</f>
        <v>0</v>
      </c>
      <c r="F958" s="19"/>
      <c r="G958" s="19"/>
      <c r="H958" s="19"/>
      <c r="I958" s="19"/>
      <c r="J958" s="19"/>
      <c r="K958" s="19"/>
      <c r="L958" s="19"/>
      <c r="M958" s="19"/>
      <c r="N958" s="19"/>
      <c r="O958" s="19"/>
    </row>
    <row r="959" spans="1:15" x14ac:dyDescent="0.25">
      <c r="A959" s="17" t="str">
        <f>$A$881</f>
        <v>专利权</v>
      </c>
      <c r="B959" s="18"/>
      <c r="C959" s="19">
        <f>ROUND(E959+D959,2)</f>
        <v>0</v>
      </c>
      <c r="D959" s="19"/>
      <c r="E959" s="19">
        <f>ROUND(SUM(F959:O959),2)</f>
        <v>0</v>
      </c>
      <c r="F959" s="19"/>
      <c r="G959" s="19"/>
      <c r="H959" s="19"/>
      <c r="I959" s="19"/>
      <c r="J959" s="19"/>
      <c r="K959" s="19"/>
      <c r="L959" s="19"/>
      <c r="M959" s="19"/>
      <c r="N959" s="19"/>
      <c r="O959" s="19"/>
    </row>
    <row r="960" spans="1:15" x14ac:dyDescent="0.25">
      <c r="A960" s="17" t="str">
        <f>$A$882</f>
        <v>非专利技术</v>
      </c>
      <c r="B960" s="18"/>
      <c r="C960" s="19">
        <f>ROUND(E960+D960,2)</f>
        <v>0</v>
      </c>
      <c r="D960" s="19"/>
      <c r="E960" s="19">
        <f>ROUND(SUM(F960:O960),2)</f>
        <v>0</v>
      </c>
      <c r="F960" s="19"/>
      <c r="G960" s="19"/>
      <c r="H960" s="19"/>
      <c r="I960" s="19"/>
      <c r="J960" s="19"/>
      <c r="K960" s="19"/>
      <c r="L960" s="19"/>
      <c r="M960" s="19"/>
      <c r="N960" s="19"/>
      <c r="O960" s="19"/>
    </row>
    <row r="961" spans="1:15" x14ac:dyDescent="0.25">
      <c r="A961" s="32" t="str">
        <f>$A$883</f>
        <v>软件</v>
      </c>
      <c r="B961" s="18"/>
      <c r="C961" s="19">
        <f>ROUND(E961+D961,2)</f>
        <v>0</v>
      </c>
      <c r="D961" s="19"/>
      <c r="E961" s="19">
        <f>ROUND(SUM(F961:O961),2)</f>
        <v>0</v>
      </c>
      <c r="F961" s="19"/>
      <c r="G961" s="19"/>
      <c r="H961" s="19"/>
      <c r="I961" s="19"/>
      <c r="J961" s="19"/>
      <c r="K961" s="19"/>
      <c r="L961" s="19"/>
      <c r="M961" s="19"/>
      <c r="N961" s="19"/>
      <c r="O961" s="19"/>
    </row>
    <row r="962" spans="1:15" x14ac:dyDescent="0.25">
      <c r="A962" s="32">
        <f>$A$884</f>
        <v>0</v>
      </c>
      <c r="B962" s="18"/>
      <c r="C962" s="19">
        <f>ROUND(E962+D962,2)</f>
        <v>0</v>
      </c>
      <c r="D962" s="19"/>
      <c r="E962" s="19">
        <f>ROUND(SUM(F962:O962),2)</f>
        <v>0</v>
      </c>
      <c r="F962" s="19"/>
      <c r="G962" s="19"/>
      <c r="H962" s="19"/>
      <c r="I962" s="19"/>
      <c r="J962" s="19"/>
      <c r="K962" s="19"/>
      <c r="L962" s="19"/>
      <c r="M962" s="19"/>
      <c r="N962" s="19"/>
      <c r="O962" s="19"/>
    </row>
    <row r="963" spans="1:15" x14ac:dyDescent="0.25">
      <c r="A963" s="14" t="s">
        <v>195</v>
      </c>
      <c r="B963" s="14"/>
      <c r="C963" s="20">
        <f>ROUND(SUM(C958:C962),2)</f>
        <v>0</v>
      </c>
      <c r="D963" s="16">
        <f>ROUND(SUM(D958:D962),2)</f>
        <v>0</v>
      </c>
      <c r="E963" s="16">
        <f>ROUND(SUM(E958:E962),2)</f>
        <v>0</v>
      </c>
      <c r="F963" s="16">
        <f>ROUND(SUM(F958:F962),2)</f>
        <v>0</v>
      </c>
      <c r="G963" s="16">
        <f t="shared" ref="G963:O963" si="273">SUM(G958:G962)</f>
        <v>0</v>
      </c>
      <c r="H963" s="16">
        <f t="shared" si="273"/>
        <v>0</v>
      </c>
      <c r="I963" s="16">
        <f t="shared" si="273"/>
        <v>0</v>
      </c>
      <c r="J963" s="16">
        <f t="shared" si="273"/>
        <v>0</v>
      </c>
      <c r="K963" s="16">
        <f t="shared" si="273"/>
        <v>0</v>
      </c>
      <c r="L963" s="16">
        <f t="shared" si="273"/>
        <v>0</v>
      </c>
      <c r="M963" s="16">
        <f t="shared" si="273"/>
        <v>0</v>
      </c>
      <c r="N963" s="16">
        <f t="shared" si="273"/>
        <v>0</v>
      </c>
      <c r="O963" s="16">
        <f t="shared" si="273"/>
        <v>0</v>
      </c>
    </row>
    <row r="964" spans="1:15" x14ac:dyDescent="0.25">
      <c r="A964" s="46" t="s">
        <v>3</v>
      </c>
      <c r="B964" s="14" t="s">
        <v>161</v>
      </c>
      <c r="C964" s="16"/>
      <c r="D964" s="16"/>
      <c r="E964" s="16"/>
      <c r="F964" s="16"/>
      <c r="G964" s="16"/>
      <c r="H964" s="16"/>
      <c r="I964" s="16"/>
      <c r="J964" s="16"/>
      <c r="K964" s="16"/>
      <c r="L964" s="16"/>
      <c r="M964" s="16"/>
      <c r="N964" s="16"/>
      <c r="O964" s="16"/>
    </row>
    <row r="965" spans="1:15" x14ac:dyDescent="0.25">
      <c r="A965" s="17" t="str">
        <f>$A$880</f>
        <v>土地使用权</v>
      </c>
      <c r="B965" s="18"/>
      <c r="C965" s="19">
        <f>ROUND(E965+D965,2)</f>
        <v>0</v>
      </c>
      <c r="D965" s="19"/>
      <c r="E965" s="19">
        <f>ROUND(SUM(F965:O965),2)</f>
        <v>0</v>
      </c>
      <c r="F965" s="19"/>
      <c r="G965" s="19"/>
      <c r="H965" s="19"/>
      <c r="I965" s="19"/>
      <c r="J965" s="19"/>
      <c r="K965" s="19"/>
      <c r="L965" s="19"/>
      <c r="M965" s="19"/>
      <c r="N965" s="19"/>
      <c r="O965" s="19"/>
    </row>
    <row r="966" spans="1:15" x14ac:dyDescent="0.25">
      <c r="A966" s="17" t="str">
        <f>$A$881</f>
        <v>专利权</v>
      </c>
      <c r="B966" s="18"/>
      <c r="C966" s="19">
        <f>ROUND(E966+D966,2)</f>
        <v>0</v>
      </c>
      <c r="D966" s="19"/>
      <c r="E966" s="19">
        <f>ROUND(SUM(F966:O966),2)</f>
        <v>0</v>
      </c>
      <c r="F966" s="19"/>
      <c r="G966" s="19"/>
      <c r="H966" s="19"/>
      <c r="I966" s="19"/>
      <c r="J966" s="19"/>
      <c r="K966" s="19"/>
      <c r="L966" s="19"/>
      <c r="M966" s="19"/>
      <c r="N966" s="19"/>
      <c r="O966" s="19"/>
    </row>
    <row r="967" spans="1:15" x14ac:dyDescent="0.25">
      <c r="A967" s="17" t="str">
        <f>$A$882</f>
        <v>非专利技术</v>
      </c>
      <c r="B967" s="18"/>
      <c r="C967" s="19">
        <f>ROUND(E967+D967,2)</f>
        <v>0</v>
      </c>
      <c r="D967" s="19"/>
      <c r="E967" s="19">
        <f>ROUND(SUM(F967:O967),2)</f>
        <v>0</v>
      </c>
      <c r="F967" s="19"/>
      <c r="G967" s="19"/>
      <c r="H967" s="19"/>
      <c r="I967" s="19"/>
      <c r="J967" s="19"/>
      <c r="K967" s="19"/>
      <c r="L967" s="19"/>
      <c r="M967" s="19"/>
      <c r="N967" s="19"/>
      <c r="O967" s="19"/>
    </row>
    <row r="968" spans="1:15" x14ac:dyDescent="0.25">
      <c r="A968" s="32" t="str">
        <f>$A$883</f>
        <v>软件</v>
      </c>
      <c r="B968" s="18"/>
      <c r="C968" s="19">
        <f>ROUND(E968+D968,2)</f>
        <v>0</v>
      </c>
      <c r="D968" s="19"/>
      <c r="E968" s="19">
        <f>ROUND(SUM(F968:O968),2)</f>
        <v>0</v>
      </c>
      <c r="F968" s="19"/>
      <c r="G968" s="19"/>
      <c r="H968" s="19"/>
      <c r="I968" s="19"/>
      <c r="J968" s="19"/>
      <c r="K968" s="19"/>
      <c r="L968" s="19"/>
      <c r="M968" s="19"/>
      <c r="N968" s="19"/>
      <c r="O968" s="19"/>
    </row>
    <row r="969" spans="1:15" x14ac:dyDescent="0.25">
      <c r="A969" s="32">
        <f>$A$884</f>
        <v>0</v>
      </c>
      <c r="B969" s="18"/>
      <c r="C969" s="19">
        <f>ROUND(E969+D969,2)</f>
        <v>0</v>
      </c>
      <c r="D969" s="19"/>
      <c r="E969" s="19">
        <f>ROUND(SUM(F969:O969),2)</f>
        <v>0</v>
      </c>
      <c r="F969" s="19"/>
      <c r="G969" s="19"/>
      <c r="H969" s="19"/>
      <c r="I969" s="19"/>
      <c r="J969" s="19"/>
      <c r="K969" s="19"/>
      <c r="L969" s="19"/>
      <c r="M969" s="19"/>
      <c r="N969" s="19"/>
      <c r="O969" s="19"/>
    </row>
    <row r="970" spans="1:15" x14ac:dyDescent="0.25">
      <c r="A970" s="14" t="s">
        <v>195</v>
      </c>
      <c r="B970" s="14"/>
      <c r="C970" s="16">
        <f>ROUND(SUM(C965:C969),2)</f>
        <v>0</v>
      </c>
      <c r="D970" s="16">
        <f>ROUND(SUM(D965:D969),2)</f>
        <v>0</v>
      </c>
      <c r="E970" s="16">
        <f>ROUND(SUM(E965:E969),2)</f>
        <v>0</v>
      </c>
      <c r="F970" s="16">
        <f>ROUND(SUM(F965:F969),2)</f>
        <v>0</v>
      </c>
      <c r="G970" s="16">
        <f t="shared" ref="G970:O970" si="274">SUM(G965:G969)</f>
        <v>0</v>
      </c>
      <c r="H970" s="16">
        <f t="shared" si="274"/>
        <v>0</v>
      </c>
      <c r="I970" s="16">
        <f t="shared" si="274"/>
        <v>0</v>
      </c>
      <c r="J970" s="16">
        <f t="shared" si="274"/>
        <v>0</v>
      </c>
      <c r="K970" s="16">
        <f t="shared" si="274"/>
        <v>0</v>
      </c>
      <c r="L970" s="16">
        <f t="shared" si="274"/>
        <v>0</v>
      </c>
      <c r="M970" s="16">
        <f t="shared" si="274"/>
        <v>0</v>
      </c>
      <c r="N970" s="16">
        <f t="shared" si="274"/>
        <v>0</v>
      </c>
      <c r="O970" s="16">
        <f t="shared" si="274"/>
        <v>0</v>
      </c>
    </row>
    <row r="971" spans="1:15" x14ac:dyDescent="0.25">
      <c r="A971" s="46" t="s">
        <v>3</v>
      </c>
      <c r="B971" s="14" t="s">
        <v>157</v>
      </c>
      <c r="C971" s="16"/>
      <c r="D971" s="16"/>
      <c r="E971" s="16"/>
      <c r="F971" s="16"/>
      <c r="G971" s="16"/>
      <c r="H971" s="16"/>
      <c r="I971" s="16"/>
      <c r="J971" s="16"/>
      <c r="K971" s="16"/>
      <c r="L971" s="16"/>
      <c r="M971" s="16"/>
      <c r="N971" s="16"/>
      <c r="O971" s="16"/>
    </row>
    <row r="972" spans="1:15" x14ac:dyDescent="0.25">
      <c r="A972" s="17" t="str">
        <f>$A$880</f>
        <v>土地使用权</v>
      </c>
      <c r="B972" s="14"/>
      <c r="C972" s="20">
        <f t="shared" ref="C972:F976" si="275">ROUND(C937+C944+C951-C958-C965,2)</f>
        <v>0</v>
      </c>
      <c r="D972" s="16">
        <f t="shared" si="275"/>
        <v>0</v>
      </c>
      <c r="E972" s="16">
        <f t="shared" si="275"/>
        <v>0</v>
      </c>
      <c r="F972" s="16">
        <f t="shared" si="275"/>
        <v>0</v>
      </c>
      <c r="G972" s="16">
        <f t="shared" ref="G972:O976" si="276">G937+G944+G951-G958-G965</f>
        <v>0</v>
      </c>
      <c r="H972" s="16">
        <f t="shared" si="276"/>
        <v>0</v>
      </c>
      <c r="I972" s="16">
        <f t="shared" si="276"/>
        <v>0</v>
      </c>
      <c r="J972" s="16">
        <f t="shared" si="276"/>
        <v>0</v>
      </c>
      <c r="K972" s="16">
        <f t="shared" si="276"/>
        <v>0</v>
      </c>
      <c r="L972" s="16">
        <f t="shared" si="276"/>
        <v>0</v>
      </c>
      <c r="M972" s="16">
        <f t="shared" si="276"/>
        <v>0</v>
      </c>
      <c r="N972" s="16">
        <f t="shared" si="276"/>
        <v>0</v>
      </c>
      <c r="O972" s="16">
        <f t="shared" si="276"/>
        <v>0</v>
      </c>
    </row>
    <row r="973" spans="1:15" x14ac:dyDescent="0.25">
      <c r="A973" s="17" t="str">
        <f>$A$881</f>
        <v>专利权</v>
      </c>
      <c r="B973" s="14"/>
      <c r="C973" s="16">
        <f t="shared" si="275"/>
        <v>0</v>
      </c>
      <c r="D973" s="16">
        <f t="shared" si="275"/>
        <v>0</v>
      </c>
      <c r="E973" s="16">
        <f t="shared" si="275"/>
        <v>0</v>
      </c>
      <c r="F973" s="16">
        <f t="shared" si="275"/>
        <v>0</v>
      </c>
      <c r="G973" s="16">
        <f t="shared" si="276"/>
        <v>0</v>
      </c>
      <c r="H973" s="16">
        <f t="shared" si="276"/>
        <v>0</v>
      </c>
      <c r="I973" s="16">
        <f t="shared" si="276"/>
        <v>0</v>
      </c>
      <c r="J973" s="16">
        <f t="shared" si="276"/>
        <v>0</v>
      </c>
      <c r="K973" s="16">
        <f t="shared" si="276"/>
        <v>0</v>
      </c>
      <c r="L973" s="16">
        <f t="shared" si="276"/>
        <v>0</v>
      </c>
      <c r="M973" s="16">
        <f t="shared" si="276"/>
        <v>0</v>
      </c>
      <c r="N973" s="16">
        <f t="shared" si="276"/>
        <v>0</v>
      </c>
      <c r="O973" s="16">
        <f t="shared" si="276"/>
        <v>0</v>
      </c>
    </row>
    <row r="974" spans="1:15" x14ac:dyDescent="0.25">
      <c r="A974" s="17" t="str">
        <f>$A$882</f>
        <v>非专利技术</v>
      </c>
      <c r="B974" s="14"/>
      <c r="C974" s="16">
        <f t="shared" si="275"/>
        <v>0</v>
      </c>
      <c r="D974" s="16">
        <f t="shared" si="275"/>
        <v>0</v>
      </c>
      <c r="E974" s="16">
        <f t="shared" si="275"/>
        <v>0</v>
      </c>
      <c r="F974" s="16">
        <f t="shared" si="275"/>
        <v>0</v>
      </c>
      <c r="G974" s="16">
        <f t="shared" si="276"/>
        <v>0</v>
      </c>
      <c r="H974" s="16">
        <f t="shared" si="276"/>
        <v>0</v>
      </c>
      <c r="I974" s="16">
        <f t="shared" si="276"/>
        <v>0</v>
      </c>
      <c r="J974" s="16">
        <f t="shared" si="276"/>
        <v>0</v>
      </c>
      <c r="K974" s="16">
        <f t="shared" si="276"/>
        <v>0</v>
      </c>
      <c r="L974" s="16">
        <f t="shared" si="276"/>
        <v>0</v>
      </c>
      <c r="M974" s="16">
        <f t="shared" si="276"/>
        <v>0</v>
      </c>
      <c r="N974" s="16">
        <f t="shared" si="276"/>
        <v>0</v>
      </c>
      <c r="O974" s="16">
        <f t="shared" si="276"/>
        <v>0</v>
      </c>
    </row>
    <row r="975" spans="1:15" x14ac:dyDescent="0.25">
      <c r="A975" s="32" t="str">
        <f>$A$883</f>
        <v>软件</v>
      </c>
      <c r="B975" s="14"/>
      <c r="C975" s="16">
        <f t="shared" si="275"/>
        <v>0</v>
      </c>
      <c r="D975" s="16">
        <f t="shared" si="275"/>
        <v>0</v>
      </c>
      <c r="E975" s="16">
        <f t="shared" si="275"/>
        <v>0</v>
      </c>
      <c r="F975" s="16">
        <f t="shared" si="275"/>
        <v>0</v>
      </c>
      <c r="G975" s="16">
        <f t="shared" si="276"/>
        <v>0</v>
      </c>
      <c r="H975" s="16">
        <f t="shared" si="276"/>
        <v>0</v>
      </c>
      <c r="I975" s="16">
        <f t="shared" si="276"/>
        <v>0</v>
      </c>
      <c r="J975" s="16">
        <f t="shared" si="276"/>
        <v>0</v>
      </c>
      <c r="K975" s="16">
        <f t="shared" si="276"/>
        <v>0</v>
      </c>
      <c r="L975" s="16">
        <f t="shared" si="276"/>
        <v>0</v>
      </c>
      <c r="M975" s="16">
        <f t="shared" si="276"/>
        <v>0</v>
      </c>
      <c r="N975" s="16">
        <f t="shared" si="276"/>
        <v>0</v>
      </c>
      <c r="O975" s="16">
        <f t="shared" si="276"/>
        <v>0</v>
      </c>
    </row>
    <row r="976" spans="1:15" x14ac:dyDescent="0.25">
      <c r="A976" s="32">
        <f>$A$884</f>
        <v>0</v>
      </c>
      <c r="B976" s="14"/>
      <c r="C976" s="16">
        <f t="shared" si="275"/>
        <v>0</v>
      </c>
      <c r="D976" s="16">
        <f t="shared" si="275"/>
        <v>0</v>
      </c>
      <c r="E976" s="16">
        <f t="shared" si="275"/>
        <v>0</v>
      </c>
      <c r="F976" s="16">
        <f t="shared" si="275"/>
        <v>0</v>
      </c>
      <c r="G976" s="16">
        <f t="shared" si="276"/>
        <v>0</v>
      </c>
      <c r="H976" s="16">
        <f t="shared" si="276"/>
        <v>0</v>
      </c>
      <c r="I976" s="16">
        <f t="shared" si="276"/>
        <v>0</v>
      </c>
      <c r="J976" s="16">
        <f t="shared" si="276"/>
        <v>0</v>
      </c>
      <c r="K976" s="16">
        <f t="shared" si="276"/>
        <v>0</v>
      </c>
      <c r="L976" s="16">
        <f t="shared" si="276"/>
        <v>0</v>
      </c>
      <c r="M976" s="16">
        <f t="shared" si="276"/>
        <v>0</v>
      </c>
      <c r="N976" s="16">
        <f t="shared" si="276"/>
        <v>0</v>
      </c>
      <c r="O976" s="16">
        <f t="shared" si="276"/>
        <v>0</v>
      </c>
    </row>
    <row r="977" spans="1:15" x14ac:dyDescent="0.25">
      <c r="A977" s="14" t="s">
        <v>195</v>
      </c>
      <c r="B977" s="14"/>
      <c r="C977" s="20">
        <f>ROUND(SUM(C972:C976),2)</f>
        <v>0</v>
      </c>
      <c r="D977" s="16">
        <f>ROUND(SUM(D972:D976),2)</f>
        <v>0</v>
      </c>
      <c r="E977" s="16">
        <f>ROUND(SUM(E972:E976),2)</f>
        <v>0</v>
      </c>
      <c r="F977" s="16">
        <f>ROUND(SUM(F972:F976),2)</f>
        <v>0</v>
      </c>
      <c r="G977" s="16">
        <f t="shared" ref="G977:O977" si="277">SUM(G972:G976)</f>
        <v>0</v>
      </c>
      <c r="H977" s="16">
        <f t="shared" si="277"/>
        <v>0</v>
      </c>
      <c r="I977" s="16">
        <f t="shared" si="277"/>
        <v>0</v>
      </c>
      <c r="J977" s="16">
        <f t="shared" si="277"/>
        <v>0</v>
      </c>
      <c r="K977" s="16">
        <f t="shared" si="277"/>
        <v>0</v>
      </c>
      <c r="L977" s="16">
        <f t="shared" si="277"/>
        <v>0</v>
      </c>
      <c r="M977" s="16">
        <f t="shared" si="277"/>
        <v>0</v>
      </c>
      <c r="N977" s="16">
        <f t="shared" si="277"/>
        <v>0</v>
      </c>
      <c r="O977" s="16">
        <f t="shared" si="277"/>
        <v>0</v>
      </c>
    </row>
    <row r="978" spans="1:15" x14ac:dyDescent="0.25">
      <c r="A978" s="51" t="s">
        <v>178</v>
      </c>
      <c r="B978" s="14"/>
      <c r="C978" s="16"/>
      <c r="D978" s="16"/>
      <c r="E978" s="16"/>
      <c r="F978" s="16"/>
      <c r="G978" s="16"/>
      <c r="H978" s="16"/>
      <c r="I978" s="16"/>
      <c r="J978" s="16"/>
      <c r="K978" s="16"/>
      <c r="L978" s="16"/>
      <c r="M978" s="16"/>
      <c r="N978" s="16"/>
      <c r="O978" s="16"/>
    </row>
    <row r="979" spans="1:15" x14ac:dyDescent="0.25">
      <c r="A979" s="46" t="s">
        <v>3</v>
      </c>
      <c r="B979" s="14" t="s">
        <v>159</v>
      </c>
      <c r="C979" s="16"/>
      <c r="D979" s="16"/>
      <c r="E979" s="16"/>
      <c r="F979" s="16"/>
      <c r="G979" s="16"/>
      <c r="H979" s="16"/>
      <c r="I979" s="16"/>
      <c r="J979" s="16"/>
      <c r="K979" s="16"/>
      <c r="L979" s="16"/>
      <c r="M979" s="16"/>
      <c r="N979" s="16"/>
      <c r="O979" s="16"/>
    </row>
    <row r="980" spans="1:15" x14ac:dyDescent="0.25">
      <c r="A980" s="17" t="str">
        <f>$A$880</f>
        <v>土地使用权</v>
      </c>
      <c r="B980" s="18"/>
      <c r="C980" s="19">
        <f>ROUND(E980+D980,2)</f>
        <v>0</v>
      </c>
      <c r="D980" s="19"/>
      <c r="E980" s="19">
        <f>ROUND(SUM(F980:O980),2)</f>
        <v>0</v>
      </c>
      <c r="F980" s="19"/>
      <c r="G980" s="19"/>
      <c r="H980" s="19"/>
      <c r="I980" s="19"/>
      <c r="J980" s="19"/>
      <c r="K980" s="19"/>
      <c r="L980" s="19"/>
      <c r="M980" s="19"/>
      <c r="N980" s="19"/>
      <c r="O980" s="19"/>
    </row>
    <row r="981" spans="1:15" x14ac:dyDescent="0.25">
      <c r="A981" s="17" t="str">
        <f>$A$881</f>
        <v>专利权</v>
      </c>
      <c r="B981" s="18"/>
      <c r="C981" s="19">
        <f>ROUND(E981+D981,2)</f>
        <v>0</v>
      </c>
      <c r="D981" s="19"/>
      <c r="E981" s="19">
        <f>ROUND(SUM(F981:O981),2)</f>
        <v>0</v>
      </c>
      <c r="F981" s="19"/>
      <c r="G981" s="19"/>
      <c r="H981" s="19"/>
      <c r="I981" s="19"/>
      <c r="J981" s="19"/>
      <c r="K981" s="19"/>
      <c r="L981" s="19"/>
      <c r="M981" s="19"/>
      <c r="N981" s="19"/>
      <c r="O981" s="19"/>
    </row>
    <row r="982" spans="1:15" x14ac:dyDescent="0.25">
      <c r="A982" s="17" t="str">
        <f>$A$882</f>
        <v>非专利技术</v>
      </c>
      <c r="B982" s="18"/>
      <c r="C982" s="19">
        <f>ROUND(E982+D982,2)</f>
        <v>0</v>
      </c>
      <c r="D982" s="19"/>
      <c r="E982" s="19">
        <f>ROUND(SUM(F982:O982),2)</f>
        <v>0</v>
      </c>
      <c r="F982" s="19"/>
      <c r="G982" s="19"/>
      <c r="H982" s="19"/>
      <c r="I982" s="19"/>
      <c r="J982" s="19"/>
      <c r="K982" s="19"/>
      <c r="L982" s="19"/>
      <c r="M982" s="19"/>
      <c r="N982" s="19"/>
      <c r="O982" s="19"/>
    </row>
    <row r="983" spans="1:15" x14ac:dyDescent="0.25">
      <c r="A983" s="32" t="str">
        <f>$A$883</f>
        <v>软件</v>
      </c>
      <c r="B983" s="18"/>
      <c r="C983" s="19">
        <f>ROUND(E983+D983,2)</f>
        <v>0</v>
      </c>
      <c r="D983" s="19"/>
      <c r="E983" s="19">
        <f>ROUND(SUM(F983:O983),2)</f>
        <v>0</v>
      </c>
      <c r="F983" s="19"/>
      <c r="G983" s="19"/>
      <c r="H983" s="19"/>
      <c r="I983" s="19"/>
      <c r="J983" s="19"/>
      <c r="K983" s="19"/>
      <c r="L983" s="19"/>
      <c r="M983" s="19"/>
      <c r="N983" s="19"/>
      <c r="O983" s="19"/>
    </row>
    <row r="984" spans="1:15" x14ac:dyDescent="0.25">
      <c r="A984" s="32">
        <f>$A$884</f>
        <v>0</v>
      </c>
      <c r="B984" s="18"/>
      <c r="C984" s="19">
        <f>ROUND(E984+D984,2)</f>
        <v>0</v>
      </c>
      <c r="D984" s="19"/>
      <c r="E984" s="19">
        <f>ROUND(SUM(F984:O984),2)</f>
        <v>0</v>
      </c>
      <c r="F984" s="19"/>
      <c r="G984" s="19"/>
      <c r="H984" s="19"/>
      <c r="I984" s="19"/>
      <c r="J984" s="19"/>
      <c r="K984" s="19"/>
      <c r="L984" s="19"/>
      <c r="M984" s="19"/>
      <c r="N984" s="19"/>
      <c r="O984" s="19"/>
    </row>
    <row r="985" spans="1:15" x14ac:dyDescent="0.25">
      <c r="A985" s="14" t="s">
        <v>195</v>
      </c>
      <c r="B985" s="14"/>
      <c r="C985" s="20">
        <f>ROUND(SUM(C980:C984),2)</f>
        <v>0</v>
      </c>
      <c r="D985" s="16">
        <f>ROUND(SUM(D980:D984),2)</f>
        <v>0</v>
      </c>
      <c r="E985" s="16">
        <f>ROUND(SUM(E980:E984),2)</f>
        <v>0</v>
      </c>
      <c r="F985" s="16">
        <f>ROUND(SUM(F980:F984),2)</f>
        <v>0</v>
      </c>
      <c r="G985" s="16">
        <f t="shared" ref="G985:O985" si="278">SUM(G980:G984)</f>
        <v>0</v>
      </c>
      <c r="H985" s="16">
        <f t="shared" si="278"/>
        <v>0</v>
      </c>
      <c r="I985" s="16">
        <f t="shared" si="278"/>
        <v>0</v>
      </c>
      <c r="J985" s="16">
        <f t="shared" si="278"/>
        <v>0</v>
      </c>
      <c r="K985" s="16">
        <f t="shared" si="278"/>
        <v>0</v>
      </c>
      <c r="L985" s="16">
        <f t="shared" si="278"/>
        <v>0</v>
      </c>
      <c r="M985" s="16">
        <f t="shared" si="278"/>
        <v>0</v>
      </c>
      <c r="N985" s="16">
        <f t="shared" si="278"/>
        <v>0</v>
      </c>
      <c r="O985" s="16">
        <f t="shared" si="278"/>
        <v>0</v>
      </c>
    </row>
    <row r="986" spans="1:15" x14ac:dyDescent="0.25">
      <c r="A986" s="46" t="s">
        <v>3</v>
      </c>
      <c r="B986" s="14" t="s">
        <v>103</v>
      </c>
      <c r="C986" s="16"/>
      <c r="D986" s="16"/>
      <c r="E986" s="16"/>
      <c r="F986" s="16"/>
      <c r="G986" s="16"/>
      <c r="H986" s="16"/>
      <c r="I986" s="16"/>
      <c r="J986" s="16"/>
      <c r="K986" s="16"/>
      <c r="L986" s="16"/>
      <c r="M986" s="16"/>
      <c r="N986" s="16"/>
      <c r="O986" s="16"/>
    </row>
    <row r="987" spans="1:15" x14ac:dyDescent="0.25">
      <c r="A987" s="17" t="str">
        <f>$A$880</f>
        <v>土地使用权</v>
      </c>
      <c r="B987" s="18"/>
      <c r="C987" s="19">
        <f>ROUND(E987+D987,2)</f>
        <v>0</v>
      </c>
      <c r="D987" s="19"/>
      <c r="E987" s="19">
        <f>ROUND(SUM(F987:O987),2)</f>
        <v>0</v>
      </c>
      <c r="F987" s="19"/>
      <c r="G987" s="19"/>
      <c r="H987" s="19"/>
      <c r="I987" s="19"/>
      <c r="J987" s="19"/>
      <c r="K987" s="19"/>
      <c r="L987" s="19"/>
      <c r="M987" s="19"/>
      <c r="N987" s="19"/>
      <c r="O987" s="19"/>
    </row>
    <row r="988" spans="1:15" x14ac:dyDescent="0.25">
      <c r="A988" s="17" t="str">
        <f>$A$881</f>
        <v>专利权</v>
      </c>
      <c r="B988" s="18"/>
      <c r="C988" s="19">
        <f>ROUND(E988+D988,2)</f>
        <v>0</v>
      </c>
      <c r="D988" s="19"/>
      <c r="E988" s="19">
        <f>ROUND(SUM(F988:O988),2)</f>
        <v>0</v>
      </c>
      <c r="F988" s="19"/>
      <c r="G988" s="19"/>
      <c r="H988" s="19"/>
      <c r="I988" s="19"/>
      <c r="J988" s="19"/>
      <c r="K988" s="19"/>
      <c r="L988" s="19"/>
      <c r="M988" s="19"/>
      <c r="N988" s="19"/>
      <c r="O988" s="19"/>
    </row>
    <row r="989" spans="1:15" x14ac:dyDescent="0.25">
      <c r="A989" s="17" t="str">
        <f>$A$882</f>
        <v>非专利技术</v>
      </c>
      <c r="B989" s="18"/>
      <c r="C989" s="19">
        <f>ROUND(E989+D989,2)</f>
        <v>0</v>
      </c>
      <c r="D989" s="19"/>
      <c r="E989" s="19">
        <f>ROUND(SUM(F989:O989),2)</f>
        <v>0</v>
      </c>
      <c r="F989" s="19"/>
      <c r="G989" s="19"/>
      <c r="H989" s="19"/>
      <c r="I989" s="19"/>
      <c r="J989" s="19"/>
      <c r="K989" s="19"/>
      <c r="L989" s="19"/>
      <c r="M989" s="19"/>
      <c r="N989" s="19"/>
      <c r="O989" s="19"/>
    </row>
    <row r="990" spans="1:15" x14ac:dyDescent="0.25">
      <c r="A990" s="32" t="str">
        <f>$A$883</f>
        <v>软件</v>
      </c>
      <c r="B990" s="18"/>
      <c r="C990" s="19">
        <f>ROUND(E990+D990,2)</f>
        <v>0</v>
      </c>
      <c r="D990" s="19"/>
      <c r="E990" s="19">
        <f>ROUND(SUM(F990:O990),2)</f>
        <v>0</v>
      </c>
      <c r="F990" s="19"/>
      <c r="G990" s="19"/>
      <c r="H990" s="19"/>
      <c r="I990" s="19"/>
      <c r="J990" s="19"/>
      <c r="K990" s="19"/>
      <c r="L990" s="19"/>
      <c r="M990" s="19"/>
      <c r="N990" s="19"/>
      <c r="O990" s="19"/>
    </row>
    <row r="991" spans="1:15" x14ac:dyDescent="0.25">
      <c r="A991" s="32">
        <f>$A$884</f>
        <v>0</v>
      </c>
      <c r="B991" s="18"/>
      <c r="C991" s="19">
        <f>ROUND(E991+D991,2)</f>
        <v>0</v>
      </c>
      <c r="D991" s="19"/>
      <c r="E991" s="19">
        <f>ROUND(SUM(F991:O991),2)</f>
        <v>0</v>
      </c>
      <c r="F991" s="19"/>
      <c r="G991" s="19"/>
      <c r="H991" s="19"/>
      <c r="I991" s="19"/>
      <c r="J991" s="19"/>
      <c r="K991" s="19"/>
      <c r="L991" s="19"/>
      <c r="M991" s="19"/>
      <c r="N991" s="19"/>
      <c r="O991" s="19"/>
    </row>
    <row r="992" spans="1:15" x14ac:dyDescent="0.25">
      <c r="A992" s="14" t="s">
        <v>195</v>
      </c>
      <c r="B992" s="14"/>
      <c r="C992" s="20">
        <f>ROUND(SUM(C987:C991),2)</f>
        <v>0</v>
      </c>
      <c r="D992" s="16">
        <f>ROUND(SUM(D987:D991),2)</f>
        <v>0</v>
      </c>
      <c r="E992" s="16">
        <f>ROUND(SUM(E987:E991),2)</f>
        <v>0</v>
      </c>
      <c r="F992" s="16">
        <f>ROUND(SUM(F987:F991),2)</f>
        <v>0</v>
      </c>
      <c r="G992" s="16">
        <f t="shared" ref="G992:O992" si="279">SUM(G987:G991)</f>
        <v>0</v>
      </c>
      <c r="H992" s="16">
        <f t="shared" si="279"/>
        <v>0</v>
      </c>
      <c r="I992" s="16">
        <f t="shared" si="279"/>
        <v>0</v>
      </c>
      <c r="J992" s="16">
        <f t="shared" si="279"/>
        <v>0</v>
      </c>
      <c r="K992" s="16">
        <f t="shared" si="279"/>
        <v>0</v>
      </c>
      <c r="L992" s="16">
        <f t="shared" si="279"/>
        <v>0</v>
      </c>
      <c r="M992" s="16">
        <f t="shared" si="279"/>
        <v>0</v>
      </c>
      <c r="N992" s="16">
        <f t="shared" si="279"/>
        <v>0</v>
      </c>
      <c r="O992" s="16">
        <f t="shared" si="279"/>
        <v>0</v>
      </c>
    </row>
    <row r="993" spans="1:15" x14ac:dyDescent="0.25">
      <c r="A993" s="46" t="s">
        <v>3</v>
      </c>
      <c r="B993" s="14" t="s">
        <v>154</v>
      </c>
      <c r="C993" s="16"/>
      <c r="D993" s="16"/>
      <c r="E993" s="16"/>
      <c r="F993" s="16"/>
      <c r="G993" s="16"/>
      <c r="H993" s="16"/>
      <c r="I993" s="16"/>
      <c r="J993" s="16"/>
      <c r="K993" s="16"/>
      <c r="L993" s="16"/>
      <c r="M993" s="16"/>
      <c r="N993" s="16"/>
      <c r="O993" s="16"/>
    </row>
    <row r="994" spans="1:15" x14ac:dyDescent="0.25">
      <c r="A994" s="17" t="str">
        <f>$A$880</f>
        <v>土地使用权</v>
      </c>
      <c r="B994" s="18"/>
      <c r="C994" s="19">
        <f>ROUND(E994+D994,2)</f>
        <v>0</v>
      </c>
      <c r="D994" s="19"/>
      <c r="E994" s="19">
        <f>ROUND(SUM(F994:O994),2)</f>
        <v>0</v>
      </c>
      <c r="F994" s="19"/>
      <c r="G994" s="19"/>
      <c r="H994" s="19"/>
      <c r="I994" s="19"/>
      <c r="J994" s="19"/>
      <c r="K994" s="19"/>
      <c r="L994" s="19"/>
      <c r="M994" s="19"/>
      <c r="N994" s="19"/>
      <c r="O994" s="19"/>
    </row>
    <row r="995" spans="1:15" x14ac:dyDescent="0.25">
      <c r="A995" s="17" t="str">
        <f>$A$881</f>
        <v>专利权</v>
      </c>
      <c r="B995" s="18"/>
      <c r="C995" s="19">
        <f>ROUND(E995+D995,2)</f>
        <v>0</v>
      </c>
      <c r="D995" s="19"/>
      <c r="E995" s="19">
        <f>ROUND(SUM(F995:O995),2)</f>
        <v>0</v>
      </c>
      <c r="F995" s="19"/>
      <c r="G995" s="19"/>
      <c r="H995" s="19"/>
      <c r="I995" s="19"/>
      <c r="J995" s="19"/>
      <c r="K995" s="19"/>
      <c r="L995" s="19"/>
      <c r="M995" s="19"/>
      <c r="N995" s="19"/>
      <c r="O995" s="19"/>
    </row>
    <row r="996" spans="1:15" x14ac:dyDescent="0.25">
      <c r="A996" s="17" t="str">
        <f>$A$882</f>
        <v>非专利技术</v>
      </c>
      <c r="B996" s="18"/>
      <c r="C996" s="19">
        <f>ROUND(E996+D996,2)</f>
        <v>0</v>
      </c>
      <c r="D996" s="19"/>
      <c r="E996" s="19">
        <f>ROUND(SUM(F996:O996),2)</f>
        <v>0</v>
      </c>
      <c r="F996" s="19"/>
      <c r="G996" s="19"/>
      <c r="H996" s="19"/>
      <c r="I996" s="19"/>
      <c r="J996" s="19"/>
      <c r="K996" s="19"/>
      <c r="L996" s="19"/>
      <c r="M996" s="19"/>
      <c r="N996" s="19"/>
      <c r="O996" s="19"/>
    </row>
    <row r="997" spans="1:15" x14ac:dyDescent="0.25">
      <c r="A997" s="32" t="str">
        <f>$A$883</f>
        <v>软件</v>
      </c>
      <c r="B997" s="18"/>
      <c r="C997" s="19">
        <f>ROUND(E997+D997,2)</f>
        <v>0</v>
      </c>
      <c r="D997" s="19"/>
      <c r="E997" s="19">
        <f>ROUND(SUM(F997:O997),2)</f>
        <v>0</v>
      </c>
      <c r="F997" s="19"/>
      <c r="G997" s="19"/>
      <c r="H997" s="19"/>
      <c r="I997" s="19"/>
      <c r="J997" s="19"/>
      <c r="K997" s="19"/>
      <c r="L997" s="19"/>
      <c r="M997" s="19"/>
      <c r="N997" s="19"/>
      <c r="O997" s="19"/>
    </row>
    <row r="998" spans="1:15" x14ac:dyDescent="0.25">
      <c r="A998" s="32">
        <f>$A$884</f>
        <v>0</v>
      </c>
      <c r="B998" s="18"/>
      <c r="C998" s="19">
        <f>ROUND(E998+D998,2)</f>
        <v>0</v>
      </c>
      <c r="D998" s="19"/>
      <c r="E998" s="19">
        <f>ROUND(SUM(F998:O998),2)</f>
        <v>0</v>
      </c>
      <c r="F998" s="19"/>
      <c r="G998" s="19"/>
      <c r="H998" s="19"/>
      <c r="I998" s="19"/>
      <c r="J998" s="19"/>
      <c r="K998" s="19"/>
      <c r="L998" s="19"/>
      <c r="M998" s="19"/>
      <c r="N998" s="19"/>
      <c r="O998" s="19"/>
    </row>
    <row r="999" spans="1:15" x14ac:dyDescent="0.25">
      <c r="A999" s="14" t="s">
        <v>195</v>
      </c>
      <c r="B999" s="14"/>
      <c r="C999" s="16">
        <f>ROUND(SUM(C994:C998),2)</f>
        <v>0</v>
      </c>
      <c r="D999" s="16">
        <f>ROUND(SUM(D994:D998),2)</f>
        <v>0</v>
      </c>
      <c r="E999" s="16">
        <f>ROUND(SUM(E994:E998),2)</f>
        <v>0</v>
      </c>
      <c r="F999" s="16">
        <f>ROUND(SUM(F994:F998),2)</f>
        <v>0</v>
      </c>
      <c r="G999" s="16">
        <f t="shared" ref="G999:O999" si="280">SUM(G994:G998)</f>
        <v>0</v>
      </c>
      <c r="H999" s="16">
        <f t="shared" si="280"/>
        <v>0</v>
      </c>
      <c r="I999" s="16">
        <f t="shared" si="280"/>
        <v>0</v>
      </c>
      <c r="J999" s="16">
        <f t="shared" si="280"/>
        <v>0</v>
      </c>
      <c r="K999" s="16">
        <f t="shared" si="280"/>
        <v>0</v>
      </c>
      <c r="L999" s="16">
        <f t="shared" si="280"/>
        <v>0</v>
      </c>
      <c r="M999" s="16">
        <f t="shared" si="280"/>
        <v>0</v>
      </c>
      <c r="N999" s="16">
        <f t="shared" si="280"/>
        <v>0</v>
      </c>
      <c r="O999" s="16">
        <f t="shared" si="280"/>
        <v>0</v>
      </c>
    </row>
    <row r="1000" spans="1:15" x14ac:dyDescent="0.25">
      <c r="A1000" s="46" t="s">
        <v>3</v>
      </c>
      <c r="B1000" s="14" t="s">
        <v>155</v>
      </c>
      <c r="C1000" s="16"/>
      <c r="D1000" s="16"/>
      <c r="E1000" s="16"/>
      <c r="F1000" s="16"/>
      <c r="G1000" s="16"/>
      <c r="H1000" s="16"/>
      <c r="I1000" s="16"/>
      <c r="J1000" s="16"/>
      <c r="K1000" s="16"/>
      <c r="L1000" s="16"/>
      <c r="M1000" s="16"/>
      <c r="N1000" s="16"/>
      <c r="O1000" s="16"/>
    </row>
    <row r="1001" spans="1:15" x14ac:dyDescent="0.25">
      <c r="A1001" s="17" t="str">
        <f>$A$880</f>
        <v>土地使用权</v>
      </c>
      <c r="B1001" s="18"/>
      <c r="C1001" s="19">
        <f>ROUND(E1001+D1001,2)</f>
        <v>0</v>
      </c>
      <c r="D1001" s="19"/>
      <c r="E1001" s="19">
        <f>ROUND(SUM(F1001:O1001),2)</f>
        <v>0</v>
      </c>
      <c r="F1001" s="19"/>
      <c r="G1001" s="19"/>
      <c r="H1001" s="19"/>
      <c r="I1001" s="19"/>
      <c r="J1001" s="19"/>
      <c r="K1001" s="19"/>
      <c r="L1001" s="19"/>
      <c r="M1001" s="19"/>
      <c r="N1001" s="19"/>
      <c r="O1001" s="19"/>
    </row>
    <row r="1002" spans="1:15" x14ac:dyDescent="0.25">
      <c r="A1002" s="17" t="str">
        <f>$A$881</f>
        <v>专利权</v>
      </c>
      <c r="B1002" s="18"/>
      <c r="C1002" s="19">
        <f>ROUND(E1002+D1002,2)</f>
        <v>0</v>
      </c>
      <c r="D1002" s="19"/>
      <c r="E1002" s="19">
        <f>ROUND(SUM(F1002:O1002),2)</f>
        <v>0</v>
      </c>
      <c r="F1002" s="19"/>
      <c r="G1002" s="19"/>
      <c r="H1002" s="19"/>
      <c r="I1002" s="19"/>
      <c r="J1002" s="19"/>
      <c r="K1002" s="19"/>
      <c r="L1002" s="19"/>
      <c r="M1002" s="19"/>
      <c r="N1002" s="19"/>
      <c r="O1002" s="19"/>
    </row>
    <row r="1003" spans="1:15" x14ac:dyDescent="0.25">
      <c r="A1003" s="17" t="str">
        <f>$A$882</f>
        <v>非专利技术</v>
      </c>
      <c r="B1003" s="18"/>
      <c r="C1003" s="19">
        <f>ROUND(E1003+D1003,2)</f>
        <v>0</v>
      </c>
      <c r="D1003" s="19"/>
      <c r="E1003" s="19">
        <f>ROUND(SUM(F1003:O1003),2)</f>
        <v>0</v>
      </c>
      <c r="F1003" s="19"/>
      <c r="G1003" s="19"/>
      <c r="H1003" s="19"/>
      <c r="I1003" s="19"/>
      <c r="J1003" s="19"/>
      <c r="K1003" s="19"/>
      <c r="L1003" s="19"/>
      <c r="M1003" s="19"/>
      <c r="N1003" s="19"/>
      <c r="O1003" s="19"/>
    </row>
    <row r="1004" spans="1:15" x14ac:dyDescent="0.25">
      <c r="A1004" s="32" t="str">
        <f>$A$883</f>
        <v>软件</v>
      </c>
      <c r="B1004" s="18"/>
      <c r="C1004" s="19">
        <f>ROUND(E1004+D1004,2)</f>
        <v>0</v>
      </c>
      <c r="D1004" s="19"/>
      <c r="E1004" s="19">
        <f>ROUND(SUM(F1004:O1004),2)</f>
        <v>0</v>
      </c>
      <c r="F1004" s="19"/>
      <c r="G1004" s="19"/>
      <c r="H1004" s="19"/>
      <c r="I1004" s="19"/>
      <c r="J1004" s="19"/>
      <c r="K1004" s="19"/>
      <c r="L1004" s="19"/>
      <c r="M1004" s="19"/>
      <c r="N1004" s="19"/>
      <c r="O1004" s="19"/>
    </row>
    <row r="1005" spans="1:15" x14ac:dyDescent="0.25">
      <c r="A1005" s="32">
        <f>$A$884</f>
        <v>0</v>
      </c>
      <c r="B1005" s="18"/>
      <c r="C1005" s="19">
        <f>ROUND(E1005+D1005,2)</f>
        <v>0</v>
      </c>
      <c r="D1005" s="19"/>
      <c r="E1005" s="19">
        <f>ROUND(SUM(F1005:O1005),2)</f>
        <v>0</v>
      </c>
      <c r="F1005" s="19"/>
      <c r="G1005" s="19"/>
      <c r="H1005" s="19"/>
      <c r="I1005" s="19"/>
      <c r="J1005" s="19"/>
      <c r="K1005" s="19"/>
      <c r="L1005" s="19"/>
      <c r="M1005" s="19"/>
      <c r="N1005" s="19"/>
      <c r="O1005" s="19"/>
    </row>
    <row r="1006" spans="1:15" x14ac:dyDescent="0.25">
      <c r="A1006" s="14" t="s">
        <v>195</v>
      </c>
      <c r="B1006" s="14"/>
      <c r="C1006" s="20">
        <f>ROUND(SUM(C1001:C1005),2)</f>
        <v>0</v>
      </c>
      <c r="D1006" s="16">
        <f>ROUND(SUM(D1001:D1005),2)</f>
        <v>0</v>
      </c>
      <c r="E1006" s="16">
        <f>ROUND(SUM(E1001:E1005),2)</f>
        <v>0</v>
      </c>
      <c r="F1006" s="16">
        <f>ROUND(SUM(F1001:F1005),2)</f>
        <v>0</v>
      </c>
      <c r="G1006" s="16">
        <f t="shared" ref="G1006:O1006" si="281">SUM(G1001:G1005)</f>
        <v>0</v>
      </c>
      <c r="H1006" s="16">
        <f t="shared" si="281"/>
        <v>0</v>
      </c>
      <c r="I1006" s="16">
        <f t="shared" si="281"/>
        <v>0</v>
      </c>
      <c r="J1006" s="16">
        <f t="shared" si="281"/>
        <v>0</v>
      </c>
      <c r="K1006" s="16">
        <f t="shared" si="281"/>
        <v>0</v>
      </c>
      <c r="L1006" s="16">
        <f t="shared" si="281"/>
        <v>0</v>
      </c>
      <c r="M1006" s="16">
        <f t="shared" si="281"/>
        <v>0</v>
      </c>
      <c r="N1006" s="16">
        <f t="shared" si="281"/>
        <v>0</v>
      </c>
      <c r="O1006" s="16">
        <f t="shared" si="281"/>
        <v>0</v>
      </c>
    </row>
    <row r="1007" spans="1:15" x14ac:dyDescent="0.25">
      <c r="A1007" s="46" t="s">
        <v>3</v>
      </c>
      <c r="B1007" s="14" t="s">
        <v>161</v>
      </c>
      <c r="C1007" s="16"/>
      <c r="D1007" s="16"/>
      <c r="E1007" s="16"/>
      <c r="F1007" s="16"/>
      <c r="G1007" s="16"/>
      <c r="H1007" s="16"/>
      <c r="I1007" s="16"/>
      <c r="J1007" s="16"/>
      <c r="K1007" s="16"/>
      <c r="L1007" s="16"/>
      <c r="M1007" s="16"/>
      <c r="N1007" s="16"/>
      <c r="O1007" s="16"/>
    </row>
    <row r="1008" spans="1:15" x14ac:dyDescent="0.25">
      <c r="A1008" s="17" t="str">
        <f>$A$880</f>
        <v>土地使用权</v>
      </c>
      <c r="B1008" s="18"/>
      <c r="C1008" s="19">
        <f>ROUND(E1008+D1008,2)</f>
        <v>0</v>
      </c>
      <c r="D1008" s="19"/>
      <c r="E1008" s="19">
        <f>ROUND(SUM(F1008:O1008),2)</f>
        <v>0</v>
      </c>
      <c r="F1008" s="19"/>
      <c r="G1008" s="19"/>
      <c r="H1008" s="19"/>
      <c r="I1008" s="19"/>
      <c r="J1008" s="19"/>
      <c r="K1008" s="19"/>
      <c r="L1008" s="19"/>
      <c r="M1008" s="19"/>
      <c r="N1008" s="19"/>
      <c r="O1008" s="19"/>
    </row>
    <row r="1009" spans="1:26" x14ac:dyDescent="0.25">
      <c r="A1009" s="17" t="str">
        <f>$A$881</f>
        <v>专利权</v>
      </c>
      <c r="B1009" s="18"/>
      <c r="C1009" s="19">
        <f>ROUND(E1009+D1009,2)</f>
        <v>0</v>
      </c>
      <c r="D1009" s="19"/>
      <c r="E1009" s="19">
        <f>ROUND(SUM(F1009:O1009),2)</f>
        <v>0</v>
      </c>
      <c r="F1009" s="19"/>
      <c r="G1009" s="19"/>
      <c r="H1009" s="19"/>
      <c r="I1009" s="19"/>
      <c r="J1009" s="19"/>
      <c r="K1009" s="19"/>
      <c r="L1009" s="19"/>
      <c r="M1009" s="19"/>
      <c r="N1009" s="19"/>
      <c r="O1009" s="19"/>
    </row>
    <row r="1010" spans="1:26" x14ac:dyDescent="0.25">
      <c r="A1010" s="17" t="str">
        <f>$A$882</f>
        <v>非专利技术</v>
      </c>
      <c r="B1010" s="18"/>
      <c r="C1010" s="19">
        <f>ROUND(E1010+D1010,2)</f>
        <v>0</v>
      </c>
      <c r="D1010" s="19"/>
      <c r="E1010" s="19">
        <f>ROUND(SUM(F1010:O1010),2)</f>
        <v>0</v>
      </c>
      <c r="F1010" s="19"/>
      <c r="G1010" s="19"/>
      <c r="H1010" s="19"/>
      <c r="I1010" s="19"/>
      <c r="J1010" s="19"/>
      <c r="K1010" s="19"/>
      <c r="L1010" s="19"/>
      <c r="M1010" s="19"/>
      <c r="N1010" s="19"/>
      <c r="O1010" s="19"/>
    </row>
    <row r="1011" spans="1:26" x14ac:dyDescent="0.25">
      <c r="A1011" s="32" t="str">
        <f>$A$883</f>
        <v>软件</v>
      </c>
      <c r="B1011" s="18"/>
      <c r="C1011" s="19">
        <f>ROUND(E1011+D1011,2)</f>
        <v>0</v>
      </c>
      <c r="D1011" s="19"/>
      <c r="E1011" s="19">
        <f>ROUND(SUM(F1011:O1011),2)</f>
        <v>0</v>
      </c>
      <c r="F1011" s="19"/>
      <c r="G1011" s="19"/>
      <c r="H1011" s="19"/>
      <c r="I1011" s="19"/>
      <c r="J1011" s="19"/>
      <c r="K1011" s="19"/>
      <c r="L1011" s="19"/>
      <c r="M1011" s="19"/>
      <c r="N1011" s="19"/>
      <c r="O1011" s="19"/>
    </row>
    <row r="1012" spans="1:26" x14ac:dyDescent="0.25">
      <c r="A1012" s="32">
        <f>$A$884</f>
        <v>0</v>
      </c>
      <c r="B1012" s="18"/>
      <c r="C1012" s="19">
        <f>ROUND(E1012+D1012,2)</f>
        <v>0</v>
      </c>
      <c r="D1012" s="19"/>
      <c r="E1012" s="19">
        <f>ROUND(SUM(F1012:O1012),2)</f>
        <v>0</v>
      </c>
      <c r="F1012" s="19"/>
      <c r="G1012" s="19"/>
      <c r="H1012" s="19"/>
      <c r="I1012" s="19"/>
      <c r="J1012" s="19"/>
      <c r="K1012" s="19"/>
      <c r="L1012" s="19"/>
      <c r="M1012" s="19"/>
      <c r="N1012" s="19"/>
      <c r="O1012" s="19"/>
    </row>
    <row r="1013" spans="1:26" x14ac:dyDescent="0.25">
      <c r="A1013" s="14" t="s">
        <v>195</v>
      </c>
      <c r="B1013" s="14"/>
      <c r="C1013" s="16">
        <f>ROUND(SUM(C1008:C1012),2)</f>
        <v>0</v>
      </c>
      <c r="D1013" s="16">
        <f>ROUND(SUM(D1008:D1012),2)</f>
        <v>0</v>
      </c>
      <c r="E1013" s="16">
        <f>ROUND(SUM(E1008:E1012),2)</f>
        <v>0</v>
      </c>
      <c r="F1013" s="16">
        <f>ROUND(SUM(F1008:F1012),2)</f>
        <v>0</v>
      </c>
      <c r="G1013" s="16">
        <f t="shared" ref="G1013:O1013" si="282">SUM(G1008:G1012)</f>
        <v>0</v>
      </c>
      <c r="H1013" s="16">
        <f t="shared" si="282"/>
        <v>0</v>
      </c>
      <c r="I1013" s="16">
        <f t="shared" si="282"/>
        <v>0</v>
      </c>
      <c r="J1013" s="16">
        <f t="shared" si="282"/>
        <v>0</v>
      </c>
      <c r="K1013" s="16">
        <f t="shared" si="282"/>
        <v>0</v>
      </c>
      <c r="L1013" s="16">
        <f t="shared" si="282"/>
        <v>0</v>
      </c>
      <c r="M1013" s="16">
        <f t="shared" si="282"/>
        <v>0</v>
      </c>
      <c r="N1013" s="16">
        <f t="shared" si="282"/>
        <v>0</v>
      </c>
      <c r="O1013" s="16">
        <f t="shared" si="282"/>
        <v>0</v>
      </c>
    </row>
    <row r="1014" spans="1:26" x14ac:dyDescent="0.25">
      <c r="A1014" s="46" t="s">
        <v>3</v>
      </c>
      <c r="B1014" s="14" t="s">
        <v>157</v>
      </c>
      <c r="C1014" s="16"/>
      <c r="D1014" s="16"/>
      <c r="E1014" s="16"/>
      <c r="F1014" s="16"/>
      <c r="G1014" s="16"/>
      <c r="H1014" s="16"/>
      <c r="I1014" s="16"/>
      <c r="J1014" s="16"/>
      <c r="K1014" s="16"/>
      <c r="L1014" s="16"/>
      <c r="M1014" s="16"/>
      <c r="N1014" s="16"/>
      <c r="O1014" s="16"/>
    </row>
    <row r="1015" spans="1:26" x14ac:dyDescent="0.25">
      <c r="A1015" s="17" t="str">
        <f>$A$880</f>
        <v>土地使用权</v>
      </c>
      <c r="B1015" s="14"/>
      <c r="C1015" s="20">
        <f t="shared" ref="C1015:F1019" si="283">ROUND(C980+C987+C994-C1001-C1008,2)</f>
        <v>0</v>
      </c>
      <c r="D1015" s="16">
        <f t="shared" si="283"/>
        <v>0</v>
      </c>
      <c r="E1015" s="16">
        <f t="shared" si="283"/>
        <v>0</v>
      </c>
      <c r="F1015" s="16">
        <f t="shared" si="283"/>
        <v>0</v>
      </c>
      <c r="G1015" s="16">
        <f t="shared" ref="G1015:O1019" si="284">G980+G987+G994-G1001-G1008</f>
        <v>0</v>
      </c>
      <c r="H1015" s="16">
        <f t="shared" si="284"/>
        <v>0</v>
      </c>
      <c r="I1015" s="16">
        <f t="shared" si="284"/>
        <v>0</v>
      </c>
      <c r="J1015" s="16">
        <f t="shared" si="284"/>
        <v>0</v>
      </c>
      <c r="K1015" s="16">
        <f t="shared" si="284"/>
        <v>0</v>
      </c>
      <c r="L1015" s="16">
        <f t="shared" si="284"/>
        <v>0</v>
      </c>
      <c r="M1015" s="16">
        <f t="shared" si="284"/>
        <v>0</v>
      </c>
      <c r="N1015" s="16">
        <f t="shared" si="284"/>
        <v>0</v>
      </c>
      <c r="O1015" s="16">
        <f t="shared" si="284"/>
        <v>0</v>
      </c>
    </row>
    <row r="1016" spans="1:26" x14ac:dyDescent="0.25">
      <c r="A1016" s="17" t="str">
        <f>$A$881</f>
        <v>专利权</v>
      </c>
      <c r="B1016" s="14"/>
      <c r="C1016" s="16">
        <f t="shared" si="283"/>
        <v>0</v>
      </c>
      <c r="D1016" s="16">
        <f t="shared" si="283"/>
        <v>0</v>
      </c>
      <c r="E1016" s="16">
        <f t="shared" si="283"/>
        <v>0</v>
      </c>
      <c r="F1016" s="16">
        <f t="shared" si="283"/>
        <v>0</v>
      </c>
      <c r="G1016" s="16">
        <f t="shared" si="284"/>
        <v>0</v>
      </c>
      <c r="H1016" s="16">
        <f t="shared" si="284"/>
        <v>0</v>
      </c>
      <c r="I1016" s="16">
        <f t="shared" si="284"/>
        <v>0</v>
      </c>
      <c r="J1016" s="16">
        <f t="shared" si="284"/>
        <v>0</v>
      </c>
      <c r="K1016" s="16">
        <f t="shared" si="284"/>
        <v>0</v>
      </c>
      <c r="L1016" s="16">
        <f t="shared" si="284"/>
        <v>0</v>
      </c>
      <c r="M1016" s="16">
        <f t="shared" si="284"/>
        <v>0</v>
      </c>
      <c r="N1016" s="16">
        <f t="shared" si="284"/>
        <v>0</v>
      </c>
      <c r="O1016" s="16">
        <f t="shared" si="284"/>
        <v>0</v>
      </c>
    </row>
    <row r="1017" spans="1:26" x14ac:dyDescent="0.25">
      <c r="A1017" s="17" t="str">
        <f>$A$882</f>
        <v>非专利技术</v>
      </c>
      <c r="B1017" s="14"/>
      <c r="C1017" s="16">
        <f t="shared" si="283"/>
        <v>0</v>
      </c>
      <c r="D1017" s="16">
        <f t="shared" si="283"/>
        <v>0</v>
      </c>
      <c r="E1017" s="16">
        <f t="shared" si="283"/>
        <v>0</v>
      </c>
      <c r="F1017" s="16">
        <f t="shared" si="283"/>
        <v>0</v>
      </c>
      <c r="G1017" s="16">
        <f t="shared" si="284"/>
        <v>0</v>
      </c>
      <c r="H1017" s="16">
        <f t="shared" si="284"/>
        <v>0</v>
      </c>
      <c r="I1017" s="16">
        <f t="shared" si="284"/>
        <v>0</v>
      </c>
      <c r="J1017" s="16">
        <f t="shared" si="284"/>
        <v>0</v>
      </c>
      <c r="K1017" s="16">
        <f t="shared" si="284"/>
        <v>0</v>
      </c>
      <c r="L1017" s="16">
        <f t="shared" si="284"/>
        <v>0</v>
      </c>
      <c r="M1017" s="16">
        <f t="shared" si="284"/>
        <v>0</v>
      </c>
      <c r="N1017" s="16">
        <f t="shared" si="284"/>
        <v>0</v>
      </c>
      <c r="O1017" s="16">
        <f t="shared" si="284"/>
        <v>0</v>
      </c>
    </row>
    <row r="1018" spans="1:26" x14ac:dyDescent="0.25">
      <c r="A1018" s="32" t="str">
        <f>$A$883</f>
        <v>软件</v>
      </c>
      <c r="B1018" s="14"/>
      <c r="C1018" s="16">
        <f t="shared" si="283"/>
        <v>0</v>
      </c>
      <c r="D1018" s="16">
        <f t="shared" si="283"/>
        <v>0</v>
      </c>
      <c r="E1018" s="16">
        <f t="shared" si="283"/>
        <v>0</v>
      </c>
      <c r="F1018" s="16">
        <f t="shared" si="283"/>
        <v>0</v>
      </c>
      <c r="G1018" s="16">
        <f t="shared" si="284"/>
        <v>0</v>
      </c>
      <c r="H1018" s="16">
        <f t="shared" si="284"/>
        <v>0</v>
      </c>
      <c r="I1018" s="16">
        <f t="shared" si="284"/>
        <v>0</v>
      </c>
      <c r="J1018" s="16">
        <f t="shared" si="284"/>
        <v>0</v>
      </c>
      <c r="K1018" s="16">
        <f t="shared" si="284"/>
        <v>0</v>
      </c>
      <c r="L1018" s="16">
        <f t="shared" si="284"/>
        <v>0</v>
      </c>
      <c r="M1018" s="16">
        <f t="shared" si="284"/>
        <v>0</v>
      </c>
      <c r="N1018" s="16">
        <f t="shared" si="284"/>
        <v>0</v>
      </c>
      <c r="O1018" s="16">
        <f t="shared" si="284"/>
        <v>0</v>
      </c>
    </row>
    <row r="1019" spans="1:26" x14ac:dyDescent="0.25">
      <c r="A1019" s="32">
        <f>$A$884</f>
        <v>0</v>
      </c>
      <c r="B1019" s="14"/>
      <c r="C1019" s="16">
        <f t="shared" si="283"/>
        <v>0</v>
      </c>
      <c r="D1019" s="16">
        <f t="shared" si="283"/>
        <v>0</v>
      </c>
      <c r="E1019" s="16">
        <f t="shared" si="283"/>
        <v>0</v>
      </c>
      <c r="F1019" s="16">
        <f t="shared" si="283"/>
        <v>0</v>
      </c>
      <c r="G1019" s="16">
        <f t="shared" si="284"/>
        <v>0</v>
      </c>
      <c r="H1019" s="16">
        <f t="shared" si="284"/>
        <v>0</v>
      </c>
      <c r="I1019" s="16">
        <f t="shared" si="284"/>
        <v>0</v>
      </c>
      <c r="J1019" s="16">
        <f t="shared" si="284"/>
        <v>0</v>
      </c>
      <c r="K1019" s="16">
        <f t="shared" si="284"/>
        <v>0</v>
      </c>
      <c r="L1019" s="16">
        <f t="shared" si="284"/>
        <v>0</v>
      </c>
      <c r="M1019" s="16">
        <f t="shared" si="284"/>
        <v>0</v>
      </c>
      <c r="N1019" s="16">
        <f t="shared" si="284"/>
        <v>0</v>
      </c>
      <c r="O1019" s="16">
        <f t="shared" si="284"/>
        <v>0</v>
      </c>
    </row>
    <row r="1020" spans="1:26" x14ac:dyDescent="0.25">
      <c r="A1020" s="14" t="s">
        <v>195</v>
      </c>
      <c r="B1020" s="14"/>
      <c r="C1020" s="20">
        <f>ROUND(SUM(C1015:C1019),2)</f>
        <v>0</v>
      </c>
      <c r="D1020" s="16">
        <f>ROUND(SUM(D1015:D1019),2)</f>
        <v>0</v>
      </c>
      <c r="E1020" s="16">
        <f>ROUND(SUM(E1015:E1019),2)</f>
        <v>0</v>
      </c>
      <c r="F1020" s="16">
        <f>ROUND(SUM(F1015:F1019),2)</f>
        <v>0</v>
      </c>
      <c r="G1020" s="16">
        <f t="shared" ref="G1020:O1020" si="285">SUM(G1015:G1019)</f>
        <v>0</v>
      </c>
      <c r="H1020" s="16">
        <f t="shared" si="285"/>
        <v>0</v>
      </c>
      <c r="I1020" s="16">
        <f t="shared" si="285"/>
        <v>0</v>
      </c>
      <c r="J1020" s="16">
        <f t="shared" si="285"/>
        <v>0</v>
      </c>
      <c r="K1020" s="16">
        <f t="shared" si="285"/>
        <v>0</v>
      </c>
      <c r="L1020" s="16">
        <f t="shared" si="285"/>
        <v>0</v>
      </c>
      <c r="M1020" s="16">
        <f t="shared" si="285"/>
        <v>0</v>
      </c>
      <c r="N1020" s="16">
        <f t="shared" si="285"/>
        <v>0</v>
      </c>
      <c r="O1020" s="16">
        <f t="shared" si="285"/>
        <v>0</v>
      </c>
    </row>
    <row r="1021" spans="1:26" x14ac:dyDescent="0.25">
      <c r="A1021" s="51" t="s">
        <v>164</v>
      </c>
      <c r="B1021" s="14"/>
      <c r="C1021" s="16"/>
      <c r="D1021" s="16"/>
      <c r="E1021" s="16"/>
      <c r="F1021" s="16"/>
      <c r="G1021" s="16"/>
      <c r="H1021" s="16"/>
      <c r="I1021" s="16"/>
      <c r="J1021" s="16"/>
      <c r="K1021" s="16"/>
      <c r="L1021" s="16"/>
      <c r="M1021" s="16"/>
      <c r="N1021" s="16"/>
      <c r="O1021" s="16"/>
      <c r="Z1021" s="489" t="s">
        <v>890</v>
      </c>
    </row>
    <row r="1022" spans="1:26" x14ac:dyDescent="0.25">
      <c r="A1022" s="17" t="s">
        <v>165</v>
      </c>
      <c r="B1022" s="14"/>
      <c r="C1022" s="20">
        <f>ROUND(C934-C977-C1020,2)</f>
        <v>0</v>
      </c>
      <c r="D1022" s="16">
        <f>ROUND(D934-D977-D1020,2)</f>
        <v>0</v>
      </c>
      <c r="E1022" s="16">
        <f>ROUND(E934-E977-E1020,2)</f>
        <v>0</v>
      </c>
      <c r="F1022" s="16">
        <f>ROUND(F934-F977-F1020,2)</f>
        <v>0</v>
      </c>
      <c r="G1022" s="16">
        <f t="shared" ref="G1022:O1022" si="286">G934-G977-G1020</f>
        <v>0</v>
      </c>
      <c r="H1022" s="16">
        <f t="shared" si="286"/>
        <v>0</v>
      </c>
      <c r="I1022" s="16">
        <f t="shared" si="286"/>
        <v>0</v>
      </c>
      <c r="J1022" s="16">
        <f t="shared" si="286"/>
        <v>0</v>
      </c>
      <c r="K1022" s="16">
        <f t="shared" si="286"/>
        <v>0</v>
      </c>
      <c r="L1022" s="16">
        <f t="shared" si="286"/>
        <v>0</v>
      </c>
      <c r="M1022" s="16">
        <f t="shared" si="286"/>
        <v>0</v>
      </c>
      <c r="N1022" s="16">
        <f t="shared" si="286"/>
        <v>0</v>
      </c>
      <c r="O1022" s="16">
        <f t="shared" si="286"/>
        <v>0</v>
      </c>
    </row>
    <row r="1023" spans="1:26" x14ac:dyDescent="0.25">
      <c r="A1023" s="17" t="s">
        <v>166</v>
      </c>
      <c r="B1023" s="14"/>
      <c r="C1023" s="20">
        <f>ROUND(C885-C942-C985,2)</f>
        <v>0</v>
      </c>
      <c r="D1023" s="16">
        <f>ROUND(D885-D942-D985,2)</f>
        <v>0</v>
      </c>
      <c r="E1023" s="16">
        <f>ROUND(E885-E942-E985,2)</f>
        <v>0</v>
      </c>
      <c r="F1023" s="16">
        <f>ROUND(F885-F942-F985,2)</f>
        <v>0</v>
      </c>
      <c r="G1023" s="16">
        <f t="shared" ref="G1023:O1023" si="287">G885-G942-G985</f>
        <v>0</v>
      </c>
      <c r="H1023" s="16">
        <f t="shared" si="287"/>
        <v>0</v>
      </c>
      <c r="I1023" s="16">
        <f t="shared" si="287"/>
        <v>0</v>
      </c>
      <c r="J1023" s="16">
        <f t="shared" si="287"/>
        <v>0</v>
      </c>
      <c r="K1023" s="16">
        <f t="shared" si="287"/>
        <v>0</v>
      </c>
      <c r="L1023" s="16">
        <f t="shared" si="287"/>
        <v>0</v>
      </c>
      <c r="M1023" s="16">
        <f t="shared" si="287"/>
        <v>0</v>
      </c>
      <c r="N1023" s="16">
        <f t="shared" si="287"/>
        <v>0</v>
      </c>
      <c r="O1023" s="16">
        <f t="shared" si="287"/>
        <v>0</v>
      </c>
    </row>
    <row r="1024" spans="1:26" x14ac:dyDescent="0.25">
      <c r="A1024" s="17"/>
      <c r="B1024" s="14"/>
      <c r="C1024" s="16"/>
      <c r="D1024" s="16"/>
      <c r="E1024" s="16"/>
      <c r="F1024" s="16"/>
      <c r="G1024" s="16"/>
      <c r="H1024" s="16"/>
      <c r="I1024" s="16"/>
      <c r="J1024" s="16"/>
      <c r="K1024" s="16"/>
      <c r="L1024" s="16"/>
      <c r="M1024" s="16"/>
      <c r="N1024" s="16"/>
      <c r="O1024" s="16"/>
      <c r="Z1024" s="489" t="s">
        <v>891</v>
      </c>
    </row>
    <row r="1025" spans="1:26" x14ac:dyDescent="0.25">
      <c r="A1025" s="25" t="s">
        <v>198</v>
      </c>
      <c r="B1025" s="26" t="s">
        <v>26</v>
      </c>
      <c r="C1025" s="49"/>
      <c r="D1025" s="49"/>
      <c r="E1025" s="49"/>
      <c r="F1025" s="49"/>
      <c r="G1025" s="49"/>
      <c r="H1025" s="49"/>
      <c r="I1025" s="49"/>
      <c r="J1025" s="49"/>
      <c r="K1025" s="49"/>
      <c r="L1025" s="49"/>
      <c r="M1025" s="49"/>
      <c r="N1025" s="49"/>
      <c r="O1025" s="49"/>
    </row>
    <row r="1026" spans="1:26" x14ac:dyDescent="0.25">
      <c r="A1026" s="17"/>
      <c r="B1026" s="14"/>
      <c r="C1026" s="16"/>
      <c r="D1026" s="16"/>
      <c r="E1026" s="16"/>
      <c r="F1026" s="16"/>
      <c r="G1026" s="16"/>
      <c r="H1026" s="16"/>
      <c r="I1026" s="16"/>
      <c r="J1026" s="16"/>
      <c r="K1026" s="16"/>
      <c r="L1026" s="16"/>
      <c r="M1026" s="16"/>
      <c r="N1026" s="16"/>
      <c r="O1026" s="16"/>
    </row>
    <row r="1027" spans="1:26" x14ac:dyDescent="0.25">
      <c r="A1027" s="25" t="s">
        <v>199</v>
      </c>
      <c r="B1027" s="26" t="s">
        <v>74</v>
      </c>
      <c r="C1027" s="27"/>
      <c r="D1027" s="27"/>
      <c r="E1027" s="27"/>
      <c r="F1027" s="27"/>
      <c r="G1027" s="27"/>
      <c r="H1027" s="27"/>
      <c r="I1027" s="27"/>
      <c r="J1027" s="27"/>
      <c r="K1027" s="27"/>
      <c r="L1027" s="27"/>
      <c r="M1027" s="27"/>
      <c r="N1027" s="27"/>
      <c r="O1027" s="27"/>
    </row>
    <row r="1028" spans="1:26" x14ac:dyDescent="0.25">
      <c r="A1028" s="17"/>
      <c r="B1028" s="14"/>
      <c r="C1028" s="16"/>
      <c r="D1028" s="16"/>
      <c r="E1028" s="16"/>
      <c r="F1028" s="16"/>
      <c r="G1028" s="16"/>
      <c r="H1028" s="16"/>
      <c r="I1028" s="16"/>
      <c r="J1028" s="16"/>
      <c r="K1028" s="16"/>
      <c r="L1028" s="16"/>
      <c r="M1028" s="16"/>
      <c r="N1028" s="16"/>
      <c r="O1028" s="16"/>
    </row>
    <row r="1029" spans="1:26" x14ac:dyDescent="0.25">
      <c r="A1029" s="52" t="s">
        <v>200</v>
      </c>
      <c r="B1029" s="26" t="s">
        <v>74</v>
      </c>
      <c r="C1029" s="53"/>
      <c r="D1029" s="53"/>
      <c r="E1029" s="53"/>
      <c r="F1029" s="53"/>
      <c r="G1029" s="53"/>
      <c r="H1029" s="53"/>
      <c r="I1029" s="53"/>
      <c r="J1029" s="53"/>
      <c r="K1029" s="53"/>
      <c r="L1029" s="53"/>
      <c r="M1029" s="53"/>
      <c r="N1029" s="53"/>
      <c r="O1029" s="53"/>
    </row>
    <row r="1030" spans="1:26" x14ac:dyDescent="0.25">
      <c r="A1030" s="17"/>
      <c r="B1030" s="14"/>
      <c r="C1030" s="16"/>
      <c r="D1030" s="16"/>
      <c r="E1030" s="16"/>
      <c r="F1030" s="16"/>
      <c r="G1030" s="16"/>
      <c r="H1030" s="16"/>
      <c r="I1030" s="16"/>
      <c r="J1030" s="16"/>
      <c r="K1030" s="16"/>
      <c r="L1030" s="16"/>
      <c r="M1030" s="16"/>
      <c r="N1030" s="16"/>
      <c r="O1030" s="16"/>
    </row>
    <row r="1031" spans="1:26" x14ac:dyDescent="0.25">
      <c r="A1031" s="52" t="s">
        <v>201</v>
      </c>
      <c r="B1031" s="26" t="s">
        <v>74</v>
      </c>
      <c r="C1031" s="53"/>
      <c r="D1031" s="53"/>
      <c r="E1031" s="53"/>
      <c r="F1031" s="53"/>
      <c r="G1031" s="53"/>
      <c r="H1031" s="53"/>
      <c r="I1031" s="53"/>
      <c r="J1031" s="53"/>
      <c r="K1031" s="53"/>
      <c r="L1031" s="53"/>
      <c r="M1031" s="53"/>
      <c r="N1031" s="53"/>
      <c r="O1031" s="53"/>
    </row>
    <row r="1032" spans="1:26" x14ac:dyDescent="0.25">
      <c r="A1032" s="17"/>
      <c r="B1032" s="14"/>
      <c r="C1032" s="16"/>
      <c r="D1032" s="16"/>
      <c r="E1032" s="16"/>
      <c r="F1032" s="16"/>
      <c r="G1032" s="16"/>
      <c r="H1032" s="16"/>
      <c r="I1032" s="16"/>
      <c r="J1032" s="16"/>
      <c r="K1032" s="16"/>
      <c r="L1032" s="16"/>
      <c r="M1032" s="16"/>
      <c r="N1032" s="16"/>
      <c r="O1032" s="16"/>
    </row>
    <row r="1033" spans="1:26" x14ac:dyDescent="0.25">
      <c r="A1033" s="52" t="s">
        <v>202</v>
      </c>
      <c r="B1033" s="26" t="s">
        <v>74</v>
      </c>
      <c r="C1033" s="53"/>
      <c r="D1033" s="53"/>
      <c r="E1033" s="53"/>
      <c r="F1033" s="53"/>
      <c r="G1033" s="53"/>
      <c r="H1033" s="53"/>
      <c r="I1033" s="53"/>
      <c r="J1033" s="53"/>
      <c r="K1033" s="53"/>
      <c r="L1033" s="53"/>
      <c r="M1033" s="53"/>
      <c r="N1033" s="53"/>
      <c r="O1033" s="53"/>
    </row>
    <row r="1034" spans="1:26" x14ac:dyDescent="0.25">
      <c r="A1034" s="17"/>
      <c r="B1034" s="14"/>
      <c r="C1034" s="16"/>
      <c r="D1034" s="16"/>
      <c r="E1034" s="16"/>
      <c r="F1034" s="16"/>
      <c r="G1034" s="16"/>
      <c r="H1034" s="16"/>
      <c r="I1034" s="16"/>
      <c r="J1034" s="16"/>
      <c r="K1034" s="16"/>
      <c r="L1034" s="16"/>
      <c r="M1034" s="16"/>
      <c r="N1034" s="16"/>
      <c r="O1034" s="16"/>
    </row>
    <row r="1035" spans="1:26" x14ac:dyDescent="0.25">
      <c r="A1035" s="11" t="s">
        <v>203</v>
      </c>
      <c r="B1035" s="12"/>
      <c r="C1035" s="13"/>
      <c r="D1035" s="13"/>
      <c r="E1035" s="13"/>
      <c r="F1035" s="13"/>
      <c r="G1035" s="13"/>
      <c r="H1035" s="13"/>
      <c r="I1035" s="13"/>
      <c r="J1035" s="13"/>
      <c r="K1035" s="13"/>
      <c r="L1035" s="13"/>
      <c r="M1035" s="13"/>
      <c r="N1035" s="13"/>
      <c r="O1035" s="13"/>
    </row>
    <row r="1036" spans="1:26" x14ac:dyDescent="0.25">
      <c r="A1036" s="14" t="s">
        <v>204</v>
      </c>
      <c r="B1036" s="15">
        <f>B4</f>
        <v>43100</v>
      </c>
      <c r="C1036" s="16"/>
      <c r="D1036" s="16"/>
      <c r="E1036" s="16"/>
      <c r="F1036" s="16"/>
      <c r="G1036" s="16"/>
      <c r="H1036" s="16"/>
      <c r="I1036" s="16"/>
      <c r="J1036" s="16"/>
      <c r="K1036" s="16"/>
      <c r="L1036" s="16"/>
      <c r="M1036" s="16"/>
      <c r="N1036" s="16"/>
      <c r="O1036" s="16"/>
    </row>
    <row r="1037" spans="1:26" x14ac:dyDescent="0.25">
      <c r="A1037" s="17" t="s">
        <v>205</v>
      </c>
      <c r="B1037" s="18"/>
      <c r="C1037" s="19">
        <f>ROUND(E1037+D1037,2)</f>
        <v>0</v>
      </c>
      <c r="D1037" s="19"/>
      <c r="E1037" s="19">
        <f>ROUND(SUM(F1037:O1037),2)</f>
        <v>0</v>
      </c>
      <c r="F1037" s="19"/>
      <c r="G1037" s="19"/>
      <c r="H1037" s="19"/>
      <c r="I1037" s="19"/>
      <c r="J1037" s="19"/>
      <c r="K1037" s="19"/>
      <c r="L1037" s="19"/>
      <c r="M1037" s="19"/>
      <c r="N1037" s="19"/>
      <c r="O1037" s="19"/>
    </row>
    <row r="1038" spans="1:26" x14ac:dyDescent="0.25">
      <c r="A1038" s="17" t="s">
        <v>206</v>
      </c>
      <c r="B1038" s="18"/>
      <c r="C1038" s="19">
        <f>ROUND(E1038+D1038,2)</f>
        <v>0</v>
      </c>
      <c r="D1038" s="19"/>
      <c r="E1038" s="19">
        <f>ROUND(SUM(F1038:O1038),2)</f>
        <v>0</v>
      </c>
      <c r="F1038" s="19"/>
      <c r="G1038" s="19"/>
      <c r="H1038" s="19"/>
      <c r="I1038" s="19"/>
      <c r="J1038" s="19"/>
      <c r="K1038" s="19"/>
      <c r="L1038" s="19"/>
      <c r="M1038" s="19"/>
      <c r="N1038" s="19"/>
      <c r="O1038" s="19"/>
    </row>
    <row r="1039" spans="1:26" x14ac:dyDescent="0.25">
      <c r="A1039" s="17" t="s">
        <v>207</v>
      </c>
      <c r="B1039" s="18"/>
      <c r="C1039" s="19">
        <f>ROUND(E1039+D1039,2)</f>
        <v>0</v>
      </c>
      <c r="D1039" s="19"/>
      <c r="E1039" s="19">
        <f>ROUND(SUM(F1039:O1039),2)</f>
        <v>0</v>
      </c>
      <c r="F1039" s="19"/>
      <c r="G1039" s="19"/>
      <c r="H1039" s="19"/>
      <c r="I1039" s="19"/>
      <c r="J1039" s="19"/>
      <c r="K1039" s="19"/>
      <c r="L1039" s="19"/>
      <c r="M1039" s="19"/>
      <c r="N1039" s="19"/>
      <c r="O1039" s="19"/>
    </row>
    <row r="1040" spans="1:26" x14ac:dyDescent="0.25">
      <c r="A1040" s="17" t="s">
        <v>208</v>
      </c>
      <c r="B1040" s="18"/>
      <c r="C1040" s="19">
        <f>ROUND(E1040+D1040,2)</f>
        <v>0</v>
      </c>
      <c r="D1040" s="19"/>
      <c r="E1040" s="19">
        <f>ROUND(SUM(F1040:O1040),2)</f>
        <v>0</v>
      </c>
      <c r="F1040" s="19"/>
      <c r="G1040" s="19"/>
      <c r="H1040" s="19"/>
      <c r="I1040" s="19"/>
      <c r="J1040" s="19"/>
      <c r="K1040" s="19"/>
      <c r="L1040" s="19"/>
      <c r="M1040" s="19"/>
      <c r="N1040" s="19"/>
      <c r="O1040" s="19"/>
      <c r="Z1040" s="489" t="s">
        <v>892</v>
      </c>
    </row>
    <row r="1041" spans="1:26" x14ac:dyDescent="0.25">
      <c r="A1041" s="14" t="s">
        <v>23</v>
      </c>
      <c r="B1041" s="14"/>
      <c r="C1041" s="20">
        <f>ROUND(SUM(C1037:C1040),2)</f>
        <v>0</v>
      </c>
      <c r="D1041" s="16">
        <f>ROUND(SUM(D1037:D1040),2)</f>
        <v>0</v>
      </c>
      <c r="E1041" s="16">
        <f>ROUND(SUM(E1037:E1040),2)</f>
        <v>0</v>
      </c>
      <c r="F1041" s="16">
        <f>ROUND(SUM(F1037:F1040),2)</f>
        <v>0</v>
      </c>
      <c r="G1041" s="16">
        <f t="shared" ref="G1041:O1041" si="288">SUM(G1037:G1040)</f>
        <v>0</v>
      </c>
      <c r="H1041" s="16">
        <f t="shared" si="288"/>
        <v>0</v>
      </c>
      <c r="I1041" s="16">
        <f t="shared" si="288"/>
        <v>0</v>
      </c>
      <c r="J1041" s="16">
        <f t="shared" si="288"/>
        <v>0</v>
      </c>
      <c r="K1041" s="16">
        <f t="shared" si="288"/>
        <v>0</v>
      </c>
      <c r="L1041" s="16">
        <f t="shared" si="288"/>
        <v>0</v>
      </c>
      <c r="M1041" s="16">
        <f t="shared" si="288"/>
        <v>0</v>
      </c>
      <c r="N1041" s="16">
        <f t="shared" si="288"/>
        <v>0</v>
      </c>
      <c r="O1041" s="16">
        <f t="shared" si="288"/>
        <v>0</v>
      </c>
    </row>
    <row r="1042" spans="1:26" x14ac:dyDescent="0.25">
      <c r="A1042" s="14" t="s">
        <v>204</v>
      </c>
      <c r="B1042" s="15">
        <f>B3</f>
        <v>42735</v>
      </c>
      <c r="C1042" s="16"/>
      <c r="D1042" s="16"/>
      <c r="E1042" s="16"/>
      <c r="F1042" s="16"/>
      <c r="G1042" s="16"/>
      <c r="H1042" s="16"/>
      <c r="I1042" s="16"/>
      <c r="J1042" s="16"/>
      <c r="K1042" s="16"/>
      <c r="L1042" s="16"/>
      <c r="M1042" s="16"/>
      <c r="N1042" s="16"/>
      <c r="O1042" s="16"/>
    </row>
    <row r="1043" spans="1:26" x14ac:dyDescent="0.25">
      <c r="A1043" s="17" t="s">
        <v>205</v>
      </c>
      <c r="B1043" s="18"/>
      <c r="C1043" s="19">
        <f>ROUND(E1043+D1043,2)</f>
        <v>0</v>
      </c>
      <c r="D1043" s="19"/>
      <c r="E1043" s="19">
        <f>ROUND(SUM(F1043:O1043),2)</f>
        <v>0</v>
      </c>
      <c r="F1043" s="19"/>
      <c r="G1043" s="19"/>
      <c r="H1043" s="19"/>
      <c r="I1043" s="19"/>
      <c r="J1043" s="19"/>
      <c r="K1043" s="19"/>
      <c r="L1043" s="19"/>
      <c r="M1043" s="19"/>
      <c r="N1043" s="19"/>
      <c r="O1043" s="19"/>
    </row>
    <row r="1044" spans="1:26" x14ac:dyDescent="0.25">
      <c r="A1044" s="17" t="s">
        <v>206</v>
      </c>
      <c r="B1044" s="18"/>
      <c r="C1044" s="19">
        <f>ROUND(E1044+D1044,2)</f>
        <v>0</v>
      </c>
      <c r="D1044" s="19"/>
      <c r="E1044" s="19">
        <f>ROUND(SUM(F1044:O1044),2)</f>
        <v>0</v>
      </c>
      <c r="F1044" s="19"/>
      <c r="G1044" s="19"/>
      <c r="H1044" s="19"/>
      <c r="I1044" s="19"/>
      <c r="J1044" s="19"/>
      <c r="K1044" s="19"/>
      <c r="L1044" s="19"/>
      <c r="M1044" s="19"/>
      <c r="N1044" s="19"/>
      <c r="O1044" s="19"/>
    </row>
    <row r="1045" spans="1:26" x14ac:dyDescent="0.25">
      <c r="A1045" s="17" t="s">
        <v>207</v>
      </c>
      <c r="B1045" s="18"/>
      <c r="C1045" s="19">
        <f>ROUND(E1045+D1045,2)</f>
        <v>0</v>
      </c>
      <c r="D1045" s="19"/>
      <c r="E1045" s="19">
        <f>ROUND(SUM(F1045:O1045),2)</f>
        <v>0</v>
      </c>
      <c r="F1045" s="19"/>
      <c r="G1045" s="19"/>
      <c r="H1045" s="19"/>
      <c r="I1045" s="19"/>
      <c r="J1045" s="19"/>
      <c r="K1045" s="19"/>
      <c r="L1045" s="19"/>
      <c r="M1045" s="19"/>
      <c r="N1045" s="19"/>
      <c r="O1045" s="19"/>
    </row>
    <row r="1046" spans="1:26" x14ac:dyDescent="0.25">
      <c r="A1046" s="17" t="s">
        <v>208</v>
      </c>
      <c r="B1046" s="18"/>
      <c r="C1046" s="19">
        <f>ROUND(E1046+D1046,2)</f>
        <v>0</v>
      </c>
      <c r="D1046" s="19"/>
      <c r="E1046" s="19">
        <f>ROUND(SUM(F1046:O1046),2)</f>
        <v>0</v>
      </c>
      <c r="F1046" s="19"/>
      <c r="G1046" s="19"/>
      <c r="H1046" s="19"/>
      <c r="I1046" s="19"/>
      <c r="J1046" s="19"/>
      <c r="K1046" s="19"/>
      <c r="L1046" s="19"/>
      <c r="M1046" s="19"/>
      <c r="N1046" s="19"/>
      <c r="O1046" s="19"/>
      <c r="Z1046" s="489" t="s">
        <v>893</v>
      </c>
    </row>
    <row r="1047" spans="1:26" x14ac:dyDescent="0.25">
      <c r="A1047" s="14" t="s">
        <v>23</v>
      </c>
      <c r="B1047" s="14"/>
      <c r="C1047" s="20">
        <f>ROUND(SUM(C1043:C1046),2)</f>
        <v>0</v>
      </c>
      <c r="D1047" s="16">
        <f>ROUND(SUM(D1043:D1046),2)</f>
        <v>0</v>
      </c>
      <c r="E1047" s="16">
        <f>ROUND(SUM(E1043:E1046),2)</f>
        <v>0</v>
      </c>
      <c r="F1047" s="16">
        <f>ROUND(SUM(F1043:F1046),2)</f>
        <v>0</v>
      </c>
      <c r="G1047" s="16">
        <f t="shared" ref="G1047:O1047" si="289">SUM(G1043:G1046)</f>
        <v>0</v>
      </c>
      <c r="H1047" s="16">
        <f t="shared" si="289"/>
        <v>0</v>
      </c>
      <c r="I1047" s="16">
        <f t="shared" si="289"/>
        <v>0</v>
      </c>
      <c r="J1047" s="16">
        <f t="shared" si="289"/>
        <v>0</v>
      </c>
      <c r="K1047" s="16">
        <f t="shared" si="289"/>
        <v>0</v>
      </c>
      <c r="L1047" s="16">
        <f t="shared" si="289"/>
        <v>0</v>
      </c>
      <c r="M1047" s="16">
        <f t="shared" si="289"/>
        <v>0</v>
      </c>
      <c r="N1047" s="16">
        <f t="shared" si="289"/>
        <v>0</v>
      </c>
      <c r="O1047" s="16">
        <f t="shared" si="289"/>
        <v>0</v>
      </c>
    </row>
    <row r="1048" spans="1:26" x14ac:dyDescent="0.25">
      <c r="A1048" s="34" t="s">
        <v>209</v>
      </c>
      <c r="B1048" s="23" t="s">
        <v>117</v>
      </c>
      <c r="C1048" s="29"/>
      <c r="D1048" s="29"/>
      <c r="E1048" s="29"/>
      <c r="F1048" s="29"/>
      <c r="G1048" s="29"/>
      <c r="H1048" s="29"/>
      <c r="I1048" s="29"/>
      <c r="J1048" s="29"/>
      <c r="K1048" s="29"/>
      <c r="L1048" s="29"/>
      <c r="M1048" s="29"/>
      <c r="N1048" s="29"/>
      <c r="O1048" s="29"/>
    </row>
    <row r="1049" spans="1:26" x14ac:dyDescent="0.25">
      <c r="A1049" s="17"/>
      <c r="B1049" s="14"/>
      <c r="C1049" s="16"/>
      <c r="D1049" s="16"/>
      <c r="E1049" s="16"/>
      <c r="F1049" s="16"/>
      <c r="G1049" s="16"/>
      <c r="H1049" s="16"/>
      <c r="I1049" s="16"/>
      <c r="J1049" s="16"/>
      <c r="K1049" s="16"/>
      <c r="L1049" s="16"/>
      <c r="M1049" s="16"/>
      <c r="N1049" s="16"/>
      <c r="O1049" s="16"/>
    </row>
    <row r="1050" spans="1:26" x14ac:dyDescent="0.25">
      <c r="A1050" s="11" t="s">
        <v>210</v>
      </c>
      <c r="B1050" s="12"/>
      <c r="C1050" s="13"/>
      <c r="D1050" s="13"/>
      <c r="E1050" s="13"/>
      <c r="F1050" s="13"/>
      <c r="G1050" s="13"/>
      <c r="H1050" s="13"/>
      <c r="I1050" s="13"/>
      <c r="J1050" s="13"/>
      <c r="K1050" s="13"/>
      <c r="L1050" s="13"/>
      <c r="M1050" s="13"/>
      <c r="N1050" s="13"/>
      <c r="O1050" s="13"/>
    </row>
    <row r="1051" spans="1:26" x14ac:dyDescent="0.25">
      <c r="A1051" s="14" t="s">
        <v>180</v>
      </c>
      <c r="B1051" s="15">
        <f>B4</f>
        <v>43100</v>
      </c>
      <c r="C1051" s="16"/>
      <c r="D1051" s="16"/>
      <c r="E1051" s="16"/>
      <c r="F1051" s="16"/>
      <c r="G1051" s="16"/>
      <c r="H1051" s="16"/>
      <c r="I1051" s="16"/>
      <c r="J1051" s="16"/>
      <c r="K1051" s="16"/>
      <c r="L1051" s="16"/>
      <c r="M1051" s="16"/>
      <c r="N1051" s="16"/>
      <c r="O1051" s="16"/>
    </row>
    <row r="1052" spans="1:26" x14ac:dyDescent="0.25">
      <c r="A1052" s="17" t="s">
        <v>211</v>
      </c>
      <c r="B1052" s="14"/>
      <c r="C1052" s="16">
        <f>ROUND(SUM(1053:1055),2)</f>
        <v>0</v>
      </c>
      <c r="D1052" s="16"/>
      <c r="E1052" s="16"/>
      <c r="F1052" s="16"/>
      <c r="G1052" s="16"/>
      <c r="H1052" s="16"/>
      <c r="I1052" s="16"/>
      <c r="J1052" s="16"/>
      <c r="K1052" s="16"/>
      <c r="L1052" s="16"/>
      <c r="M1052" s="16"/>
      <c r="N1052" s="16"/>
      <c r="O1052" s="16"/>
    </row>
    <row r="1053" spans="1:26" x14ac:dyDescent="0.25">
      <c r="A1053" s="17" t="s">
        <v>212</v>
      </c>
      <c r="B1053" s="18"/>
      <c r="C1053" s="19">
        <f>ROUND(E1053+D1053,2)</f>
        <v>0</v>
      </c>
      <c r="D1053" s="19"/>
      <c r="E1053" s="19">
        <f>ROUND(SUM(F1053:O1053),2)</f>
        <v>0</v>
      </c>
      <c r="F1053" s="19"/>
      <c r="G1053" s="19"/>
      <c r="H1053" s="19"/>
      <c r="I1053" s="19"/>
      <c r="J1053" s="19"/>
      <c r="K1053" s="19"/>
      <c r="L1053" s="19"/>
      <c r="M1053" s="19"/>
      <c r="N1053" s="19"/>
      <c r="O1053" s="19"/>
    </row>
    <row r="1054" spans="1:26" x14ac:dyDescent="0.25">
      <c r="A1054" s="17" t="s">
        <v>213</v>
      </c>
      <c r="B1054" s="18"/>
      <c r="C1054" s="19">
        <f>ROUND(E1054+D1054,2)</f>
        <v>0</v>
      </c>
      <c r="D1054" s="19"/>
      <c r="E1054" s="19">
        <f>ROUND(SUM(F1054:O1054),2)</f>
        <v>0</v>
      </c>
      <c r="F1054" s="19"/>
      <c r="G1054" s="19"/>
      <c r="H1054" s="19"/>
      <c r="I1054" s="19"/>
      <c r="J1054" s="19"/>
      <c r="K1054" s="19"/>
      <c r="L1054" s="19"/>
      <c r="M1054" s="19"/>
      <c r="N1054" s="19"/>
      <c r="O1054" s="19"/>
    </row>
    <row r="1055" spans="1:26" x14ac:dyDescent="0.25">
      <c r="A1055" s="17" t="s">
        <v>32</v>
      </c>
      <c r="B1055" s="18"/>
      <c r="C1055" s="19">
        <f>ROUND(E1055+D1055,2)</f>
        <v>0</v>
      </c>
      <c r="D1055" s="19"/>
      <c r="E1055" s="19">
        <f>ROUND(SUM(F1055:O1055),2)</f>
        <v>0</v>
      </c>
      <c r="F1055" s="19"/>
      <c r="G1055" s="19"/>
      <c r="H1055" s="19"/>
      <c r="I1055" s="19"/>
      <c r="J1055" s="19"/>
      <c r="K1055" s="19"/>
      <c r="L1055" s="19"/>
      <c r="M1055" s="19"/>
      <c r="N1055" s="19"/>
      <c r="O1055" s="19"/>
    </row>
    <row r="1056" spans="1:26" x14ac:dyDescent="0.25">
      <c r="A1056" s="17" t="s">
        <v>214</v>
      </c>
      <c r="B1056" s="18"/>
      <c r="C1056" s="19">
        <f>ROUND(E1056+D1056,2)</f>
        <v>0</v>
      </c>
      <c r="D1056" s="19"/>
      <c r="E1056" s="19">
        <f>ROUND(SUM(F1056:O1056),2)</f>
        <v>0</v>
      </c>
      <c r="F1056" s="19"/>
      <c r="G1056" s="19"/>
      <c r="H1056" s="19"/>
      <c r="I1056" s="19"/>
      <c r="J1056" s="19"/>
      <c r="K1056" s="19"/>
      <c r="L1056" s="19"/>
      <c r="M1056" s="19"/>
      <c r="N1056" s="19"/>
      <c r="O1056" s="19"/>
      <c r="Z1056" s="489" t="s">
        <v>894</v>
      </c>
    </row>
    <row r="1057" spans="1:26" x14ac:dyDescent="0.25">
      <c r="A1057" s="14" t="s">
        <v>23</v>
      </c>
      <c r="B1057" s="14"/>
      <c r="C1057" s="20">
        <f>ROUND(C1052+C1056,2)</f>
        <v>0</v>
      </c>
      <c r="D1057" s="16">
        <f>ROUND(D1052+D1056,2)</f>
        <v>0</v>
      </c>
      <c r="E1057" s="16">
        <f>ROUND(E1052+E1056,2)</f>
        <v>0</v>
      </c>
      <c r="F1057" s="16">
        <f>ROUND(F1052+F1056,2)</f>
        <v>0</v>
      </c>
      <c r="G1057" s="16">
        <f t="shared" ref="G1057:O1057" si="290">G1052+G1056</f>
        <v>0</v>
      </c>
      <c r="H1057" s="16">
        <f t="shared" si="290"/>
        <v>0</v>
      </c>
      <c r="I1057" s="16">
        <f t="shared" si="290"/>
        <v>0</v>
      </c>
      <c r="J1057" s="16">
        <f t="shared" si="290"/>
        <v>0</v>
      </c>
      <c r="K1057" s="16">
        <f t="shared" si="290"/>
        <v>0</v>
      </c>
      <c r="L1057" s="16">
        <f t="shared" si="290"/>
        <v>0</v>
      </c>
      <c r="M1057" s="16">
        <f t="shared" si="290"/>
        <v>0</v>
      </c>
      <c r="N1057" s="16">
        <f t="shared" si="290"/>
        <v>0</v>
      </c>
      <c r="O1057" s="16">
        <f t="shared" si="290"/>
        <v>0</v>
      </c>
    </row>
    <row r="1058" spans="1:26" x14ac:dyDescent="0.25">
      <c r="A1058" s="14" t="s">
        <v>180</v>
      </c>
      <c r="B1058" s="15">
        <f>B3</f>
        <v>42735</v>
      </c>
      <c r="C1058" s="16"/>
      <c r="D1058" s="16"/>
      <c r="E1058" s="16"/>
      <c r="F1058" s="16"/>
      <c r="G1058" s="16"/>
      <c r="H1058" s="16"/>
      <c r="I1058" s="16"/>
      <c r="J1058" s="16"/>
      <c r="K1058" s="16"/>
      <c r="L1058" s="16"/>
      <c r="M1058" s="16"/>
      <c r="N1058" s="16"/>
      <c r="O1058" s="16"/>
    </row>
    <row r="1059" spans="1:26" x14ac:dyDescent="0.25">
      <c r="A1059" s="17" t="s">
        <v>211</v>
      </c>
      <c r="B1059" s="14"/>
      <c r="C1059" s="16">
        <f>ROUND(SUM(1060:1062),2)</f>
        <v>0</v>
      </c>
      <c r="D1059" s="16"/>
      <c r="E1059" s="16"/>
      <c r="F1059" s="16"/>
      <c r="G1059" s="16"/>
      <c r="H1059" s="16"/>
      <c r="I1059" s="16"/>
      <c r="J1059" s="16"/>
      <c r="K1059" s="16"/>
      <c r="L1059" s="16"/>
      <c r="M1059" s="16"/>
      <c r="N1059" s="16"/>
      <c r="O1059" s="16"/>
    </row>
    <row r="1060" spans="1:26" x14ac:dyDescent="0.25">
      <c r="A1060" s="17" t="s">
        <v>212</v>
      </c>
      <c r="B1060" s="18"/>
      <c r="C1060" s="19">
        <f>ROUND(E1060+D1060,2)</f>
        <v>0</v>
      </c>
      <c r="D1060" s="19"/>
      <c r="E1060" s="19">
        <f>ROUND(SUM(F1060:O1060),2)</f>
        <v>0</v>
      </c>
      <c r="F1060" s="19"/>
      <c r="G1060" s="19"/>
      <c r="H1060" s="19"/>
      <c r="I1060" s="19"/>
      <c r="J1060" s="19"/>
      <c r="K1060" s="19"/>
      <c r="L1060" s="19"/>
      <c r="M1060" s="19"/>
      <c r="N1060" s="19"/>
      <c r="O1060" s="19"/>
    </row>
    <row r="1061" spans="1:26" x14ac:dyDescent="0.25">
      <c r="A1061" s="17" t="s">
        <v>213</v>
      </c>
      <c r="B1061" s="18"/>
      <c r="C1061" s="19">
        <f>ROUND(E1061+D1061,2)</f>
        <v>0</v>
      </c>
      <c r="D1061" s="19"/>
      <c r="E1061" s="19">
        <f>ROUND(SUM(F1061:O1061),2)</f>
        <v>0</v>
      </c>
      <c r="F1061" s="19"/>
      <c r="G1061" s="19"/>
      <c r="H1061" s="19"/>
      <c r="I1061" s="19"/>
      <c r="J1061" s="19"/>
      <c r="K1061" s="19"/>
      <c r="L1061" s="19"/>
      <c r="M1061" s="19"/>
      <c r="N1061" s="19"/>
      <c r="O1061" s="19"/>
    </row>
    <row r="1062" spans="1:26" x14ac:dyDescent="0.25">
      <c r="A1062" s="17" t="s">
        <v>32</v>
      </c>
      <c r="B1062" s="18"/>
      <c r="C1062" s="19">
        <f>ROUND(E1062+D1062,2)</f>
        <v>0</v>
      </c>
      <c r="D1062" s="19"/>
      <c r="E1062" s="19">
        <f>ROUND(SUM(F1062:O1062),2)</f>
        <v>0</v>
      </c>
      <c r="F1062" s="19"/>
      <c r="G1062" s="19"/>
      <c r="H1062" s="19"/>
      <c r="I1062" s="19"/>
      <c r="J1062" s="19"/>
      <c r="K1062" s="19"/>
      <c r="L1062" s="19"/>
      <c r="M1062" s="19"/>
      <c r="N1062" s="19"/>
      <c r="O1062" s="19"/>
    </row>
    <row r="1063" spans="1:26" x14ac:dyDescent="0.25">
      <c r="A1063" s="17" t="s">
        <v>214</v>
      </c>
      <c r="B1063" s="18"/>
      <c r="C1063" s="19">
        <f>ROUND(E1063+D1063,2)</f>
        <v>0</v>
      </c>
      <c r="D1063" s="19"/>
      <c r="E1063" s="19">
        <f>ROUND(SUM(F1063:O1063),2)</f>
        <v>0</v>
      </c>
      <c r="F1063" s="19"/>
      <c r="G1063" s="19"/>
      <c r="H1063" s="19"/>
      <c r="I1063" s="19"/>
      <c r="J1063" s="19"/>
      <c r="K1063" s="19"/>
      <c r="L1063" s="19"/>
      <c r="M1063" s="19"/>
      <c r="N1063" s="19"/>
      <c r="O1063" s="19"/>
      <c r="Z1063" s="489" t="s">
        <v>895</v>
      </c>
    </row>
    <row r="1064" spans="1:26" x14ac:dyDescent="0.25">
      <c r="A1064" s="14" t="s">
        <v>23</v>
      </c>
      <c r="B1064" s="14"/>
      <c r="C1064" s="20">
        <f>ROUND(C1059+C1063,2)</f>
        <v>0</v>
      </c>
      <c r="D1064" s="16">
        <f>ROUND(D1059+D1063,2)</f>
        <v>0</v>
      </c>
      <c r="E1064" s="16">
        <f>ROUND(E1059+E1063,2)</f>
        <v>0</v>
      </c>
      <c r="F1064" s="16">
        <f>ROUND(F1059+F1063,2)</f>
        <v>0</v>
      </c>
      <c r="G1064" s="16">
        <f t="shared" ref="G1064:O1064" si="291">G1059+G1063</f>
        <v>0</v>
      </c>
      <c r="H1064" s="16">
        <f t="shared" si="291"/>
        <v>0</v>
      </c>
      <c r="I1064" s="16">
        <f t="shared" si="291"/>
        <v>0</v>
      </c>
      <c r="J1064" s="16">
        <f t="shared" si="291"/>
        <v>0</v>
      </c>
      <c r="K1064" s="16">
        <f t="shared" si="291"/>
        <v>0</v>
      </c>
      <c r="L1064" s="16">
        <f t="shared" si="291"/>
        <v>0</v>
      </c>
      <c r="M1064" s="16">
        <f t="shared" si="291"/>
        <v>0</v>
      </c>
      <c r="N1064" s="16">
        <f t="shared" si="291"/>
        <v>0</v>
      </c>
      <c r="O1064" s="16">
        <f t="shared" si="291"/>
        <v>0</v>
      </c>
    </row>
    <row r="1065" spans="1:26" x14ac:dyDescent="0.25">
      <c r="A1065" s="17"/>
      <c r="B1065" s="14"/>
      <c r="C1065" s="16"/>
      <c r="D1065" s="16"/>
      <c r="E1065" s="16"/>
      <c r="F1065" s="16"/>
      <c r="G1065" s="16"/>
      <c r="H1065" s="16"/>
      <c r="I1065" s="16"/>
      <c r="J1065" s="16"/>
      <c r="K1065" s="16"/>
      <c r="L1065" s="16"/>
      <c r="M1065" s="16"/>
      <c r="N1065" s="16"/>
      <c r="O1065" s="16"/>
    </row>
    <row r="1066" spans="1:26" x14ac:dyDescent="0.25">
      <c r="A1066" s="25" t="s">
        <v>215</v>
      </c>
      <c r="B1066" s="26" t="s">
        <v>26</v>
      </c>
      <c r="C1066" s="27"/>
      <c r="D1066" s="27"/>
      <c r="E1066" s="27"/>
      <c r="F1066" s="27"/>
      <c r="G1066" s="27"/>
      <c r="H1066" s="27"/>
      <c r="I1066" s="27"/>
      <c r="J1066" s="27"/>
      <c r="K1066" s="27"/>
      <c r="L1066" s="27"/>
      <c r="M1066" s="27"/>
      <c r="N1066" s="27"/>
      <c r="O1066" s="27"/>
    </row>
    <row r="1067" spans="1:26" x14ac:dyDescent="0.25">
      <c r="A1067" s="17"/>
      <c r="B1067" s="14"/>
      <c r="C1067" s="16"/>
      <c r="D1067" s="16"/>
      <c r="E1067" s="16"/>
      <c r="F1067" s="16"/>
      <c r="G1067" s="16"/>
      <c r="H1067" s="16"/>
      <c r="I1067" s="16"/>
      <c r="J1067" s="16"/>
      <c r="K1067" s="16"/>
      <c r="L1067" s="16"/>
      <c r="M1067" s="16"/>
      <c r="N1067" s="16"/>
      <c r="O1067" s="16"/>
    </row>
    <row r="1068" spans="1:26" x14ac:dyDescent="0.25">
      <c r="A1068" s="54" t="s">
        <v>216</v>
      </c>
      <c r="B1068" s="12"/>
      <c r="C1068" s="55"/>
      <c r="D1068" s="55"/>
      <c r="E1068" s="55"/>
      <c r="F1068" s="55"/>
      <c r="G1068" s="55"/>
      <c r="H1068" s="55"/>
      <c r="I1068" s="55"/>
      <c r="J1068" s="55"/>
      <c r="K1068" s="55"/>
      <c r="L1068" s="55"/>
      <c r="M1068" s="55"/>
      <c r="N1068" s="55"/>
      <c r="O1068" s="55"/>
    </row>
    <row r="1069" spans="1:26" x14ac:dyDescent="0.25">
      <c r="A1069" s="14" t="s">
        <v>69</v>
      </c>
      <c r="B1069" s="15">
        <f>B4</f>
        <v>43100</v>
      </c>
      <c r="C1069" s="16"/>
      <c r="D1069" s="16"/>
      <c r="E1069" s="16"/>
      <c r="F1069" s="16"/>
      <c r="G1069" s="16"/>
      <c r="H1069" s="16"/>
      <c r="I1069" s="16"/>
      <c r="J1069" s="16"/>
      <c r="K1069" s="16"/>
      <c r="L1069" s="16"/>
      <c r="M1069" s="16"/>
      <c r="N1069" s="16"/>
      <c r="O1069" s="16"/>
    </row>
    <row r="1070" spans="1:26" x14ac:dyDescent="0.25">
      <c r="A1070" s="17" t="s">
        <v>36</v>
      </c>
      <c r="B1070" s="18"/>
      <c r="C1070" s="19">
        <f>ROUND(E1070+D1070,2)</f>
        <v>0</v>
      </c>
      <c r="D1070" s="19"/>
      <c r="E1070" s="19">
        <f>ROUND(SUM(F1070:O1070),2)</f>
        <v>0</v>
      </c>
      <c r="F1070" s="19"/>
      <c r="G1070" s="19"/>
      <c r="H1070" s="19"/>
      <c r="I1070" s="19"/>
      <c r="J1070" s="19"/>
      <c r="K1070" s="19"/>
      <c r="L1070" s="19"/>
      <c r="M1070" s="19"/>
      <c r="N1070" s="19"/>
      <c r="O1070" s="19"/>
    </row>
    <row r="1071" spans="1:26" x14ac:dyDescent="0.25">
      <c r="A1071" s="17" t="s">
        <v>37</v>
      </c>
      <c r="B1071" s="18"/>
      <c r="C1071" s="19">
        <f>ROUND(E1071+D1071,2)</f>
        <v>0</v>
      </c>
      <c r="D1071" s="19"/>
      <c r="E1071" s="19">
        <f>ROUND(SUM(F1071:O1071),2)</f>
        <v>0</v>
      </c>
      <c r="F1071" s="19"/>
      <c r="G1071" s="19"/>
      <c r="H1071" s="19"/>
      <c r="I1071" s="19"/>
      <c r="J1071" s="19"/>
      <c r="K1071" s="19"/>
      <c r="L1071" s="19"/>
      <c r="M1071" s="19"/>
      <c r="N1071" s="19"/>
      <c r="O1071" s="19"/>
      <c r="Z1071" s="489" t="s">
        <v>896</v>
      </c>
    </row>
    <row r="1072" spans="1:26" x14ac:dyDescent="0.25">
      <c r="A1072" s="14" t="s">
        <v>23</v>
      </c>
      <c r="B1072" s="14"/>
      <c r="C1072" s="28">
        <f>ROUND(SUM(C1070:C1071),2)</f>
        <v>0</v>
      </c>
      <c r="D1072" s="16">
        <f>ROUND(SUM(D1070:D1071),2)</f>
        <v>0</v>
      </c>
      <c r="E1072" s="16">
        <f>ROUND(SUM(E1070:E1071),2)</f>
        <v>0</v>
      </c>
      <c r="F1072" s="16">
        <f>ROUND(SUM(F1070:F1071),2)</f>
        <v>0</v>
      </c>
      <c r="G1072" s="16">
        <f t="shared" ref="G1072:O1072" si="292">SUM(G1070:G1071)</f>
        <v>0</v>
      </c>
      <c r="H1072" s="16">
        <f t="shared" si="292"/>
        <v>0</v>
      </c>
      <c r="I1072" s="16">
        <f t="shared" si="292"/>
        <v>0</v>
      </c>
      <c r="J1072" s="16">
        <f t="shared" si="292"/>
        <v>0</v>
      </c>
      <c r="K1072" s="16">
        <f t="shared" si="292"/>
        <v>0</v>
      </c>
      <c r="L1072" s="16">
        <f t="shared" si="292"/>
        <v>0</v>
      </c>
      <c r="M1072" s="16">
        <f t="shared" si="292"/>
        <v>0</v>
      </c>
      <c r="N1072" s="16">
        <f t="shared" si="292"/>
        <v>0</v>
      </c>
      <c r="O1072" s="16">
        <f t="shared" si="292"/>
        <v>0</v>
      </c>
    </row>
    <row r="1073" spans="1:28" x14ac:dyDescent="0.25">
      <c r="A1073" s="14" t="s">
        <v>69</v>
      </c>
      <c r="B1073" s="15">
        <f>B3</f>
        <v>42735</v>
      </c>
      <c r="C1073" s="16"/>
      <c r="D1073" s="16"/>
      <c r="E1073" s="16"/>
      <c r="F1073" s="16"/>
      <c r="G1073" s="16"/>
      <c r="H1073" s="16"/>
      <c r="I1073" s="16"/>
      <c r="J1073" s="16"/>
      <c r="K1073" s="16"/>
      <c r="L1073" s="16"/>
      <c r="M1073" s="16"/>
      <c r="N1073" s="16"/>
      <c r="O1073" s="16"/>
    </row>
    <row r="1074" spans="1:28" x14ac:dyDescent="0.25">
      <c r="A1074" s="17" t="s">
        <v>36</v>
      </c>
      <c r="B1074" s="18"/>
      <c r="C1074" s="19">
        <f>ROUND(E1074+D1074,2)</f>
        <v>0</v>
      </c>
      <c r="D1074" s="19"/>
      <c r="E1074" s="19">
        <f>ROUND(SUM(F1074:O1074),2)</f>
        <v>0</v>
      </c>
      <c r="F1074" s="19"/>
      <c r="G1074" s="19"/>
      <c r="H1074" s="19"/>
      <c r="I1074" s="19"/>
      <c r="J1074" s="19"/>
      <c r="K1074" s="19"/>
      <c r="L1074" s="19"/>
      <c r="M1074" s="19"/>
      <c r="N1074" s="19"/>
      <c r="O1074" s="19"/>
    </row>
    <row r="1075" spans="1:28" x14ac:dyDescent="0.25">
      <c r="A1075" s="17" t="s">
        <v>37</v>
      </c>
      <c r="B1075" s="18"/>
      <c r="C1075" s="19">
        <f>ROUND(E1075+D1075,2)</f>
        <v>0</v>
      </c>
      <c r="D1075" s="19"/>
      <c r="E1075" s="19">
        <f>ROUND(SUM(F1075:O1075),2)</f>
        <v>0</v>
      </c>
      <c r="F1075" s="19"/>
      <c r="G1075" s="19"/>
      <c r="H1075" s="19"/>
      <c r="I1075" s="19"/>
      <c r="J1075" s="19"/>
      <c r="K1075" s="19"/>
      <c r="L1075" s="19"/>
      <c r="M1075" s="19"/>
      <c r="N1075" s="19"/>
      <c r="O1075" s="19"/>
      <c r="Z1075" s="489" t="s">
        <v>897</v>
      </c>
    </row>
    <row r="1076" spans="1:28" x14ac:dyDescent="0.25">
      <c r="A1076" s="14" t="s">
        <v>23</v>
      </c>
      <c r="B1076" s="14"/>
      <c r="C1076" s="28">
        <f>ROUND(SUM(C1074:C1075),2)</f>
        <v>0</v>
      </c>
      <c r="D1076" s="16">
        <f>ROUND(SUM(D1074:D1075),2)</f>
        <v>0</v>
      </c>
      <c r="E1076" s="16">
        <f>ROUND(SUM(E1074:E1075),2)</f>
        <v>0</v>
      </c>
      <c r="F1076" s="16">
        <f>ROUND(SUM(F1074:F1075),2)</f>
        <v>0</v>
      </c>
      <c r="G1076" s="16">
        <f t="shared" ref="G1076:O1076" si="293">SUM(G1074:G1075)</f>
        <v>0</v>
      </c>
      <c r="H1076" s="16">
        <f t="shared" si="293"/>
        <v>0</v>
      </c>
      <c r="I1076" s="16">
        <f t="shared" si="293"/>
        <v>0</v>
      </c>
      <c r="J1076" s="16">
        <f t="shared" si="293"/>
        <v>0</v>
      </c>
      <c r="K1076" s="16">
        <f t="shared" si="293"/>
        <v>0</v>
      </c>
      <c r="L1076" s="16">
        <f t="shared" si="293"/>
        <v>0</v>
      </c>
      <c r="M1076" s="16">
        <f t="shared" si="293"/>
        <v>0</v>
      </c>
      <c r="N1076" s="16">
        <f t="shared" si="293"/>
        <v>0</v>
      </c>
      <c r="O1076" s="16">
        <f t="shared" si="293"/>
        <v>0</v>
      </c>
    </row>
    <row r="1077" spans="1:28" x14ac:dyDescent="0.25">
      <c r="A1077" s="34" t="s">
        <v>217</v>
      </c>
      <c r="B1077" s="23" t="s">
        <v>26</v>
      </c>
      <c r="C1077" s="29"/>
      <c r="D1077" s="29"/>
      <c r="E1077" s="29"/>
      <c r="F1077" s="29"/>
      <c r="G1077" s="29"/>
      <c r="H1077" s="29"/>
      <c r="I1077" s="29"/>
      <c r="J1077" s="29"/>
      <c r="K1077" s="29"/>
      <c r="L1077" s="29"/>
      <c r="M1077" s="29"/>
      <c r="N1077" s="29"/>
      <c r="O1077" s="29"/>
    </row>
    <row r="1078" spans="1:28" x14ac:dyDescent="0.25">
      <c r="A1078" s="17"/>
      <c r="B1078" s="14"/>
      <c r="C1078" s="16"/>
      <c r="D1078" s="16"/>
      <c r="E1078" s="16"/>
      <c r="F1078" s="16"/>
      <c r="G1078" s="16"/>
      <c r="H1078" s="16"/>
      <c r="I1078" s="16"/>
      <c r="J1078" s="16"/>
      <c r="K1078" s="16"/>
      <c r="L1078" s="16"/>
      <c r="M1078" s="16"/>
      <c r="N1078" s="16"/>
      <c r="O1078" s="16"/>
    </row>
    <row r="1079" spans="1:28" x14ac:dyDescent="0.25">
      <c r="A1079" s="54" t="s">
        <v>218</v>
      </c>
      <c r="B1079" s="12"/>
      <c r="C1079" s="55"/>
      <c r="D1079" s="55"/>
      <c r="E1079" s="55"/>
      <c r="F1079" s="55"/>
      <c r="G1079" s="55"/>
      <c r="H1079" s="55"/>
      <c r="I1079" s="55"/>
      <c r="J1079" s="55"/>
      <c r="K1079" s="55"/>
      <c r="L1079" s="55"/>
      <c r="M1079" s="55"/>
      <c r="N1079" s="55"/>
      <c r="O1079" s="55"/>
    </row>
    <row r="1080" spans="1:28" x14ac:dyDescent="0.25">
      <c r="A1080" s="14" t="s">
        <v>69</v>
      </c>
      <c r="B1080" s="15">
        <f>B4</f>
        <v>43100</v>
      </c>
      <c r="C1080" s="16"/>
      <c r="D1080" s="16"/>
      <c r="E1080" s="16"/>
      <c r="F1080" s="16"/>
      <c r="G1080" s="16"/>
      <c r="H1080" s="16"/>
      <c r="I1080" s="16"/>
      <c r="J1080" s="16"/>
      <c r="K1080" s="16"/>
      <c r="L1080" s="16"/>
      <c r="M1080" s="16"/>
      <c r="N1080" s="16"/>
      <c r="O1080" s="16"/>
    </row>
    <row r="1081" spans="1:28" x14ac:dyDescent="0.25">
      <c r="A1081" s="17" t="s">
        <v>49</v>
      </c>
      <c r="B1081" s="18"/>
      <c r="C1081" s="19">
        <f t="shared" ref="C1081:C1086" si="294">ROUND(E1081+D1081,2)</f>
        <v>0</v>
      </c>
      <c r="D1081" s="19"/>
      <c r="E1081" s="19">
        <f t="shared" ref="E1081:E1086" si="295">ROUND(SUM(F1081:O1081),2)</f>
        <v>0</v>
      </c>
      <c r="F1081" s="19"/>
      <c r="G1081" s="19"/>
      <c r="H1081" s="19"/>
      <c r="I1081" s="19"/>
      <c r="J1081" s="19"/>
      <c r="K1081" s="19"/>
      <c r="L1081" s="19"/>
      <c r="M1081" s="19"/>
      <c r="N1081" s="19"/>
      <c r="O1081" s="19"/>
      <c r="AB1081" s="492">
        <f>ROUND(IFERROR(C1081/C1087,0),4)</f>
        <v>0</v>
      </c>
    </row>
    <row r="1082" spans="1:28" x14ac:dyDescent="0.25">
      <c r="A1082" s="32" t="s">
        <v>50</v>
      </c>
      <c r="B1082" s="18"/>
      <c r="C1082" s="19">
        <f t="shared" si="294"/>
        <v>0</v>
      </c>
      <c r="D1082" s="19"/>
      <c r="E1082" s="19">
        <f t="shared" si="295"/>
        <v>0</v>
      </c>
      <c r="F1082" s="19"/>
      <c r="G1082" s="19"/>
      <c r="H1082" s="19"/>
      <c r="I1082" s="19"/>
      <c r="J1082" s="19"/>
      <c r="K1082" s="19"/>
      <c r="L1082" s="19"/>
      <c r="M1082" s="19"/>
      <c r="N1082" s="19"/>
      <c r="O1082" s="19"/>
      <c r="AB1082" s="492">
        <f>ROUND(IFERROR(C1082/C1087,0),4)</f>
        <v>0</v>
      </c>
    </row>
    <row r="1083" spans="1:28" x14ac:dyDescent="0.25">
      <c r="A1083" s="32" t="s">
        <v>51</v>
      </c>
      <c r="B1083" s="18"/>
      <c r="C1083" s="19">
        <f t="shared" si="294"/>
        <v>0</v>
      </c>
      <c r="D1083" s="19"/>
      <c r="E1083" s="19">
        <f t="shared" si="295"/>
        <v>0</v>
      </c>
      <c r="F1083" s="19"/>
      <c r="G1083" s="19"/>
      <c r="H1083" s="19"/>
      <c r="I1083" s="19"/>
      <c r="J1083" s="19"/>
      <c r="K1083" s="19"/>
      <c r="L1083" s="19"/>
      <c r="M1083" s="19"/>
      <c r="N1083" s="19"/>
      <c r="O1083" s="19"/>
      <c r="AB1083" s="492">
        <f>ROUND(IFERROR(C1083/C1087,0),4)</f>
        <v>0</v>
      </c>
    </row>
    <row r="1084" spans="1:28" x14ac:dyDescent="0.25">
      <c r="A1084" s="32" t="s">
        <v>52</v>
      </c>
      <c r="B1084" s="18"/>
      <c r="C1084" s="19">
        <f t="shared" si="294"/>
        <v>0</v>
      </c>
      <c r="D1084" s="19"/>
      <c r="E1084" s="19">
        <f t="shared" si="295"/>
        <v>0</v>
      </c>
      <c r="F1084" s="19"/>
      <c r="G1084" s="19"/>
      <c r="H1084" s="19"/>
      <c r="I1084" s="19"/>
      <c r="J1084" s="19"/>
      <c r="K1084" s="19"/>
      <c r="L1084" s="19"/>
      <c r="M1084" s="19"/>
      <c r="N1084" s="19"/>
      <c r="O1084" s="19"/>
      <c r="AB1084" s="492">
        <f>ROUND(IFERROR(C1084/C1087,0),4)</f>
        <v>0</v>
      </c>
    </row>
    <row r="1085" spans="1:28" x14ac:dyDescent="0.25">
      <c r="A1085" s="32">
        <v>0</v>
      </c>
      <c r="B1085" s="18"/>
      <c r="C1085" s="19">
        <f t="shared" si="294"/>
        <v>0</v>
      </c>
      <c r="D1085" s="19"/>
      <c r="E1085" s="19">
        <f t="shared" si="295"/>
        <v>0</v>
      </c>
      <c r="F1085" s="19"/>
      <c r="G1085" s="19"/>
      <c r="H1085" s="19"/>
      <c r="I1085" s="19"/>
      <c r="J1085" s="19"/>
      <c r="K1085" s="19"/>
      <c r="L1085" s="19"/>
      <c r="M1085" s="19"/>
      <c r="N1085" s="19"/>
      <c r="O1085" s="19"/>
    </row>
    <row r="1086" spans="1:28" x14ac:dyDescent="0.25">
      <c r="A1086" s="32">
        <v>0</v>
      </c>
      <c r="B1086" s="18"/>
      <c r="C1086" s="19">
        <f t="shared" si="294"/>
        <v>0</v>
      </c>
      <c r="D1086" s="19"/>
      <c r="E1086" s="19">
        <f t="shared" si="295"/>
        <v>0</v>
      </c>
      <c r="F1086" s="19"/>
      <c r="G1086" s="19"/>
      <c r="H1086" s="19"/>
      <c r="I1086" s="19"/>
      <c r="J1086" s="19"/>
      <c r="K1086" s="19"/>
      <c r="L1086" s="19"/>
      <c r="M1086" s="19"/>
      <c r="N1086" s="19"/>
      <c r="O1086" s="19"/>
      <c r="Z1086" s="489" t="s">
        <v>896</v>
      </c>
    </row>
    <row r="1087" spans="1:28" x14ac:dyDescent="0.25">
      <c r="A1087" s="14" t="s">
        <v>23</v>
      </c>
      <c r="B1087" s="14"/>
      <c r="C1087" s="28">
        <f>ROUND(SUM(C1081:C1086),2)</f>
        <v>0</v>
      </c>
      <c r="D1087" s="16">
        <f>ROUND(SUM(D1081:D1086),2)</f>
        <v>0</v>
      </c>
      <c r="E1087" s="16">
        <f>ROUND(SUM(E1081:E1086),2)</f>
        <v>0</v>
      </c>
      <c r="F1087" s="16">
        <f>ROUND(SUM(F1081:F1086),2)</f>
        <v>0</v>
      </c>
      <c r="G1087" s="16">
        <f t="shared" ref="G1087:O1087" si="296">SUM(G1081:G1086)</f>
        <v>0</v>
      </c>
      <c r="H1087" s="16">
        <f t="shared" si="296"/>
        <v>0</v>
      </c>
      <c r="I1087" s="16">
        <f t="shared" si="296"/>
        <v>0</v>
      </c>
      <c r="J1087" s="16">
        <f t="shared" si="296"/>
        <v>0</v>
      </c>
      <c r="K1087" s="16">
        <f t="shared" si="296"/>
        <v>0</v>
      </c>
      <c r="L1087" s="16">
        <f t="shared" si="296"/>
        <v>0</v>
      </c>
      <c r="M1087" s="16">
        <f t="shared" si="296"/>
        <v>0</v>
      </c>
      <c r="N1087" s="16">
        <f t="shared" si="296"/>
        <v>0</v>
      </c>
      <c r="O1087" s="16">
        <f t="shared" si="296"/>
        <v>0</v>
      </c>
      <c r="AA1087" s="489">
        <f>ROUND(C1072+ C1087,2)</f>
        <v>0</v>
      </c>
    </row>
    <row r="1088" spans="1:28" x14ac:dyDescent="0.25">
      <c r="A1088" s="14" t="s">
        <v>69</v>
      </c>
      <c r="B1088" s="15">
        <f>B3</f>
        <v>42735</v>
      </c>
      <c r="C1088" s="16"/>
      <c r="D1088" s="16"/>
      <c r="E1088" s="16"/>
      <c r="F1088" s="16"/>
      <c r="G1088" s="16"/>
      <c r="H1088" s="16"/>
      <c r="I1088" s="16"/>
      <c r="J1088" s="16"/>
      <c r="K1088" s="16"/>
      <c r="L1088" s="16"/>
      <c r="M1088" s="16"/>
      <c r="N1088" s="16"/>
      <c r="O1088" s="16"/>
    </row>
    <row r="1089" spans="1:28" x14ac:dyDescent="0.25">
      <c r="A1089" s="17" t="str">
        <f t="shared" ref="A1089:A1094" si="297">A1081</f>
        <v>1年以内</v>
      </c>
      <c r="B1089" s="18"/>
      <c r="C1089" s="19">
        <f t="shared" ref="C1089:C1094" si="298">ROUND(E1089+D1089,2)</f>
        <v>0</v>
      </c>
      <c r="D1089" s="19"/>
      <c r="E1089" s="19">
        <f t="shared" ref="E1089:E1094" si="299">ROUND(SUM(F1089:O1089),2)</f>
        <v>0</v>
      </c>
      <c r="F1089" s="19"/>
      <c r="G1089" s="19"/>
      <c r="H1089" s="19"/>
      <c r="I1089" s="19"/>
      <c r="J1089" s="19"/>
      <c r="K1089" s="19"/>
      <c r="L1089" s="19"/>
      <c r="M1089" s="19"/>
      <c r="N1089" s="19"/>
      <c r="O1089" s="19"/>
      <c r="AB1089" s="492">
        <f>ROUND(IFERROR(C1089/C1095,0),4)</f>
        <v>0</v>
      </c>
    </row>
    <row r="1090" spans="1:28" x14ac:dyDescent="0.25">
      <c r="A1090" s="32" t="str">
        <f t="shared" si="297"/>
        <v>1至2年</v>
      </c>
      <c r="B1090" s="18"/>
      <c r="C1090" s="19">
        <f t="shared" si="298"/>
        <v>0</v>
      </c>
      <c r="D1090" s="19"/>
      <c r="E1090" s="19">
        <f t="shared" si="299"/>
        <v>0</v>
      </c>
      <c r="F1090" s="19"/>
      <c r="G1090" s="19"/>
      <c r="H1090" s="19"/>
      <c r="I1090" s="19"/>
      <c r="J1090" s="19"/>
      <c r="K1090" s="19"/>
      <c r="L1090" s="19"/>
      <c r="M1090" s="19"/>
      <c r="N1090" s="19"/>
      <c r="O1090" s="19"/>
      <c r="AB1090" s="492">
        <f>ROUND(IFERROR(C1090/C1095,0),4)</f>
        <v>0</v>
      </c>
    </row>
    <row r="1091" spans="1:28" x14ac:dyDescent="0.25">
      <c r="A1091" s="32" t="str">
        <f t="shared" si="297"/>
        <v>2至3年</v>
      </c>
      <c r="B1091" s="18"/>
      <c r="C1091" s="19">
        <f t="shared" si="298"/>
        <v>0</v>
      </c>
      <c r="D1091" s="19"/>
      <c r="E1091" s="19">
        <f t="shared" si="299"/>
        <v>0</v>
      </c>
      <c r="F1091" s="19"/>
      <c r="G1091" s="19"/>
      <c r="H1091" s="19"/>
      <c r="I1091" s="19"/>
      <c r="J1091" s="19"/>
      <c r="K1091" s="19"/>
      <c r="L1091" s="19"/>
      <c r="M1091" s="19"/>
      <c r="N1091" s="19"/>
      <c r="O1091" s="19"/>
      <c r="AB1091" s="492">
        <f>ROUND(IFERROR(C1091/C1095,0),4)</f>
        <v>0</v>
      </c>
    </row>
    <row r="1092" spans="1:28" x14ac:dyDescent="0.25">
      <c r="A1092" s="32" t="str">
        <f t="shared" si="297"/>
        <v>3年以上</v>
      </c>
      <c r="B1092" s="18"/>
      <c r="C1092" s="19">
        <f t="shared" si="298"/>
        <v>0</v>
      </c>
      <c r="D1092" s="19"/>
      <c r="E1092" s="19">
        <f t="shared" si="299"/>
        <v>0</v>
      </c>
      <c r="F1092" s="19"/>
      <c r="G1092" s="19"/>
      <c r="H1092" s="19"/>
      <c r="I1092" s="19"/>
      <c r="J1092" s="19"/>
      <c r="K1092" s="19"/>
      <c r="L1092" s="19"/>
      <c r="M1092" s="19"/>
      <c r="N1092" s="19"/>
      <c r="O1092" s="19"/>
      <c r="AB1092" s="492">
        <f>ROUND(IFERROR(C1092/C1095,0),4)</f>
        <v>0</v>
      </c>
    </row>
    <row r="1093" spans="1:28" x14ac:dyDescent="0.25">
      <c r="A1093" s="32">
        <f t="shared" si="297"/>
        <v>0</v>
      </c>
      <c r="B1093" s="18"/>
      <c r="C1093" s="19">
        <f t="shared" si="298"/>
        <v>0</v>
      </c>
      <c r="D1093" s="19"/>
      <c r="E1093" s="19">
        <f t="shared" si="299"/>
        <v>0</v>
      </c>
      <c r="F1093" s="19"/>
      <c r="G1093" s="19"/>
      <c r="H1093" s="19"/>
      <c r="I1093" s="19"/>
      <c r="J1093" s="19"/>
      <c r="K1093" s="19"/>
      <c r="L1093" s="19"/>
      <c r="M1093" s="19"/>
      <c r="N1093" s="19"/>
      <c r="O1093" s="19"/>
    </row>
    <row r="1094" spans="1:28" x14ac:dyDescent="0.25">
      <c r="A1094" s="32">
        <f t="shared" si="297"/>
        <v>0</v>
      </c>
      <c r="B1094" s="18"/>
      <c r="C1094" s="19">
        <f t="shared" si="298"/>
        <v>0</v>
      </c>
      <c r="D1094" s="19"/>
      <c r="E1094" s="19">
        <f t="shared" si="299"/>
        <v>0</v>
      </c>
      <c r="F1094" s="19"/>
      <c r="G1094" s="19"/>
      <c r="H1094" s="19"/>
      <c r="I1094" s="19"/>
      <c r="J1094" s="19"/>
      <c r="K1094" s="19"/>
      <c r="L1094" s="19"/>
      <c r="M1094" s="19"/>
      <c r="N1094" s="19"/>
      <c r="O1094" s="19"/>
      <c r="Z1094" s="489" t="s">
        <v>897</v>
      </c>
    </row>
    <row r="1095" spans="1:28" x14ac:dyDescent="0.25">
      <c r="A1095" s="14" t="s">
        <v>81</v>
      </c>
      <c r="B1095" s="14"/>
      <c r="C1095" s="28">
        <f>ROUND(SUM(C1089:C1094),2)</f>
        <v>0</v>
      </c>
      <c r="D1095" s="16">
        <f>ROUND(SUM(D1089:D1094),2)</f>
        <v>0</v>
      </c>
      <c r="E1095" s="16">
        <f>ROUND(SUM(E1089:E1094),2)</f>
        <v>0</v>
      </c>
      <c r="F1095" s="16">
        <f>ROUND(SUM(F1089:F1094),2)</f>
        <v>0</v>
      </c>
      <c r="G1095" s="16">
        <f t="shared" ref="G1095:O1095" si="300">SUM(G1089:G1094)</f>
        <v>0</v>
      </c>
      <c r="H1095" s="16">
        <f t="shared" si="300"/>
        <v>0</v>
      </c>
      <c r="I1095" s="16">
        <f t="shared" si="300"/>
        <v>0</v>
      </c>
      <c r="J1095" s="16">
        <f t="shared" si="300"/>
        <v>0</v>
      </c>
      <c r="K1095" s="16">
        <f t="shared" si="300"/>
        <v>0</v>
      </c>
      <c r="L1095" s="16">
        <f t="shared" si="300"/>
        <v>0</v>
      </c>
      <c r="M1095" s="16">
        <f t="shared" si="300"/>
        <v>0</v>
      </c>
      <c r="N1095" s="16">
        <f t="shared" si="300"/>
        <v>0</v>
      </c>
      <c r="O1095" s="16">
        <f t="shared" si="300"/>
        <v>0</v>
      </c>
      <c r="AA1095" s="489">
        <f>ROUND(C1076+ C1095,2)</f>
        <v>0</v>
      </c>
    </row>
    <row r="1096" spans="1:28" x14ac:dyDescent="0.25">
      <c r="A1096" s="34" t="s">
        <v>219</v>
      </c>
      <c r="B1096" s="23" t="s">
        <v>26</v>
      </c>
      <c r="C1096" s="29"/>
      <c r="D1096" s="29"/>
      <c r="E1096" s="29"/>
      <c r="F1096" s="29"/>
      <c r="G1096" s="29"/>
      <c r="H1096" s="29"/>
      <c r="I1096" s="29"/>
      <c r="J1096" s="29"/>
      <c r="K1096" s="29"/>
      <c r="L1096" s="29"/>
      <c r="M1096" s="29"/>
      <c r="N1096" s="29"/>
      <c r="O1096" s="29"/>
    </row>
    <row r="1097" spans="1:28" x14ac:dyDescent="0.25">
      <c r="A1097" s="17"/>
      <c r="B1097" s="14"/>
      <c r="C1097" s="16"/>
      <c r="D1097" s="16"/>
      <c r="E1097" s="16"/>
      <c r="F1097" s="16"/>
      <c r="G1097" s="16"/>
      <c r="H1097" s="16"/>
      <c r="I1097" s="16"/>
      <c r="J1097" s="16"/>
      <c r="K1097" s="16"/>
      <c r="L1097" s="16"/>
      <c r="M1097" s="16"/>
      <c r="N1097" s="16"/>
      <c r="O1097" s="16"/>
    </row>
    <row r="1098" spans="1:28" x14ac:dyDescent="0.25">
      <c r="A1098" s="54" t="s">
        <v>220</v>
      </c>
      <c r="B1098" s="12"/>
      <c r="C1098" s="55"/>
      <c r="D1098" s="55"/>
      <c r="E1098" s="55"/>
      <c r="F1098" s="55"/>
      <c r="G1098" s="55"/>
      <c r="H1098" s="55"/>
      <c r="I1098" s="55"/>
      <c r="J1098" s="55"/>
      <c r="K1098" s="55"/>
      <c r="L1098" s="55"/>
      <c r="M1098" s="55"/>
      <c r="N1098" s="55"/>
      <c r="O1098" s="55"/>
    </row>
    <row r="1099" spans="1:28" x14ac:dyDescent="0.25">
      <c r="A1099" s="14" t="s">
        <v>69</v>
      </c>
      <c r="B1099" s="15">
        <f>B4</f>
        <v>43100</v>
      </c>
      <c r="C1099" s="16"/>
      <c r="D1099" s="16"/>
      <c r="E1099" s="16"/>
      <c r="F1099" s="16"/>
      <c r="G1099" s="16"/>
      <c r="H1099" s="16"/>
      <c r="I1099" s="16"/>
      <c r="J1099" s="16"/>
      <c r="K1099" s="16"/>
      <c r="L1099" s="16"/>
      <c r="M1099" s="16"/>
      <c r="N1099" s="16"/>
      <c r="O1099" s="16"/>
    </row>
    <row r="1100" spans="1:28" x14ac:dyDescent="0.25">
      <c r="A1100" s="17" t="s">
        <v>49</v>
      </c>
      <c r="B1100" s="18"/>
      <c r="C1100" s="19">
        <f t="shared" ref="C1100:C1105" si="301">ROUND(E1100+D1100,2)</f>
        <v>0</v>
      </c>
      <c r="D1100" s="19"/>
      <c r="E1100" s="19">
        <f t="shared" ref="E1100:E1105" si="302">ROUND(SUM(F1100:O1100),2)</f>
        <v>0</v>
      </c>
      <c r="F1100" s="19"/>
      <c r="G1100" s="19"/>
      <c r="H1100" s="19"/>
      <c r="I1100" s="19"/>
      <c r="J1100" s="19"/>
      <c r="K1100" s="19"/>
      <c r="L1100" s="19"/>
      <c r="M1100" s="19"/>
      <c r="N1100" s="19"/>
      <c r="O1100" s="19"/>
      <c r="AB1100" s="492">
        <f>ROUND(IFERROR(C1100/C1106,0),4)</f>
        <v>0</v>
      </c>
    </row>
    <row r="1101" spans="1:28" x14ac:dyDescent="0.25">
      <c r="A1101" s="32" t="s">
        <v>50</v>
      </c>
      <c r="B1101" s="18"/>
      <c r="C1101" s="19">
        <f t="shared" si="301"/>
        <v>0</v>
      </c>
      <c r="D1101" s="19"/>
      <c r="E1101" s="19">
        <f t="shared" si="302"/>
        <v>0</v>
      </c>
      <c r="F1101" s="19"/>
      <c r="G1101" s="19"/>
      <c r="H1101" s="19"/>
      <c r="I1101" s="19"/>
      <c r="J1101" s="19"/>
      <c r="K1101" s="19"/>
      <c r="L1101" s="19"/>
      <c r="M1101" s="19"/>
      <c r="N1101" s="19"/>
      <c r="O1101" s="19"/>
      <c r="AB1101" s="492">
        <f>ROUND(IFERROR(C1101/C1106,0),4)</f>
        <v>0</v>
      </c>
    </row>
    <row r="1102" spans="1:28" x14ac:dyDescent="0.25">
      <c r="A1102" s="32" t="s">
        <v>51</v>
      </c>
      <c r="B1102" s="18"/>
      <c r="C1102" s="19">
        <f t="shared" si="301"/>
        <v>0</v>
      </c>
      <c r="D1102" s="19"/>
      <c r="E1102" s="19">
        <f t="shared" si="302"/>
        <v>0</v>
      </c>
      <c r="F1102" s="19"/>
      <c r="G1102" s="19"/>
      <c r="H1102" s="19"/>
      <c r="I1102" s="19"/>
      <c r="J1102" s="19"/>
      <c r="K1102" s="19"/>
      <c r="L1102" s="19"/>
      <c r="M1102" s="19"/>
      <c r="N1102" s="19"/>
      <c r="O1102" s="19"/>
      <c r="AB1102" s="492">
        <f>ROUND(IFERROR(C1102/C1106,0),4)</f>
        <v>0</v>
      </c>
    </row>
    <row r="1103" spans="1:28" x14ac:dyDescent="0.25">
      <c r="A1103" s="32" t="s">
        <v>52</v>
      </c>
      <c r="B1103" s="18"/>
      <c r="C1103" s="19">
        <f t="shared" si="301"/>
        <v>0</v>
      </c>
      <c r="D1103" s="19"/>
      <c r="E1103" s="19">
        <f t="shared" si="302"/>
        <v>0</v>
      </c>
      <c r="F1103" s="19"/>
      <c r="G1103" s="19"/>
      <c r="H1103" s="19"/>
      <c r="I1103" s="19"/>
      <c r="J1103" s="19"/>
      <c r="K1103" s="19"/>
      <c r="L1103" s="19"/>
      <c r="M1103" s="19"/>
      <c r="N1103" s="19"/>
      <c r="O1103" s="19"/>
      <c r="AB1103" s="492">
        <f>ROUND(IFERROR(C1103/C1106,0),4)</f>
        <v>0</v>
      </c>
    </row>
    <row r="1104" spans="1:28" x14ac:dyDescent="0.25">
      <c r="A1104" s="32">
        <v>0</v>
      </c>
      <c r="B1104" s="18"/>
      <c r="C1104" s="19">
        <f t="shared" si="301"/>
        <v>0</v>
      </c>
      <c r="D1104" s="19"/>
      <c r="E1104" s="19">
        <f t="shared" si="302"/>
        <v>0</v>
      </c>
      <c r="F1104" s="19"/>
      <c r="G1104" s="19"/>
      <c r="H1104" s="19"/>
      <c r="I1104" s="19"/>
      <c r="J1104" s="19"/>
      <c r="K1104" s="19"/>
      <c r="L1104" s="19"/>
      <c r="M1104" s="19"/>
      <c r="N1104" s="19"/>
      <c r="O1104" s="19"/>
    </row>
    <row r="1105" spans="1:28" x14ac:dyDescent="0.25">
      <c r="A1105" s="32">
        <v>0</v>
      </c>
      <c r="B1105" s="18"/>
      <c r="C1105" s="19">
        <f t="shared" si="301"/>
        <v>0</v>
      </c>
      <c r="D1105" s="19"/>
      <c r="E1105" s="19">
        <f t="shared" si="302"/>
        <v>0</v>
      </c>
      <c r="F1105" s="19"/>
      <c r="G1105" s="19"/>
      <c r="H1105" s="19"/>
      <c r="I1105" s="19"/>
      <c r="J1105" s="19"/>
      <c r="K1105" s="19"/>
      <c r="L1105" s="19"/>
      <c r="M1105" s="19"/>
      <c r="N1105" s="19"/>
      <c r="O1105" s="19"/>
      <c r="Z1105" s="489" t="s">
        <v>898</v>
      </c>
    </row>
    <row r="1106" spans="1:28" x14ac:dyDescent="0.25">
      <c r="A1106" s="14" t="s">
        <v>23</v>
      </c>
      <c r="B1106" s="14"/>
      <c r="C1106" s="20">
        <f>ROUND(SUM(C1100:C1105),2)</f>
        <v>0</v>
      </c>
      <c r="D1106" s="16">
        <f>ROUND(SUM(D1100:D1105),2)</f>
        <v>0</v>
      </c>
      <c r="E1106" s="16">
        <f>ROUND(SUM(E1100:E1105),2)</f>
        <v>0</v>
      </c>
      <c r="F1106" s="16">
        <f>ROUND(SUM(F1100:F1105),2)</f>
        <v>0</v>
      </c>
      <c r="G1106" s="16">
        <f t="shared" ref="G1106:O1106" si="303">SUM(G1100:G1105)</f>
        <v>0</v>
      </c>
      <c r="H1106" s="16">
        <f t="shared" si="303"/>
        <v>0</v>
      </c>
      <c r="I1106" s="16">
        <f t="shared" si="303"/>
        <v>0</v>
      </c>
      <c r="J1106" s="16">
        <f t="shared" si="303"/>
        <v>0</v>
      </c>
      <c r="K1106" s="16">
        <f t="shared" si="303"/>
        <v>0</v>
      </c>
      <c r="L1106" s="16">
        <f t="shared" si="303"/>
        <v>0</v>
      </c>
      <c r="M1106" s="16">
        <f t="shared" si="303"/>
        <v>0</v>
      </c>
      <c r="N1106" s="16">
        <f t="shared" si="303"/>
        <v>0</v>
      </c>
      <c r="O1106" s="16">
        <f t="shared" si="303"/>
        <v>0</v>
      </c>
    </row>
    <row r="1107" spans="1:28" x14ac:dyDescent="0.25">
      <c r="A1107" s="14" t="s">
        <v>69</v>
      </c>
      <c r="B1107" s="15">
        <f>B3</f>
        <v>42735</v>
      </c>
      <c r="C1107" s="16"/>
      <c r="D1107" s="16"/>
      <c r="E1107" s="16"/>
      <c r="F1107" s="16"/>
      <c r="G1107" s="16"/>
      <c r="H1107" s="16"/>
      <c r="I1107" s="16"/>
      <c r="J1107" s="16"/>
      <c r="K1107" s="16"/>
      <c r="L1107" s="16"/>
      <c r="M1107" s="16"/>
      <c r="N1107" s="16"/>
      <c r="O1107" s="16"/>
    </row>
    <row r="1108" spans="1:28" x14ac:dyDescent="0.25">
      <c r="A1108" s="17" t="str">
        <f t="shared" ref="A1108:A1113" si="304">A1100</f>
        <v>1年以内</v>
      </c>
      <c r="B1108" s="18"/>
      <c r="C1108" s="19">
        <f t="shared" ref="C1108:C1113" si="305">ROUND(E1108+D1108,2)</f>
        <v>0</v>
      </c>
      <c r="D1108" s="19"/>
      <c r="E1108" s="19">
        <f t="shared" ref="E1108:E1113" si="306">ROUND(SUM(F1108:O1108),2)</f>
        <v>0</v>
      </c>
      <c r="F1108" s="19"/>
      <c r="G1108" s="19"/>
      <c r="H1108" s="19"/>
      <c r="I1108" s="19"/>
      <c r="J1108" s="19"/>
      <c r="K1108" s="19"/>
      <c r="L1108" s="19"/>
      <c r="M1108" s="19"/>
      <c r="N1108" s="19"/>
      <c r="O1108" s="19"/>
      <c r="AB1108" s="492">
        <f>ROUND(IFERROR(C1108/C1114,0),4)</f>
        <v>0</v>
      </c>
    </row>
    <row r="1109" spans="1:28" x14ac:dyDescent="0.25">
      <c r="A1109" s="32" t="str">
        <f t="shared" si="304"/>
        <v>1至2年</v>
      </c>
      <c r="B1109" s="18"/>
      <c r="C1109" s="19">
        <f t="shared" si="305"/>
        <v>0</v>
      </c>
      <c r="D1109" s="19"/>
      <c r="E1109" s="19">
        <f t="shared" si="306"/>
        <v>0</v>
      </c>
      <c r="F1109" s="19"/>
      <c r="G1109" s="19"/>
      <c r="H1109" s="19"/>
      <c r="I1109" s="19"/>
      <c r="J1109" s="19"/>
      <c r="K1109" s="19"/>
      <c r="L1109" s="19"/>
      <c r="M1109" s="19"/>
      <c r="N1109" s="19"/>
      <c r="O1109" s="19"/>
      <c r="AB1109" s="492">
        <f>ROUND(IFERROR(C1109/C1114,0),4)</f>
        <v>0</v>
      </c>
    </row>
    <row r="1110" spans="1:28" x14ac:dyDescent="0.25">
      <c r="A1110" s="32" t="str">
        <f t="shared" si="304"/>
        <v>2至3年</v>
      </c>
      <c r="B1110" s="18"/>
      <c r="C1110" s="19">
        <f t="shared" si="305"/>
        <v>0</v>
      </c>
      <c r="D1110" s="19"/>
      <c r="E1110" s="19">
        <f t="shared" si="306"/>
        <v>0</v>
      </c>
      <c r="F1110" s="19"/>
      <c r="G1110" s="19"/>
      <c r="H1110" s="19"/>
      <c r="I1110" s="19"/>
      <c r="J1110" s="19"/>
      <c r="K1110" s="19"/>
      <c r="L1110" s="19"/>
      <c r="M1110" s="19"/>
      <c r="N1110" s="19"/>
      <c r="O1110" s="19"/>
      <c r="AB1110" s="492">
        <f>ROUND(IFERROR(C1110/C1114,0),4)</f>
        <v>0</v>
      </c>
    </row>
    <row r="1111" spans="1:28" x14ac:dyDescent="0.25">
      <c r="A1111" s="32" t="str">
        <f t="shared" si="304"/>
        <v>3年以上</v>
      </c>
      <c r="B1111" s="18"/>
      <c r="C1111" s="19">
        <f t="shared" si="305"/>
        <v>0</v>
      </c>
      <c r="D1111" s="19"/>
      <c r="E1111" s="19">
        <f t="shared" si="306"/>
        <v>0</v>
      </c>
      <c r="F1111" s="19"/>
      <c r="G1111" s="19"/>
      <c r="H1111" s="19"/>
      <c r="I1111" s="19"/>
      <c r="J1111" s="19"/>
      <c r="K1111" s="19"/>
      <c r="L1111" s="19"/>
      <c r="M1111" s="19"/>
      <c r="N1111" s="19"/>
      <c r="O1111" s="19"/>
      <c r="AB1111" s="492">
        <f>ROUND(IFERROR(C1111/C1114,0),4)</f>
        <v>0</v>
      </c>
    </row>
    <row r="1112" spans="1:28" x14ac:dyDescent="0.25">
      <c r="A1112" s="32">
        <f t="shared" si="304"/>
        <v>0</v>
      </c>
      <c r="B1112" s="18"/>
      <c r="C1112" s="19">
        <f t="shared" si="305"/>
        <v>0</v>
      </c>
      <c r="D1112" s="19"/>
      <c r="E1112" s="19">
        <f t="shared" si="306"/>
        <v>0</v>
      </c>
      <c r="F1112" s="19"/>
      <c r="G1112" s="19"/>
      <c r="H1112" s="19"/>
      <c r="I1112" s="19"/>
      <c r="J1112" s="19"/>
      <c r="K1112" s="19"/>
      <c r="L1112" s="19"/>
      <c r="M1112" s="19"/>
      <c r="N1112" s="19"/>
      <c r="O1112" s="19"/>
    </row>
    <row r="1113" spans="1:28" x14ac:dyDescent="0.25">
      <c r="A1113" s="32">
        <f t="shared" si="304"/>
        <v>0</v>
      </c>
      <c r="B1113" s="18"/>
      <c r="C1113" s="19">
        <f t="shared" si="305"/>
        <v>0</v>
      </c>
      <c r="D1113" s="19"/>
      <c r="E1113" s="19">
        <f t="shared" si="306"/>
        <v>0</v>
      </c>
      <c r="F1113" s="19"/>
      <c r="G1113" s="19"/>
      <c r="H1113" s="19"/>
      <c r="I1113" s="19"/>
      <c r="J1113" s="19"/>
      <c r="K1113" s="19"/>
      <c r="L1113" s="19"/>
      <c r="M1113" s="19"/>
      <c r="N1113" s="19"/>
      <c r="O1113" s="19"/>
      <c r="Z1113" s="489" t="s">
        <v>899</v>
      </c>
    </row>
    <row r="1114" spans="1:28" x14ac:dyDescent="0.25">
      <c r="A1114" s="14" t="s">
        <v>23</v>
      </c>
      <c r="B1114" s="14"/>
      <c r="C1114" s="20">
        <f>ROUND(SUM(C1108:C1113),2)</f>
        <v>0</v>
      </c>
      <c r="D1114" s="16">
        <f>ROUND(SUM(D1108:D1113),2)</f>
        <v>0</v>
      </c>
      <c r="E1114" s="16">
        <f>ROUND(SUM(E1108:E1113),2)</f>
        <v>0</v>
      </c>
      <c r="F1114" s="16">
        <f>ROUND(SUM(F1108:F1113),2)</f>
        <v>0</v>
      </c>
      <c r="G1114" s="16">
        <f t="shared" ref="G1114:O1114" si="307">SUM(G1108:G1113)</f>
        <v>0</v>
      </c>
      <c r="H1114" s="16">
        <f t="shared" si="307"/>
        <v>0</v>
      </c>
      <c r="I1114" s="16">
        <f t="shared" si="307"/>
        <v>0</v>
      </c>
      <c r="J1114" s="16">
        <f t="shared" si="307"/>
        <v>0</v>
      </c>
      <c r="K1114" s="16">
        <f t="shared" si="307"/>
        <v>0</v>
      </c>
      <c r="L1114" s="16">
        <f t="shared" si="307"/>
        <v>0</v>
      </c>
      <c r="M1114" s="16">
        <f t="shared" si="307"/>
        <v>0</v>
      </c>
      <c r="N1114" s="16">
        <f t="shared" si="307"/>
        <v>0</v>
      </c>
      <c r="O1114" s="16">
        <f t="shared" si="307"/>
        <v>0</v>
      </c>
    </row>
    <row r="1115" spans="1:28" x14ac:dyDescent="0.25">
      <c r="A1115" s="45" t="s">
        <v>221</v>
      </c>
      <c r="B1115" s="23" t="s">
        <v>26</v>
      </c>
      <c r="C1115" s="16"/>
      <c r="D1115" s="16"/>
      <c r="E1115" s="16"/>
      <c r="F1115" s="16"/>
      <c r="G1115" s="16"/>
      <c r="H1115" s="16"/>
      <c r="I1115" s="16"/>
      <c r="J1115" s="16"/>
      <c r="K1115" s="16"/>
      <c r="L1115" s="16"/>
      <c r="M1115" s="16"/>
      <c r="N1115" s="16"/>
      <c r="O1115" s="16"/>
    </row>
    <row r="1116" spans="1:28" x14ac:dyDescent="0.25">
      <c r="A1116" s="17" t="s">
        <v>222</v>
      </c>
      <c r="B1116" s="14"/>
      <c r="C1116" s="16"/>
      <c r="D1116" s="16"/>
      <c r="E1116" s="16"/>
      <c r="F1116" s="16"/>
      <c r="G1116" s="16"/>
      <c r="H1116" s="16"/>
      <c r="I1116" s="16"/>
      <c r="J1116" s="16"/>
      <c r="K1116" s="16"/>
      <c r="L1116" s="16"/>
      <c r="M1116" s="16"/>
      <c r="N1116" s="16"/>
      <c r="O1116" s="16"/>
    </row>
    <row r="1117" spans="1:28" x14ac:dyDescent="0.25">
      <c r="A1117" s="14" t="s">
        <v>223</v>
      </c>
      <c r="B1117" s="15">
        <f>B4</f>
        <v>43100</v>
      </c>
      <c r="C1117" s="16"/>
      <c r="D1117" s="16"/>
      <c r="E1117" s="16"/>
      <c r="F1117" s="16"/>
      <c r="G1117" s="16"/>
      <c r="H1117" s="16"/>
      <c r="I1117" s="16"/>
      <c r="J1117" s="16"/>
      <c r="K1117" s="16"/>
      <c r="L1117" s="16"/>
      <c r="M1117" s="16"/>
      <c r="N1117" s="16"/>
      <c r="O1117" s="16"/>
    </row>
    <row r="1118" spans="1:28" x14ac:dyDescent="0.25">
      <c r="A1118" s="17" t="s">
        <v>111</v>
      </c>
      <c r="B1118" s="18"/>
      <c r="C1118" s="19">
        <f>ROUND(E1118+D1118,2)</f>
        <v>0</v>
      </c>
      <c r="D1118" s="19"/>
      <c r="E1118" s="19">
        <f>ROUND(SUM(F1118:O1118),2)</f>
        <v>0</v>
      </c>
      <c r="F1118" s="19"/>
      <c r="G1118" s="19"/>
      <c r="H1118" s="19"/>
      <c r="I1118" s="19"/>
      <c r="J1118" s="19"/>
      <c r="K1118" s="19"/>
      <c r="L1118" s="19"/>
      <c r="M1118" s="19"/>
      <c r="N1118" s="19"/>
      <c r="O1118" s="19"/>
    </row>
    <row r="1119" spans="1:28" x14ac:dyDescent="0.25">
      <c r="A1119" s="17" t="s">
        <v>112</v>
      </c>
      <c r="B1119" s="18"/>
      <c r="C1119" s="19">
        <f>ROUND(E1119+D1119,2)</f>
        <v>0</v>
      </c>
      <c r="D1119" s="19"/>
      <c r="E1119" s="19">
        <f>ROUND(SUM(F1119:O1119),2)</f>
        <v>0</v>
      </c>
      <c r="F1119" s="19"/>
      <c r="G1119" s="19"/>
      <c r="H1119" s="19"/>
      <c r="I1119" s="19"/>
      <c r="J1119" s="19"/>
      <c r="K1119" s="19"/>
      <c r="L1119" s="19"/>
      <c r="M1119" s="19"/>
      <c r="N1119" s="19"/>
      <c r="O1119" s="19"/>
    </row>
    <row r="1120" spans="1:28" x14ac:dyDescent="0.25">
      <c r="A1120" s="17" t="s">
        <v>113</v>
      </c>
      <c r="B1120" s="18"/>
      <c r="C1120" s="19">
        <f>ROUND(E1120+D1120,2)</f>
        <v>0</v>
      </c>
      <c r="D1120" s="19"/>
      <c r="E1120" s="19">
        <f>ROUND(SUM(F1120:O1120),2)</f>
        <v>0</v>
      </c>
      <c r="F1120" s="19"/>
      <c r="G1120" s="19"/>
      <c r="H1120" s="19"/>
      <c r="I1120" s="19"/>
      <c r="J1120" s="19"/>
      <c r="K1120" s="19"/>
      <c r="L1120" s="19"/>
      <c r="M1120" s="19"/>
      <c r="N1120" s="19"/>
      <c r="O1120" s="19"/>
    </row>
    <row r="1121" spans="1:26" x14ac:dyDescent="0.25">
      <c r="A1121" s="17" t="s">
        <v>114</v>
      </c>
      <c r="B1121" s="18"/>
      <c r="C1121" s="19">
        <f>ROUND(E1121+D1121,2)</f>
        <v>0</v>
      </c>
      <c r="D1121" s="19"/>
      <c r="E1121" s="19">
        <f>ROUND(SUM(F1121:O1121),2)</f>
        <v>0</v>
      </c>
      <c r="F1121" s="19"/>
      <c r="G1121" s="19"/>
      <c r="H1121" s="19"/>
      <c r="I1121" s="19"/>
      <c r="J1121" s="19"/>
      <c r="K1121" s="19"/>
      <c r="L1121" s="19"/>
      <c r="M1121" s="19"/>
      <c r="N1121" s="19"/>
      <c r="O1121" s="19"/>
    </row>
    <row r="1122" spans="1:26" x14ac:dyDescent="0.25">
      <c r="A1122" s="17" t="s">
        <v>224</v>
      </c>
      <c r="B1122" s="14"/>
      <c r="C1122" s="16">
        <f>ROUND(C1118+C1119-C1120-C1121,2)</f>
        <v>0</v>
      </c>
      <c r="D1122" s="16">
        <f>ROUND(D1118+D1119-D1120-D1121,2)</f>
        <v>0</v>
      </c>
      <c r="E1122" s="16">
        <f>ROUND(E1118+E1119-E1120-E1121,2)</f>
        <v>0</v>
      </c>
      <c r="F1122" s="16">
        <f>ROUND(F1118+F1119-F1120-F1121,2)</f>
        <v>0</v>
      </c>
      <c r="G1122" s="16">
        <f t="shared" ref="G1122:O1122" si="308">G1118+G1119-G1120-G1121</f>
        <v>0</v>
      </c>
      <c r="H1122" s="16">
        <f t="shared" si="308"/>
        <v>0</v>
      </c>
      <c r="I1122" s="16">
        <f t="shared" si="308"/>
        <v>0</v>
      </c>
      <c r="J1122" s="16">
        <f t="shared" si="308"/>
        <v>0</v>
      </c>
      <c r="K1122" s="16">
        <f t="shared" si="308"/>
        <v>0</v>
      </c>
      <c r="L1122" s="16">
        <f t="shared" si="308"/>
        <v>0</v>
      </c>
      <c r="M1122" s="16">
        <f t="shared" si="308"/>
        <v>0</v>
      </c>
      <c r="N1122" s="16">
        <f t="shared" si="308"/>
        <v>0</v>
      </c>
      <c r="O1122" s="16">
        <f t="shared" si="308"/>
        <v>0</v>
      </c>
    </row>
    <row r="1123" spans="1:26" x14ac:dyDescent="0.25">
      <c r="A1123" s="17"/>
      <c r="B1123" s="14"/>
      <c r="C1123" s="16"/>
      <c r="D1123" s="16"/>
      <c r="E1123" s="16"/>
      <c r="F1123" s="16"/>
      <c r="G1123" s="16"/>
      <c r="H1123" s="16"/>
      <c r="I1123" s="16"/>
      <c r="J1123" s="16"/>
      <c r="K1123" s="16"/>
      <c r="L1123" s="16"/>
      <c r="M1123" s="16"/>
      <c r="N1123" s="16"/>
      <c r="O1123" s="16"/>
    </row>
    <row r="1124" spans="1:26" x14ac:dyDescent="0.25">
      <c r="A1124" s="54" t="s">
        <v>225</v>
      </c>
      <c r="B1124" s="12"/>
      <c r="C1124" s="55"/>
      <c r="D1124" s="55"/>
      <c r="E1124" s="55"/>
      <c r="F1124" s="55"/>
      <c r="G1124" s="55"/>
      <c r="H1124" s="55"/>
      <c r="I1124" s="55"/>
      <c r="J1124" s="55"/>
      <c r="K1124" s="55"/>
      <c r="L1124" s="55"/>
      <c r="M1124" s="55"/>
      <c r="N1124" s="55"/>
      <c r="O1124" s="55"/>
    </row>
    <row r="1125" spans="1:26" x14ac:dyDescent="0.25">
      <c r="A1125" s="17" t="s">
        <v>226</v>
      </c>
      <c r="B1125" s="14"/>
      <c r="C1125" s="16"/>
      <c r="D1125" s="16"/>
      <c r="E1125" s="16"/>
      <c r="F1125" s="16"/>
      <c r="G1125" s="16"/>
      <c r="H1125" s="16"/>
      <c r="I1125" s="16"/>
      <c r="J1125" s="16"/>
      <c r="K1125" s="16"/>
      <c r="L1125" s="16"/>
      <c r="M1125" s="16"/>
      <c r="N1125" s="16"/>
      <c r="O1125" s="16"/>
    </row>
    <row r="1126" spans="1:26" x14ac:dyDescent="0.25">
      <c r="A1126" s="46" t="s">
        <v>3</v>
      </c>
      <c r="B1126" s="14" t="s">
        <v>159</v>
      </c>
      <c r="C1126" s="16"/>
      <c r="D1126" s="16"/>
      <c r="E1126" s="16"/>
      <c r="F1126" s="16"/>
      <c r="G1126" s="16"/>
      <c r="H1126" s="16"/>
      <c r="I1126" s="16"/>
      <c r="J1126" s="16"/>
      <c r="K1126" s="16"/>
      <c r="L1126" s="16"/>
      <c r="M1126" s="16"/>
      <c r="N1126" s="16"/>
      <c r="O1126" s="16"/>
    </row>
    <row r="1127" spans="1:26" x14ac:dyDescent="0.25">
      <c r="A1127" s="17" t="s">
        <v>227</v>
      </c>
      <c r="B1127" s="14"/>
      <c r="C1127" s="16">
        <f>ROUND(C1173,2)</f>
        <v>0</v>
      </c>
      <c r="D1127" s="16">
        <f>ROUND(D1173,2)</f>
        <v>0</v>
      </c>
      <c r="E1127" s="16">
        <f>ROUND(E1173,2)</f>
        <v>0</v>
      </c>
      <c r="F1127" s="16">
        <f>ROUND(F1173,2)</f>
        <v>0</v>
      </c>
      <c r="G1127" s="16">
        <f t="shared" ref="G1127:O1127" si="309">G1173</f>
        <v>0</v>
      </c>
      <c r="H1127" s="16">
        <f t="shared" si="309"/>
        <v>0</v>
      </c>
      <c r="I1127" s="16">
        <f t="shared" si="309"/>
        <v>0</v>
      </c>
      <c r="J1127" s="16">
        <f t="shared" si="309"/>
        <v>0</v>
      </c>
      <c r="K1127" s="16">
        <f t="shared" si="309"/>
        <v>0</v>
      </c>
      <c r="L1127" s="16">
        <f t="shared" si="309"/>
        <v>0</v>
      </c>
      <c r="M1127" s="16">
        <f t="shared" si="309"/>
        <v>0</v>
      </c>
      <c r="N1127" s="16">
        <f t="shared" si="309"/>
        <v>0</v>
      </c>
      <c r="O1127" s="16">
        <f t="shared" si="309"/>
        <v>0</v>
      </c>
    </row>
    <row r="1128" spans="1:26" x14ac:dyDescent="0.25">
      <c r="A1128" s="17" t="s">
        <v>228</v>
      </c>
      <c r="B1128" s="14"/>
      <c r="C1128" s="16">
        <f>ROUND(C1227,2)</f>
        <v>0</v>
      </c>
      <c r="D1128" s="16">
        <f>ROUND(D1227,2)</f>
        <v>0</v>
      </c>
      <c r="E1128" s="16">
        <f>ROUND(E1227,2)</f>
        <v>0</v>
      </c>
      <c r="F1128" s="16">
        <f>ROUND(F1227,2)</f>
        <v>0</v>
      </c>
      <c r="G1128" s="16">
        <f t="shared" ref="G1128:O1128" si="310">G1227</f>
        <v>0</v>
      </c>
      <c r="H1128" s="16">
        <f t="shared" si="310"/>
        <v>0</v>
      </c>
      <c r="I1128" s="16">
        <f t="shared" si="310"/>
        <v>0</v>
      </c>
      <c r="J1128" s="16">
        <f t="shared" si="310"/>
        <v>0</v>
      </c>
      <c r="K1128" s="16">
        <f t="shared" si="310"/>
        <v>0</v>
      </c>
      <c r="L1128" s="16">
        <f t="shared" si="310"/>
        <v>0</v>
      </c>
      <c r="M1128" s="16">
        <f t="shared" si="310"/>
        <v>0</v>
      </c>
      <c r="N1128" s="16">
        <f t="shared" si="310"/>
        <v>0</v>
      </c>
      <c r="O1128" s="16">
        <f t="shared" si="310"/>
        <v>0</v>
      </c>
    </row>
    <row r="1129" spans="1:26" x14ac:dyDescent="0.25">
      <c r="A1129" s="17" t="s">
        <v>229</v>
      </c>
      <c r="B1129" s="18"/>
      <c r="C1129" s="19">
        <f>ROUND(E1129+D1129,2)</f>
        <v>0</v>
      </c>
      <c r="D1129" s="19"/>
      <c r="E1129" s="19">
        <f>ROUND(SUM(F1129:O1129),2)</f>
        <v>0</v>
      </c>
      <c r="F1129" s="19"/>
      <c r="G1129" s="19"/>
      <c r="H1129" s="19"/>
      <c r="I1129" s="19"/>
      <c r="J1129" s="19"/>
      <c r="K1129" s="19"/>
      <c r="L1129" s="19"/>
      <c r="M1129" s="19"/>
      <c r="N1129" s="19"/>
      <c r="O1129" s="19"/>
    </row>
    <row r="1130" spans="1:26" x14ac:dyDescent="0.25">
      <c r="A1130" s="17" t="s">
        <v>230</v>
      </c>
      <c r="B1130" s="18"/>
      <c r="C1130" s="19">
        <f>ROUND(E1130+D1130,2)</f>
        <v>0</v>
      </c>
      <c r="D1130" s="19"/>
      <c r="E1130" s="19">
        <f>ROUND(SUM(F1130:O1130),2)</f>
        <v>0</v>
      </c>
      <c r="F1130" s="19"/>
      <c r="G1130" s="19"/>
      <c r="H1130" s="19"/>
      <c r="I1130" s="19"/>
      <c r="J1130" s="19"/>
      <c r="K1130" s="19"/>
      <c r="L1130" s="19"/>
      <c r="M1130" s="19"/>
      <c r="N1130" s="19"/>
      <c r="O1130" s="19"/>
    </row>
    <row r="1131" spans="1:26" x14ac:dyDescent="0.25">
      <c r="A1131" s="17" t="s">
        <v>17</v>
      </c>
      <c r="B1131" s="18"/>
      <c r="C1131" s="19">
        <f>ROUND(E1131+D1131,2)</f>
        <v>0</v>
      </c>
      <c r="D1131" s="19"/>
      <c r="E1131" s="19">
        <f>ROUND(SUM(F1131:O1131),2)</f>
        <v>0</v>
      </c>
      <c r="F1131" s="19"/>
      <c r="G1131" s="19"/>
      <c r="H1131" s="19"/>
      <c r="I1131" s="19"/>
      <c r="J1131" s="19"/>
      <c r="K1131" s="19"/>
      <c r="L1131" s="19"/>
      <c r="M1131" s="19"/>
      <c r="N1131" s="19"/>
      <c r="O1131" s="19"/>
    </row>
    <row r="1132" spans="1:26" x14ac:dyDescent="0.25">
      <c r="A1132" s="17"/>
      <c r="B1132" s="18"/>
      <c r="C1132" s="19">
        <f>ROUND(E1132+D1132,2)</f>
        <v>0</v>
      </c>
      <c r="D1132" s="19"/>
      <c r="E1132" s="19">
        <f>ROUND(SUM(F1132:O1132),2)</f>
        <v>0</v>
      </c>
      <c r="F1132" s="19"/>
      <c r="G1132" s="19"/>
      <c r="H1132" s="19"/>
      <c r="I1132" s="19"/>
      <c r="J1132" s="19"/>
      <c r="K1132" s="19"/>
      <c r="L1132" s="19"/>
      <c r="M1132" s="19"/>
      <c r="N1132" s="19"/>
      <c r="O1132" s="19"/>
      <c r="Z1132" s="489" t="s">
        <v>900</v>
      </c>
    </row>
    <row r="1133" spans="1:26" x14ac:dyDescent="0.25">
      <c r="A1133" s="14" t="s">
        <v>195</v>
      </c>
      <c r="B1133" s="14"/>
      <c r="C1133" s="20">
        <f>ROUND(SUM(C1127:C1132),2)</f>
        <v>0</v>
      </c>
      <c r="D1133" s="16">
        <f>ROUND(SUM(D1127:D1132),2)</f>
        <v>0</v>
      </c>
      <c r="E1133" s="16">
        <f>ROUND(SUM(E1127:E1132),2)</f>
        <v>0</v>
      </c>
      <c r="F1133" s="16">
        <f>ROUND(SUM(F1127:F1132),2)</f>
        <v>0</v>
      </c>
      <c r="G1133" s="16">
        <f t="shared" ref="G1133:O1133" si="311">SUM(G1127:G1132)</f>
        <v>0</v>
      </c>
      <c r="H1133" s="16">
        <f t="shared" si="311"/>
        <v>0</v>
      </c>
      <c r="I1133" s="16">
        <f t="shared" si="311"/>
        <v>0</v>
      </c>
      <c r="J1133" s="16">
        <f t="shared" si="311"/>
        <v>0</v>
      </c>
      <c r="K1133" s="16">
        <f t="shared" si="311"/>
        <v>0</v>
      </c>
      <c r="L1133" s="16">
        <f t="shared" si="311"/>
        <v>0</v>
      </c>
      <c r="M1133" s="16">
        <f t="shared" si="311"/>
        <v>0</v>
      </c>
      <c r="N1133" s="16">
        <f t="shared" si="311"/>
        <v>0</v>
      </c>
      <c r="O1133" s="16">
        <f t="shared" si="311"/>
        <v>0</v>
      </c>
    </row>
    <row r="1134" spans="1:26" x14ac:dyDescent="0.25">
      <c r="A1134" s="46" t="s">
        <v>3</v>
      </c>
      <c r="B1134" s="14" t="s">
        <v>231</v>
      </c>
      <c r="C1134" s="16"/>
      <c r="D1134" s="16"/>
      <c r="E1134" s="16"/>
      <c r="F1134" s="16"/>
      <c r="G1134" s="16"/>
      <c r="H1134" s="16"/>
      <c r="I1134" s="16"/>
      <c r="J1134" s="16"/>
      <c r="K1134" s="16"/>
      <c r="L1134" s="16"/>
      <c r="M1134" s="16"/>
      <c r="N1134" s="16"/>
      <c r="O1134" s="16"/>
    </row>
    <row r="1135" spans="1:26" x14ac:dyDescent="0.25">
      <c r="A1135" s="17" t="str">
        <f>$A$1127</f>
        <v>一、短期薪酬</v>
      </c>
      <c r="B1135" s="14"/>
      <c r="C1135" s="16">
        <f>ROUND(C1188,2)</f>
        <v>0</v>
      </c>
      <c r="D1135" s="16">
        <f>ROUND(D1188,2)</f>
        <v>0</v>
      </c>
      <c r="E1135" s="16">
        <f>ROUND(E1188,2)</f>
        <v>0</v>
      </c>
      <c r="F1135" s="16">
        <f>ROUND(F1188,2)</f>
        <v>0</v>
      </c>
      <c r="G1135" s="16">
        <f t="shared" ref="G1135:O1135" si="312">G1188</f>
        <v>0</v>
      </c>
      <c r="H1135" s="16">
        <f t="shared" si="312"/>
        <v>0</v>
      </c>
      <c r="I1135" s="16">
        <f t="shared" si="312"/>
        <v>0</v>
      </c>
      <c r="J1135" s="16">
        <f t="shared" si="312"/>
        <v>0</v>
      </c>
      <c r="K1135" s="16">
        <f t="shared" si="312"/>
        <v>0</v>
      </c>
      <c r="L1135" s="16">
        <f t="shared" si="312"/>
        <v>0</v>
      </c>
      <c r="M1135" s="16">
        <f t="shared" si="312"/>
        <v>0</v>
      </c>
      <c r="N1135" s="16">
        <f t="shared" si="312"/>
        <v>0</v>
      </c>
      <c r="O1135" s="16">
        <f t="shared" si="312"/>
        <v>0</v>
      </c>
    </row>
    <row r="1136" spans="1:26" x14ac:dyDescent="0.25">
      <c r="A1136" s="32" t="str">
        <f>$A$1128</f>
        <v>二、离职后福利-设定提存计划</v>
      </c>
      <c r="B1136" s="14"/>
      <c r="C1136" s="16">
        <f>ROUND(C1235,2)</f>
        <v>0</v>
      </c>
      <c r="D1136" s="16">
        <f>ROUND(D1235,2)</f>
        <v>0</v>
      </c>
      <c r="E1136" s="16">
        <f>ROUND(E1235,2)</f>
        <v>0</v>
      </c>
      <c r="F1136" s="16">
        <f>ROUND(F1235,2)</f>
        <v>0</v>
      </c>
      <c r="G1136" s="16">
        <f t="shared" ref="G1136:O1136" si="313">G1235</f>
        <v>0</v>
      </c>
      <c r="H1136" s="16">
        <f t="shared" si="313"/>
        <v>0</v>
      </c>
      <c r="I1136" s="16">
        <f t="shared" si="313"/>
        <v>0</v>
      </c>
      <c r="J1136" s="16">
        <f t="shared" si="313"/>
        <v>0</v>
      </c>
      <c r="K1136" s="16">
        <f t="shared" si="313"/>
        <v>0</v>
      </c>
      <c r="L1136" s="16">
        <f t="shared" si="313"/>
        <v>0</v>
      </c>
      <c r="M1136" s="16">
        <f t="shared" si="313"/>
        <v>0</v>
      </c>
      <c r="N1136" s="16">
        <f t="shared" si="313"/>
        <v>0</v>
      </c>
      <c r="O1136" s="16">
        <f t="shared" si="313"/>
        <v>0</v>
      </c>
    </row>
    <row r="1137" spans="1:15" x14ac:dyDescent="0.25">
      <c r="A1137" s="32" t="str">
        <f>$A$1129</f>
        <v>三、辞退福利</v>
      </c>
      <c r="B1137" s="18"/>
      <c r="C1137" s="19">
        <f>ROUND(E1137+D1137,2)</f>
        <v>0</v>
      </c>
      <c r="D1137" s="19"/>
      <c r="E1137" s="19">
        <f>ROUND(SUM(F1137:O1137),2)</f>
        <v>0</v>
      </c>
      <c r="F1137" s="19"/>
      <c r="G1137" s="19"/>
      <c r="H1137" s="19"/>
      <c r="I1137" s="19"/>
      <c r="J1137" s="19"/>
      <c r="K1137" s="19"/>
      <c r="L1137" s="19"/>
      <c r="M1137" s="19"/>
      <c r="N1137" s="19"/>
      <c r="O1137" s="19"/>
    </row>
    <row r="1138" spans="1:15" x14ac:dyDescent="0.25">
      <c r="A1138" s="32" t="str">
        <f>$A$1130</f>
        <v>四、一年内到期的其他福利</v>
      </c>
      <c r="B1138" s="18"/>
      <c r="C1138" s="19">
        <f>ROUND(E1138+D1138,2)</f>
        <v>0</v>
      </c>
      <c r="D1138" s="19"/>
      <c r="E1138" s="19">
        <f>ROUND(SUM(F1138:O1138),2)</f>
        <v>0</v>
      </c>
      <c r="F1138" s="19"/>
      <c r="G1138" s="19"/>
      <c r="H1138" s="19"/>
      <c r="I1138" s="19"/>
      <c r="J1138" s="19"/>
      <c r="K1138" s="19"/>
      <c r="L1138" s="19"/>
      <c r="M1138" s="19"/>
      <c r="N1138" s="19"/>
      <c r="O1138" s="19"/>
    </row>
    <row r="1139" spans="1:15" x14ac:dyDescent="0.25">
      <c r="A1139" s="32" t="str">
        <f>$A$1131</f>
        <v>……</v>
      </c>
      <c r="B1139" s="18"/>
      <c r="C1139" s="19">
        <f>ROUND(E1139+D1139,2)</f>
        <v>0</v>
      </c>
      <c r="D1139" s="19"/>
      <c r="E1139" s="19">
        <f>ROUND(SUM(F1139:O1139),2)</f>
        <v>0</v>
      </c>
      <c r="F1139" s="19"/>
      <c r="G1139" s="19"/>
      <c r="H1139" s="19"/>
      <c r="I1139" s="19"/>
      <c r="J1139" s="19"/>
      <c r="K1139" s="19"/>
      <c r="L1139" s="19"/>
      <c r="M1139" s="19"/>
      <c r="N1139" s="19"/>
      <c r="O1139" s="19"/>
    </row>
    <row r="1140" spans="1:15" x14ac:dyDescent="0.25">
      <c r="A1140" s="32">
        <f>$A$1132</f>
        <v>0</v>
      </c>
      <c r="B1140" s="18"/>
      <c r="C1140" s="19">
        <f>ROUND(E1140+D1140,2)</f>
        <v>0</v>
      </c>
      <c r="D1140" s="19"/>
      <c r="E1140" s="19">
        <f>ROUND(SUM(F1140:O1140),2)</f>
        <v>0</v>
      </c>
      <c r="F1140" s="19"/>
      <c r="G1140" s="19"/>
      <c r="H1140" s="19"/>
      <c r="I1140" s="19"/>
      <c r="J1140" s="19"/>
      <c r="K1140" s="19"/>
      <c r="L1140" s="19"/>
      <c r="M1140" s="19"/>
      <c r="N1140" s="19"/>
      <c r="O1140" s="19"/>
    </row>
    <row r="1141" spans="1:15" x14ac:dyDescent="0.25">
      <c r="A1141" s="14" t="s">
        <v>195</v>
      </c>
      <c r="B1141" s="14"/>
      <c r="C1141" s="20">
        <f>ROUND(SUM(C1135:C1140),2)</f>
        <v>0</v>
      </c>
      <c r="D1141" s="16">
        <f>ROUND(SUM(D1135:D1140),2)</f>
        <v>0</v>
      </c>
      <c r="E1141" s="16">
        <f>ROUND(SUM(E1135:E1140),2)</f>
        <v>0</v>
      </c>
      <c r="F1141" s="16">
        <f>ROUND(SUM(F1135:F1140),2)</f>
        <v>0</v>
      </c>
      <c r="G1141" s="16">
        <f t="shared" ref="G1141:O1141" si="314">SUM(G1135:G1140)</f>
        <v>0</v>
      </c>
      <c r="H1141" s="16">
        <f t="shared" si="314"/>
        <v>0</v>
      </c>
      <c r="I1141" s="16">
        <f t="shared" si="314"/>
        <v>0</v>
      </c>
      <c r="J1141" s="16">
        <f t="shared" si="314"/>
        <v>0</v>
      </c>
      <c r="K1141" s="16">
        <f t="shared" si="314"/>
        <v>0</v>
      </c>
      <c r="L1141" s="16">
        <f t="shared" si="314"/>
        <v>0</v>
      </c>
      <c r="M1141" s="16">
        <f t="shared" si="314"/>
        <v>0</v>
      </c>
      <c r="N1141" s="16">
        <f t="shared" si="314"/>
        <v>0</v>
      </c>
      <c r="O1141" s="16">
        <f t="shared" si="314"/>
        <v>0</v>
      </c>
    </row>
    <row r="1142" spans="1:15" x14ac:dyDescent="0.25">
      <c r="A1142" s="46" t="s">
        <v>3</v>
      </c>
      <c r="B1142" s="14" t="s">
        <v>232</v>
      </c>
      <c r="C1142" s="16"/>
      <c r="D1142" s="16"/>
      <c r="E1142" s="16"/>
      <c r="F1142" s="16"/>
      <c r="G1142" s="16"/>
      <c r="H1142" s="16"/>
      <c r="I1142" s="16"/>
      <c r="J1142" s="16"/>
      <c r="K1142" s="16"/>
      <c r="L1142" s="16"/>
      <c r="M1142" s="16"/>
      <c r="N1142" s="16"/>
      <c r="O1142" s="16"/>
    </row>
    <row r="1143" spans="1:15" x14ac:dyDescent="0.25">
      <c r="A1143" s="17" t="str">
        <f>$A$1127</f>
        <v>一、短期薪酬</v>
      </c>
      <c r="B1143" s="14"/>
      <c r="C1143" s="16">
        <f>ROUND(C1203,2)</f>
        <v>0</v>
      </c>
      <c r="D1143" s="16">
        <f>ROUND(D1203,2)</f>
        <v>0</v>
      </c>
      <c r="E1143" s="16">
        <f>ROUND(E1203,2)</f>
        <v>0</v>
      </c>
      <c r="F1143" s="16">
        <f>ROUND(F1203,2)</f>
        <v>0</v>
      </c>
      <c r="G1143" s="16">
        <f t="shared" ref="G1143:O1143" si="315">G1203</f>
        <v>0</v>
      </c>
      <c r="H1143" s="16">
        <f t="shared" si="315"/>
        <v>0</v>
      </c>
      <c r="I1143" s="16">
        <f t="shared" si="315"/>
        <v>0</v>
      </c>
      <c r="J1143" s="16">
        <f t="shared" si="315"/>
        <v>0</v>
      </c>
      <c r="K1143" s="16">
        <f t="shared" si="315"/>
        <v>0</v>
      </c>
      <c r="L1143" s="16">
        <f t="shared" si="315"/>
        <v>0</v>
      </c>
      <c r="M1143" s="16">
        <f t="shared" si="315"/>
        <v>0</v>
      </c>
      <c r="N1143" s="16">
        <f t="shared" si="315"/>
        <v>0</v>
      </c>
      <c r="O1143" s="16">
        <f t="shared" si="315"/>
        <v>0</v>
      </c>
    </row>
    <row r="1144" spans="1:15" x14ac:dyDescent="0.25">
      <c r="A1144" s="32" t="str">
        <f>$A$1128</f>
        <v>二、离职后福利-设定提存计划</v>
      </c>
      <c r="B1144" s="14"/>
      <c r="C1144" s="16">
        <f>ROUND(C1243,2)</f>
        <v>0</v>
      </c>
      <c r="D1144" s="16">
        <f>ROUND(D1243,2)</f>
        <v>0</v>
      </c>
      <c r="E1144" s="16">
        <f>ROUND(E1243,2)</f>
        <v>0</v>
      </c>
      <c r="F1144" s="16">
        <f>ROUND(F1243,2)</f>
        <v>0</v>
      </c>
      <c r="G1144" s="16">
        <f t="shared" ref="G1144:O1144" si="316">G1243</f>
        <v>0</v>
      </c>
      <c r="H1144" s="16">
        <f t="shared" si="316"/>
        <v>0</v>
      </c>
      <c r="I1144" s="16">
        <f t="shared" si="316"/>
        <v>0</v>
      </c>
      <c r="J1144" s="16">
        <f t="shared" si="316"/>
        <v>0</v>
      </c>
      <c r="K1144" s="16">
        <f t="shared" si="316"/>
        <v>0</v>
      </c>
      <c r="L1144" s="16">
        <f t="shared" si="316"/>
        <v>0</v>
      </c>
      <c r="M1144" s="16">
        <f t="shared" si="316"/>
        <v>0</v>
      </c>
      <c r="N1144" s="16">
        <f t="shared" si="316"/>
        <v>0</v>
      </c>
      <c r="O1144" s="16">
        <f t="shared" si="316"/>
        <v>0</v>
      </c>
    </row>
    <row r="1145" spans="1:15" x14ac:dyDescent="0.25">
      <c r="A1145" s="32" t="str">
        <f>$A$1129</f>
        <v>三、辞退福利</v>
      </c>
      <c r="B1145" s="18"/>
      <c r="C1145" s="19">
        <f>ROUND(E1145+D1145,2)</f>
        <v>0</v>
      </c>
      <c r="D1145" s="19"/>
      <c r="E1145" s="19">
        <f>ROUND(SUM(F1145:O1145),2)</f>
        <v>0</v>
      </c>
      <c r="F1145" s="19"/>
      <c r="G1145" s="19"/>
      <c r="H1145" s="19"/>
      <c r="I1145" s="19"/>
      <c r="J1145" s="19"/>
      <c r="K1145" s="19"/>
      <c r="L1145" s="19"/>
      <c r="M1145" s="19"/>
      <c r="N1145" s="19"/>
      <c r="O1145" s="19"/>
    </row>
    <row r="1146" spans="1:15" x14ac:dyDescent="0.25">
      <c r="A1146" s="32" t="str">
        <f>$A$1130</f>
        <v>四、一年内到期的其他福利</v>
      </c>
      <c r="B1146" s="18"/>
      <c r="C1146" s="19">
        <f>ROUND(E1146+D1146,2)</f>
        <v>0</v>
      </c>
      <c r="D1146" s="19"/>
      <c r="E1146" s="19">
        <f>ROUND(SUM(F1146:O1146),2)</f>
        <v>0</v>
      </c>
      <c r="F1146" s="19"/>
      <c r="G1146" s="19"/>
      <c r="H1146" s="19"/>
      <c r="I1146" s="19"/>
      <c r="J1146" s="19"/>
      <c r="K1146" s="19"/>
      <c r="L1146" s="19"/>
      <c r="M1146" s="19"/>
      <c r="N1146" s="19"/>
      <c r="O1146" s="19"/>
    </row>
    <row r="1147" spans="1:15" x14ac:dyDescent="0.25">
      <c r="A1147" s="32" t="str">
        <f>$A$1131</f>
        <v>……</v>
      </c>
      <c r="B1147" s="18"/>
      <c r="C1147" s="19">
        <f>ROUND(E1147+D1147,2)</f>
        <v>0</v>
      </c>
      <c r="D1147" s="19"/>
      <c r="E1147" s="19">
        <f>ROUND(SUM(F1147:O1147),2)</f>
        <v>0</v>
      </c>
      <c r="F1147" s="19"/>
      <c r="G1147" s="19"/>
      <c r="H1147" s="19"/>
      <c r="I1147" s="19"/>
      <c r="J1147" s="19"/>
      <c r="K1147" s="19"/>
      <c r="L1147" s="19"/>
      <c r="M1147" s="19"/>
      <c r="N1147" s="19"/>
      <c r="O1147" s="19"/>
    </row>
    <row r="1148" spans="1:15" x14ac:dyDescent="0.25">
      <c r="A1148" s="32">
        <f>$A$1132</f>
        <v>0</v>
      </c>
      <c r="B1148" s="18"/>
      <c r="C1148" s="19">
        <f>ROUND(E1148+D1148,2)</f>
        <v>0</v>
      </c>
      <c r="D1148" s="19"/>
      <c r="E1148" s="19">
        <f>ROUND(SUM(F1148:O1148),2)</f>
        <v>0</v>
      </c>
      <c r="F1148" s="19"/>
      <c r="G1148" s="19"/>
      <c r="H1148" s="19"/>
      <c r="I1148" s="19"/>
      <c r="J1148" s="19"/>
      <c r="K1148" s="19"/>
      <c r="L1148" s="19"/>
      <c r="M1148" s="19"/>
      <c r="N1148" s="19"/>
      <c r="O1148" s="19"/>
    </row>
    <row r="1149" spans="1:15" x14ac:dyDescent="0.25">
      <c r="A1149" s="14" t="s">
        <v>195</v>
      </c>
      <c r="B1149" s="14"/>
      <c r="C1149" s="20">
        <f>ROUND(SUM(C1143:C1148),2)</f>
        <v>0</v>
      </c>
      <c r="D1149" s="16">
        <f>ROUND(SUM(D1143:D1148),2)</f>
        <v>0</v>
      </c>
      <c r="E1149" s="16">
        <f>ROUND(SUM(E1143:E1148),2)</f>
        <v>0</v>
      </c>
      <c r="F1149" s="16">
        <f>ROUND(SUM(F1143:F1148),2)</f>
        <v>0</v>
      </c>
      <c r="G1149" s="16">
        <f t="shared" ref="G1149:O1149" si="317">SUM(G1143:G1148)</f>
        <v>0</v>
      </c>
      <c r="H1149" s="16">
        <f t="shared" si="317"/>
        <v>0</v>
      </c>
      <c r="I1149" s="16">
        <f t="shared" si="317"/>
        <v>0</v>
      </c>
      <c r="J1149" s="16">
        <f t="shared" si="317"/>
        <v>0</v>
      </c>
      <c r="K1149" s="16">
        <f t="shared" si="317"/>
        <v>0</v>
      </c>
      <c r="L1149" s="16">
        <f t="shared" si="317"/>
        <v>0</v>
      </c>
      <c r="M1149" s="16">
        <f t="shared" si="317"/>
        <v>0</v>
      </c>
      <c r="N1149" s="16">
        <f t="shared" si="317"/>
        <v>0</v>
      </c>
      <c r="O1149" s="16">
        <f t="shared" si="317"/>
        <v>0</v>
      </c>
    </row>
    <row r="1150" spans="1:15" x14ac:dyDescent="0.25">
      <c r="A1150" s="46" t="s">
        <v>3</v>
      </c>
      <c r="B1150" s="14" t="s">
        <v>157</v>
      </c>
      <c r="C1150" s="16"/>
      <c r="D1150" s="16"/>
      <c r="E1150" s="16"/>
      <c r="F1150" s="16"/>
      <c r="G1150" s="16"/>
      <c r="H1150" s="16"/>
      <c r="I1150" s="16"/>
      <c r="J1150" s="16"/>
      <c r="K1150" s="16"/>
      <c r="L1150" s="16"/>
      <c r="M1150" s="16"/>
      <c r="N1150" s="16"/>
      <c r="O1150" s="16"/>
    </row>
    <row r="1151" spans="1:15" x14ac:dyDescent="0.25">
      <c r="A1151" s="17" t="str">
        <f>$A$1127</f>
        <v>一、短期薪酬</v>
      </c>
      <c r="B1151" s="14"/>
      <c r="C1151" s="20">
        <f t="shared" ref="C1151:F1156" si="318">ROUND(C1127+C1135-C1143,2)</f>
        <v>0</v>
      </c>
      <c r="D1151" s="16">
        <f t="shared" si="318"/>
        <v>0</v>
      </c>
      <c r="E1151" s="16">
        <f t="shared" si="318"/>
        <v>0</v>
      </c>
      <c r="F1151" s="16">
        <f t="shared" si="318"/>
        <v>0</v>
      </c>
      <c r="G1151" s="16">
        <f t="shared" ref="G1151:O1156" si="319">G1127+G1135-G1143</f>
        <v>0</v>
      </c>
      <c r="H1151" s="16">
        <f t="shared" si="319"/>
        <v>0</v>
      </c>
      <c r="I1151" s="16">
        <f t="shared" si="319"/>
        <v>0</v>
      </c>
      <c r="J1151" s="16">
        <f t="shared" si="319"/>
        <v>0</v>
      </c>
      <c r="K1151" s="16">
        <f t="shared" si="319"/>
        <v>0</v>
      </c>
      <c r="L1151" s="16">
        <f t="shared" si="319"/>
        <v>0</v>
      </c>
      <c r="M1151" s="16">
        <f t="shared" si="319"/>
        <v>0</v>
      </c>
      <c r="N1151" s="16">
        <f t="shared" si="319"/>
        <v>0</v>
      </c>
      <c r="O1151" s="16">
        <f t="shared" si="319"/>
        <v>0</v>
      </c>
    </row>
    <row r="1152" spans="1:15" x14ac:dyDescent="0.25">
      <c r="A1152" s="32" t="str">
        <f>$A$1128</f>
        <v>二、离职后福利-设定提存计划</v>
      </c>
      <c r="B1152" s="14"/>
      <c r="C1152" s="16">
        <f t="shared" si="318"/>
        <v>0</v>
      </c>
      <c r="D1152" s="16">
        <f t="shared" si="318"/>
        <v>0</v>
      </c>
      <c r="E1152" s="16">
        <f t="shared" si="318"/>
        <v>0</v>
      </c>
      <c r="F1152" s="16">
        <f t="shared" si="318"/>
        <v>0</v>
      </c>
      <c r="G1152" s="16">
        <f t="shared" si="319"/>
        <v>0</v>
      </c>
      <c r="H1152" s="16">
        <f t="shared" si="319"/>
        <v>0</v>
      </c>
      <c r="I1152" s="16">
        <f t="shared" si="319"/>
        <v>0</v>
      </c>
      <c r="J1152" s="16">
        <f t="shared" si="319"/>
        <v>0</v>
      </c>
      <c r="K1152" s="16">
        <f t="shared" si="319"/>
        <v>0</v>
      </c>
      <c r="L1152" s="16">
        <f t="shared" si="319"/>
        <v>0</v>
      </c>
      <c r="M1152" s="16">
        <f t="shared" si="319"/>
        <v>0</v>
      </c>
      <c r="N1152" s="16">
        <f t="shared" si="319"/>
        <v>0</v>
      </c>
      <c r="O1152" s="16">
        <f t="shared" si="319"/>
        <v>0</v>
      </c>
    </row>
    <row r="1153" spans="1:26" x14ac:dyDescent="0.25">
      <c r="A1153" s="32" t="str">
        <f>$A$1129</f>
        <v>三、辞退福利</v>
      </c>
      <c r="B1153" s="14"/>
      <c r="C1153" s="16">
        <f t="shared" si="318"/>
        <v>0</v>
      </c>
      <c r="D1153" s="16">
        <f t="shared" si="318"/>
        <v>0</v>
      </c>
      <c r="E1153" s="16">
        <f t="shared" si="318"/>
        <v>0</v>
      </c>
      <c r="F1153" s="16">
        <f t="shared" si="318"/>
        <v>0</v>
      </c>
      <c r="G1153" s="16">
        <f t="shared" si="319"/>
        <v>0</v>
      </c>
      <c r="H1153" s="16">
        <f t="shared" si="319"/>
        <v>0</v>
      </c>
      <c r="I1153" s="16">
        <f t="shared" si="319"/>
        <v>0</v>
      </c>
      <c r="J1153" s="16">
        <f t="shared" si="319"/>
        <v>0</v>
      </c>
      <c r="K1153" s="16">
        <f t="shared" si="319"/>
        <v>0</v>
      </c>
      <c r="L1153" s="16">
        <f t="shared" si="319"/>
        <v>0</v>
      </c>
      <c r="M1153" s="16">
        <f t="shared" si="319"/>
        <v>0</v>
      </c>
      <c r="N1153" s="16">
        <f t="shared" si="319"/>
        <v>0</v>
      </c>
      <c r="O1153" s="16">
        <f t="shared" si="319"/>
        <v>0</v>
      </c>
    </row>
    <row r="1154" spans="1:26" x14ac:dyDescent="0.25">
      <c r="A1154" s="32" t="str">
        <f>$A$1130</f>
        <v>四、一年内到期的其他福利</v>
      </c>
      <c r="B1154" s="14"/>
      <c r="C1154" s="16">
        <f t="shared" si="318"/>
        <v>0</v>
      </c>
      <c r="D1154" s="16">
        <f t="shared" si="318"/>
        <v>0</v>
      </c>
      <c r="E1154" s="16">
        <f t="shared" si="318"/>
        <v>0</v>
      </c>
      <c r="F1154" s="16">
        <f t="shared" si="318"/>
        <v>0</v>
      </c>
      <c r="G1154" s="16">
        <f t="shared" si="319"/>
        <v>0</v>
      </c>
      <c r="H1154" s="16">
        <f t="shared" si="319"/>
        <v>0</v>
      </c>
      <c r="I1154" s="16">
        <f t="shared" si="319"/>
        <v>0</v>
      </c>
      <c r="J1154" s="16">
        <f t="shared" si="319"/>
        <v>0</v>
      </c>
      <c r="K1154" s="16">
        <f t="shared" si="319"/>
        <v>0</v>
      </c>
      <c r="L1154" s="16">
        <f t="shared" si="319"/>
        <v>0</v>
      </c>
      <c r="M1154" s="16">
        <f t="shared" si="319"/>
        <v>0</v>
      </c>
      <c r="N1154" s="16">
        <f t="shared" si="319"/>
        <v>0</v>
      </c>
      <c r="O1154" s="16">
        <f t="shared" si="319"/>
        <v>0</v>
      </c>
    </row>
    <row r="1155" spans="1:26" x14ac:dyDescent="0.25">
      <c r="A1155" s="32" t="str">
        <f>$A$1131</f>
        <v>……</v>
      </c>
      <c r="B1155" s="14"/>
      <c r="C1155" s="16">
        <f t="shared" si="318"/>
        <v>0</v>
      </c>
      <c r="D1155" s="16">
        <f t="shared" si="318"/>
        <v>0</v>
      </c>
      <c r="E1155" s="16">
        <f t="shared" si="318"/>
        <v>0</v>
      </c>
      <c r="F1155" s="16">
        <f t="shared" si="318"/>
        <v>0</v>
      </c>
      <c r="G1155" s="16">
        <f t="shared" si="319"/>
        <v>0</v>
      </c>
      <c r="H1155" s="16">
        <f t="shared" si="319"/>
        <v>0</v>
      </c>
      <c r="I1155" s="16">
        <f t="shared" si="319"/>
        <v>0</v>
      </c>
      <c r="J1155" s="16">
        <f t="shared" si="319"/>
        <v>0</v>
      </c>
      <c r="K1155" s="16">
        <f t="shared" si="319"/>
        <v>0</v>
      </c>
      <c r="L1155" s="16">
        <f t="shared" si="319"/>
        <v>0</v>
      </c>
      <c r="M1155" s="16">
        <f t="shared" si="319"/>
        <v>0</v>
      </c>
      <c r="N1155" s="16">
        <f t="shared" si="319"/>
        <v>0</v>
      </c>
      <c r="O1155" s="16">
        <f t="shared" si="319"/>
        <v>0</v>
      </c>
    </row>
    <row r="1156" spans="1:26" x14ac:dyDescent="0.25">
      <c r="A1156" s="32">
        <f>$A$1132</f>
        <v>0</v>
      </c>
      <c r="B1156" s="14"/>
      <c r="C1156" s="16">
        <f t="shared" si="318"/>
        <v>0</v>
      </c>
      <c r="D1156" s="16">
        <f t="shared" si="318"/>
        <v>0</v>
      </c>
      <c r="E1156" s="16">
        <f t="shared" si="318"/>
        <v>0</v>
      </c>
      <c r="F1156" s="16">
        <f t="shared" si="318"/>
        <v>0</v>
      </c>
      <c r="G1156" s="16">
        <f t="shared" si="319"/>
        <v>0</v>
      </c>
      <c r="H1156" s="16">
        <f t="shared" si="319"/>
        <v>0</v>
      </c>
      <c r="I1156" s="16">
        <f t="shared" si="319"/>
        <v>0</v>
      </c>
      <c r="J1156" s="16">
        <f t="shared" si="319"/>
        <v>0</v>
      </c>
      <c r="K1156" s="16">
        <f t="shared" si="319"/>
        <v>0</v>
      </c>
      <c r="L1156" s="16">
        <f t="shared" si="319"/>
        <v>0</v>
      </c>
      <c r="M1156" s="16">
        <f t="shared" si="319"/>
        <v>0</v>
      </c>
      <c r="N1156" s="16">
        <f t="shared" si="319"/>
        <v>0</v>
      </c>
      <c r="O1156" s="16">
        <f t="shared" si="319"/>
        <v>0</v>
      </c>
      <c r="Z1156" s="489" t="s">
        <v>901</v>
      </c>
    </row>
    <row r="1157" spans="1:26" x14ac:dyDescent="0.25">
      <c r="A1157" s="14" t="s">
        <v>195</v>
      </c>
      <c r="B1157" s="14"/>
      <c r="C1157" s="20">
        <f>ROUND(SUM(C1151:C1156),2)</f>
        <v>0</v>
      </c>
      <c r="D1157" s="16">
        <f>ROUND(SUM(D1151:D1156),2)</f>
        <v>0</v>
      </c>
      <c r="E1157" s="16">
        <f>ROUND(SUM(E1151:E1156),2)</f>
        <v>0</v>
      </c>
      <c r="F1157" s="16">
        <f>ROUND(SUM(F1151:F1156),2)</f>
        <v>0</v>
      </c>
      <c r="G1157" s="16">
        <f t="shared" ref="G1157:O1157" si="320">SUM(G1151:G1156)</f>
        <v>0</v>
      </c>
      <c r="H1157" s="16">
        <f t="shared" si="320"/>
        <v>0</v>
      </c>
      <c r="I1157" s="16">
        <f t="shared" si="320"/>
        <v>0</v>
      </c>
      <c r="J1157" s="16">
        <f t="shared" si="320"/>
        <v>0</v>
      </c>
      <c r="K1157" s="16">
        <f t="shared" si="320"/>
        <v>0</v>
      </c>
      <c r="L1157" s="16">
        <f t="shared" si="320"/>
        <v>0</v>
      </c>
      <c r="M1157" s="16">
        <f t="shared" si="320"/>
        <v>0</v>
      </c>
      <c r="N1157" s="16">
        <f t="shared" si="320"/>
        <v>0</v>
      </c>
      <c r="O1157" s="16">
        <f t="shared" si="320"/>
        <v>0</v>
      </c>
    </row>
    <row r="1158" spans="1:26" x14ac:dyDescent="0.25">
      <c r="A1158" s="17" t="s">
        <v>233</v>
      </c>
      <c r="B1158" s="14"/>
      <c r="C1158" s="16"/>
      <c r="D1158" s="16"/>
      <c r="E1158" s="16"/>
      <c r="F1158" s="16"/>
      <c r="G1158" s="16"/>
      <c r="H1158" s="16"/>
      <c r="I1158" s="16"/>
      <c r="J1158" s="16"/>
      <c r="K1158" s="16"/>
      <c r="L1158" s="16"/>
      <c r="M1158" s="16"/>
      <c r="N1158" s="16"/>
      <c r="O1158" s="16"/>
    </row>
    <row r="1159" spans="1:26" x14ac:dyDescent="0.25">
      <c r="A1159" s="46" t="s">
        <v>3</v>
      </c>
      <c r="B1159" s="14" t="s">
        <v>159</v>
      </c>
      <c r="C1159" s="16"/>
      <c r="D1159" s="16"/>
      <c r="E1159" s="16"/>
      <c r="F1159" s="16"/>
      <c r="G1159" s="16"/>
      <c r="H1159" s="16"/>
      <c r="I1159" s="16"/>
      <c r="J1159" s="16"/>
      <c r="K1159" s="16"/>
      <c r="L1159" s="16"/>
      <c r="M1159" s="16"/>
      <c r="N1159" s="16"/>
      <c r="O1159" s="16"/>
    </row>
    <row r="1160" spans="1:26" x14ac:dyDescent="0.25">
      <c r="A1160" s="17" t="s">
        <v>234</v>
      </c>
      <c r="B1160" s="18"/>
      <c r="C1160" s="19">
        <f>ROUND(E1160+D1160,2)</f>
        <v>0</v>
      </c>
      <c r="D1160" s="19"/>
      <c r="E1160" s="19">
        <f>ROUND(SUM(F1160:O1160),2)</f>
        <v>0</v>
      </c>
      <c r="F1160" s="19"/>
      <c r="G1160" s="19"/>
      <c r="H1160" s="19"/>
      <c r="I1160" s="19"/>
      <c r="J1160" s="19"/>
      <c r="K1160" s="19"/>
      <c r="L1160" s="19"/>
      <c r="M1160" s="19"/>
      <c r="N1160" s="19"/>
      <c r="O1160" s="19"/>
    </row>
    <row r="1161" spans="1:26" x14ac:dyDescent="0.25">
      <c r="A1161" s="17" t="s">
        <v>235</v>
      </c>
      <c r="B1161" s="18"/>
      <c r="C1161" s="19">
        <f>ROUND(E1161+D1161,2)</f>
        <v>0</v>
      </c>
      <c r="D1161" s="19"/>
      <c r="E1161" s="19">
        <f>ROUND(SUM(F1161:O1161),2)</f>
        <v>0</v>
      </c>
      <c r="F1161" s="19"/>
      <c r="G1161" s="19"/>
      <c r="H1161" s="19"/>
      <c r="I1161" s="19"/>
      <c r="J1161" s="19"/>
      <c r="K1161" s="19"/>
      <c r="L1161" s="19"/>
      <c r="M1161" s="19"/>
      <c r="N1161" s="19"/>
      <c r="O1161" s="19"/>
    </row>
    <row r="1162" spans="1:26" x14ac:dyDescent="0.25">
      <c r="A1162" s="17" t="s">
        <v>236</v>
      </c>
      <c r="B1162" s="14"/>
      <c r="C1162" s="16">
        <f>ROUND(SUM(C1163:C1167),2)</f>
        <v>0</v>
      </c>
      <c r="D1162" s="16">
        <f>ROUND(SUM(D1163:D1167),2)</f>
        <v>0</v>
      </c>
      <c r="E1162" s="16">
        <f>ROUND(SUM(E1163:E1167),2)</f>
        <v>0</v>
      </c>
      <c r="F1162" s="16">
        <f>ROUND(SUM(F1163:F1167),2)</f>
        <v>0</v>
      </c>
      <c r="G1162" s="16">
        <f t="shared" ref="G1162:O1162" si="321">SUM(G1163:G1167)</f>
        <v>0</v>
      </c>
      <c r="H1162" s="16">
        <f t="shared" si="321"/>
        <v>0</v>
      </c>
      <c r="I1162" s="16">
        <f t="shared" si="321"/>
        <v>0</v>
      </c>
      <c r="J1162" s="16">
        <f t="shared" si="321"/>
        <v>0</v>
      </c>
      <c r="K1162" s="16">
        <f t="shared" si="321"/>
        <v>0</v>
      </c>
      <c r="L1162" s="16">
        <f t="shared" si="321"/>
        <v>0</v>
      </c>
      <c r="M1162" s="16">
        <f t="shared" si="321"/>
        <v>0</v>
      </c>
      <c r="N1162" s="16">
        <f t="shared" si="321"/>
        <v>0</v>
      </c>
      <c r="O1162" s="16">
        <f t="shared" si="321"/>
        <v>0</v>
      </c>
    </row>
    <row r="1163" spans="1:26" x14ac:dyDescent="0.25">
      <c r="A1163" s="17" t="s">
        <v>237</v>
      </c>
      <c r="B1163" s="18"/>
      <c r="C1163" s="19">
        <f t="shared" ref="C1163:C1172" si="322">ROUND(E1163+D1163,2)</f>
        <v>0</v>
      </c>
      <c r="D1163" s="19"/>
      <c r="E1163" s="19">
        <f t="shared" ref="E1163:E1172" si="323">ROUND(SUM(F1163:O1163),2)</f>
        <v>0</v>
      </c>
      <c r="F1163" s="19"/>
      <c r="G1163" s="19"/>
      <c r="H1163" s="19"/>
      <c r="I1163" s="19"/>
      <c r="J1163" s="19"/>
      <c r="K1163" s="19"/>
      <c r="L1163" s="19"/>
      <c r="M1163" s="19"/>
      <c r="N1163" s="19"/>
      <c r="O1163" s="19"/>
    </row>
    <row r="1164" spans="1:26" x14ac:dyDescent="0.25">
      <c r="A1164" s="17" t="s">
        <v>238</v>
      </c>
      <c r="B1164" s="18"/>
      <c r="C1164" s="19">
        <f t="shared" si="322"/>
        <v>0</v>
      </c>
      <c r="D1164" s="19"/>
      <c r="E1164" s="19">
        <f t="shared" si="323"/>
        <v>0</v>
      </c>
      <c r="F1164" s="19"/>
      <c r="G1164" s="19"/>
      <c r="H1164" s="19"/>
      <c r="I1164" s="19"/>
      <c r="J1164" s="19"/>
      <c r="K1164" s="19"/>
      <c r="L1164" s="19"/>
      <c r="M1164" s="19"/>
      <c r="N1164" s="19"/>
      <c r="O1164" s="19"/>
    </row>
    <row r="1165" spans="1:26" x14ac:dyDescent="0.25">
      <c r="A1165" s="17" t="s">
        <v>239</v>
      </c>
      <c r="B1165" s="18"/>
      <c r="C1165" s="19">
        <f t="shared" si="322"/>
        <v>0</v>
      </c>
      <c r="D1165" s="19"/>
      <c r="E1165" s="19">
        <f t="shared" si="323"/>
        <v>0</v>
      </c>
      <c r="F1165" s="19"/>
      <c r="G1165" s="19"/>
      <c r="H1165" s="19"/>
      <c r="I1165" s="19"/>
      <c r="J1165" s="19"/>
      <c r="K1165" s="19"/>
      <c r="L1165" s="19"/>
      <c r="M1165" s="19"/>
      <c r="N1165" s="19"/>
      <c r="O1165" s="19"/>
    </row>
    <row r="1166" spans="1:26" x14ac:dyDescent="0.25">
      <c r="A1166" s="17" t="s">
        <v>240</v>
      </c>
      <c r="B1166" s="18"/>
      <c r="C1166" s="19">
        <f t="shared" si="322"/>
        <v>0</v>
      </c>
      <c r="D1166" s="19"/>
      <c r="E1166" s="19">
        <f t="shared" si="323"/>
        <v>0</v>
      </c>
      <c r="F1166" s="19"/>
      <c r="G1166" s="19"/>
      <c r="H1166" s="19"/>
      <c r="I1166" s="19"/>
      <c r="J1166" s="19"/>
      <c r="K1166" s="19"/>
      <c r="L1166" s="19"/>
      <c r="M1166" s="19"/>
      <c r="N1166" s="19"/>
      <c r="O1166" s="19"/>
    </row>
    <row r="1167" spans="1:26" x14ac:dyDescent="0.25">
      <c r="A1167" s="17"/>
      <c r="B1167" s="18"/>
      <c r="C1167" s="19">
        <f t="shared" si="322"/>
        <v>0</v>
      </c>
      <c r="D1167" s="19"/>
      <c r="E1167" s="19">
        <f t="shared" si="323"/>
        <v>0</v>
      </c>
      <c r="F1167" s="19"/>
      <c r="G1167" s="19"/>
      <c r="H1167" s="19"/>
      <c r="I1167" s="19"/>
      <c r="J1167" s="19"/>
      <c r="K1167" s="19"/>
      <c r="L1167" s="19"/>
      <c r="M1167" s="19"/>
      <c r="N1167" s="19"/>
      <c r="O1167" s="19"/>
    </row>
    <row r="1168" spans="1:26" x14ac:dyDescent="0.25">
      <c r="A1168" s="17" t="s">
        <v>241</v>
      </c>
      <c r="B1168" s="18"/>
      <c r="C1168" s="19">
        <f t="shared" si="322"/>
        <v>0</v>
      </c>
      <c r="D1168" s="19"/>
      <c r="E1168" s="19">
        <f t="shared" si="323"/>
        <v>0</v>
      </c>
      <c r="F1168" s="19"/>
      <c r="G1168" s="19"/>
      <c r="H1168" s="19"/>
      <c r="I1168" s="19"/>
      <c r="J1168" s="19"/>
      <c r="K1168" s="19"/>
      <c r="L1168" s="19"/>
      <c r="M1168" s="19"/>
      <c r="N1168" s="19"/>
      <c r="O1168" s="19"/>
    </row>
    <row r="1169" spans="1:15" x14ac:dyDescent="0.25">
      <c r="A1169" s="17" t="s">
        <v>242</v>
      </c>
      <c r="B1169" s="18"/>
      <c r="C1169" s="19">
        <f t="shared" si="322"/>
        <v>0</v>
      </c>
      <c r="D1169" s="19"/>
      <c r="E1169" s="19">
        <f t="shared" si="323"/>
        <v>0</v>
      </c>
      <c r="F1169" s="19"/>
      <c r="G1169" s="19"/>
      <c r="H1169" s="19"/>
      <c r="I1169" s="19"/>
      <c r="J1169" s="19"/>
      <c r="K1169" s="19"/>
      <c r="L1169" s="19"/>
      <c r="M1169" s="19"/>
      <c r="N1169" s="19"/>
      <c r="O1169" s="19"/>
    </row>
    <row r="1170" spans="1:15" x14ac:dyDescent="0.25">
      <c r="A1170" s="17" t="s">
        <v>243</v>
      </c>
      <c r="B1170" s="18"/>
      <c r="C1170" s="19">
        <f t="shared" si="322"/>
        <v>0</v>
      </c>
      <c r="D1170" s="19"/>
      <c r="E1170" s="19">
        <f t="shared" si="323"/>
        <v>0</v>
      </c>
      <c r="F1170" s="19"/>
      <c r="G1170" s="19"/>
      <c r="H1170" s="19"/>
      <c r="I1170" s="19"/>
      <c r="J1170" s="19"/>
      <c r="K1170" s="19"/>
      <c r="L1170" s="19"/>
      <c r="M1170" s="19"/>
      <c r="N1170" s="19"/>
      <c r="O1170" s="19"/>
    </row>
    <row r="1171" spans="1:15" x14ac:dyDescent="0.25">
      <c r="A1171" s="17" t="s">
        <v>244</v>
      </c>
      <c r="B1171" s="18"/>
      <c r="C1171" s="19">
        <f t="shared" si="322"/>
        <v>0</v>
      </c>
      <c r="D1171" s="19"/>
      <c r="E1171" s="19">
        <f t="shared" si="323"/>
        <v>0</v>
      </c>
      <c r="F1171" s="19"/>
      <c r="G1171" s="19"/>
      <c r="H1171" s="19"/>
      <c r="I1171" s="19"/>
      <c r="J1171" s="19"/>
      <c r="K1171" s="19"/>
      <c r="L1171" s="19"/>
      <c r="M1171" s="19"/>
      <c r="N1171" s="19"/>
      <c r="O1171" s="19"/>
    </row>
    <row r="1172" spans="1:15" x14ac:dyDescent="0.25">
      <c r="A1172" s="17" t="s">
        <v>245</v>
      </c>
      <c r="B1172" s="18"/>
      <c r="C1172" s="19">
        <f t="shared" si="322"/>
        <v>0</v>
      </c>
      <c r="D1172" s="19"/>
      <c r="E1172" s="19">
        <f t="shared" si="323"/>
        <v>0</v>
      </c>
      <c r="F1172" s="19"/>
      <c r="G1172" s="19"/>
      <c r="H1172" s="19"/>
      <c r="I1172" s="19"/>
      <c r="J1172" s="19"/>
      <c r="K1172" s="19"/>
      <c r="L1172" s="19"/>
      <c r="M1172" s="19"/>
      <c r="N1172" s="19"/>
      <c r="O1172" s="19"/>
    </row>
    <row r="1173" spans="1:15" x14ac:dyDescent="0.25">
      <c r="A1173" s="14" t="s">
        <v>195</v>
      </c>
      <c r="B1173" s="14"/>
      <c r="C1173" s="20">
        <f>ROUND(SUM(C1168:C1172)+C1160+C1161+C1162,2)</f>
        <v>0</v>
      </c>
      <c r="D1173" s="16">
        <f>ROUND(SUM(D1168:D1172)+D1160+D1161+D1162,2)</f>
        <v>0</v>
      </c>
      <c r="E1173" s="16">
        <f>ROUND(SUM(E1168:E1172)+E1160+E1161+E1162,2)</f>
        <v>0</v>
      </c>
      <c r="F1173" s="16">
        <f>ROUND(SUM(F1168:F1172)+F1160+F1161+F1162,2)</f>
        <v>0</v>
      </c>
      <c r="G1173" s="16">
        <f t="shared" ref="G1173:O1173" si="324">SUM(G1168:G1172)+G1160+G1161+G1162</f>
        <v>0</v>
      </c>
      <c r="H1173" s="16">
        <f t="shared" si="324"/>
        <v>0</v>
      </c>
      <c r="I1173" s="16">
        <f t="shared" si="324"/>
        <v>0</v>
      </c>
      <c r="J1173" s="16">
        <f t="shared" si="324"/>
        <v>0</v>
      </c>
      <c r="K1173" s="16">
        <f t="shared" si="324"/>
        <v>0</v>
      </c>
      <c r="L1173" s="16">
        <f t="shared" si="324"/>
        <v>0</v>
      </c>
      <c r="M1173" s="16">
        <f t="shared" si="324"/>
        <v>0</v>
      </c>
      <c r="N1173" s="16">
        <f t="shared" si="324"/>
        <v>0</v>
      </c>
      <c r="O1173" s="16">
        <f t="shared" si="324"/>
        <v>0</v>
      </c>
    </row>
    <row r="1174" spans="1:15" x14ac:dyDescent="0.25">
      <c r="A1174" s="46" t="s">
        <v>3</v>
      </c>
      <c r="B1174" s="14" t="s">
        <v>231</v>
      </c>
      <c r="C1174" s="16"/>
      <c r="D1174" s="16"/>
      <c r="E1174" s="16"/>
      <c r="F1174" s="16"/>
      <c r="G1174" s="16"/>
      <c r="H1174" s="16"/>
      <c r="I1174" s="16"/>
      <c r="J1174" s="16"/>
      <c r="K1174" s="16"/>
      <c r="L1174" s="16"/>
      <c r="M1174" s="16"/>
      <c r="N1174" s="16"/>
      <c r="O1174" s="16"/>
    </row>
    <row r="1175" spans="1:15" x14ac:dyDescent="0.25">
      <c r="A1175" s="32" t="str">
        <f>$A$1160</f>
        <v>1、工资、奖金、津贴和补贴</v>
      </c>
      <c r="B1175" s="18"/>
      <c r="C1175" s="19">
        <f>ROUND(E1175+D1175,2)</f>
        <v>0</v>
      </c>
      <c r="D1175" s="19"/>
      <c r="E1175" s="19">
        <f>ROUND(SUM(F1175:O1175),2)</f>
        <v>0</v>
      </c>
      <c r="F1175" s="19"/>
      <c r="G1175" s="19"/>
      <c r="H1175" s="19"/>
      <c r="I1175" s="19"/>
      <c r="J1175" s="19"/>
      <c r="K1175" s="19"/>
      <c r="L1175" s="19"/>
      <c r="M1175" s="19"/>
      <c r="N1175" s="19"/>
      <c r="O1175" s="19"/>
    </row>
    <row r="1176" spans="1:15" x14ac:dyDescent="0.25">
      <c r="A1176" s="32" t="str">
        <f>$A$1161</f>
        <v>2、职工福利费</v>
      </c>
      <c r="B1176" s="18"/>
      <c r="C1176" s="19">
        <f>ROUND(E1176+D1176,2)</f>
        <v>0</v>
      </c>
      <c r="D1176" s="19"/>
      <c r="E1176" s="19">
        <f>ROUND(SUM(F1176:O1176),2)</f>
        <v>0</v>
      </c>
      <c r="F1176" s="19"/>
      <c r="G1176" s="19"/>
      <c r="H1176" s="19"/>
      <c r="I1176" s="19"/>
      <c r="J1176" s="19"/>
      <c r="K1176" s="19"/>
      <c r="L1176" s="19"/>
      <c r="M1176" s="19"/>
      <c r="N1176" s="19"/>
      <c r="O1176" s="19"/>
    </row>
    <row r="1177" spans="1:15" x14ac:dyDescent="0.25">
      <c r="A1177" s="32" t="str">
        <f>$A$1162</f>
        <v>3、社会保险费</v>
      </c>
      <c r="B1177" s="14"/>
      <c r="C1177" s="16">
        <f>ROUND(SUM(C1178:C1182),2)</f>
        <v>0</v>
      </c>
      <c r="D1177" s="16">
        <f>ROUND(SUM(D1178:D1182),2)</f>
        <v>0</v>
      </c>
      <c r="E1177" s="16">
        <f>ROUND(SUM(E1178:E1182),2)</f>
        <v>0</v>
      </c>
      <c r="F1177" s="16">
        <f>ROUND(SUM(F1178:F1182),2)</f>
        <v>0</v>
      </c>
      <c r="G1177" s="16">
        <f t="shared" ref="G1177:O1177" si="325">SUM(G1178:G1182)</f>
        <v>0</v>
      </c>
      <c r="H1177" s="16">
        <f t="shared" si="325"/>
        <v>0</v>
      </c>
      <c r="I1177" s="16">
        <f t="shared" si="325"/>
        <v>0</v>
      </c>
      <c r="J1177" s="16">
        <f t="shared" si="325"/>
        <v>0</v>
      </c>
      <c r="K1177" s="16">
        <f t="shared" si="325"/>
        <v>0</v>
      </c>
      <c r="L1177" s="16">
        <f t="shared" si="325"/>
        <v>0</v>
      </c>
      <c r="M1177" s="16">
        <f t="shared" si="325"/>
        <v>0</v>
      </c>
      <c r="N1177" s="16">
        <f t="shared" si="325"/>
        <v>0</v>
      </c>
      <c r="O1177" s="16">
        <f t="shared" si="325"/>
        <v>0</v>
      </c>
    </row>
    <row r="1178" spans="1:15" x14ac:dyDescent="0.25">
      <c r="A1178" s="32" t="str">
        <f>$A$1163</f>
        <v xml:space="preserve">   其中： 医疗保险费</v>
      </c>
      <c r="B1178" s="18"/>
      <c r="C1178" s="19">
        <f t="shared" ref="C1178:C1187" si="326">ROUND(E1178+D1178,2)</f>
        <v>0</v>
      </c>
      <c r="D1178" s="19"/>
      <c r="E1178" s="19">
        <f t="shared" ref="E1178:E1187" si="327">ROUND(SUM(F1178:O1178),2)</f>
        <v>0</v>
      </c>
      <c r="F1178" s="19"/>
      <c r="G1178" s="19"/>
      <c r="H1178" s="19"/>
      <c r="I1178" s="19"/>
      <c r="J1178" s="19"/>
      <c r="K1178" s="19"/>
      <c r="L1178" s="19"/>
      <c r="M1178" s="19"/>
      <c r="N1178" s="19"/>
      <c r="O1178" s="19"/>
    </row>
    <row r="1179" spans="1:15" x14ac:dyDescent="0.25">
      <c r="A1179" s="32" t="str">
        <f>$A$1164</f>
        <v xml:space="preserve">          工伤保险费</v>
      </c>
      <c r="B1179" s="18"/>
      <c r="C1179" s="19">
        <f t="shared" si="326"/>
        <v>0</v>
      </c>
      <c r="D1179" s="19"/>
      <c r="E1179" s="19">
        <f t="shared" si="327"/>
        <v>0</v>
      </c>
      <c r="F1179" s="19"/>
      <c r="G1179" s="19"/>
      <c r="H1179" s="19"/>
      <c r="I1179" s="19"/>
      <c r="J1179" s="19"/>
      <c r="K1179" s="19"/>
      <c r="L1179" s="19"/>
      <c r="M1179" s="19"/>
      <c r="N1179" s="19"/>
      <c r="O1179" s="19"/>
    </row>
    <row r="1180" spans="1:15" x14ac:dyDescent="0.25">
      <c r="A1180" s="32" t="str">
        <f>$A$1165</f>
        <v xml:space="preserve">          生育保险费</v>
      </c>
      <c r="B1180" s="18"/>
      <c r="C1180" s="19">
        <f t="shared" si="326"/>
        <v>0</v>
      </c>
      <c r="D1180" s="19"/>
      <c r="E1180" s="19">
        <f t="shared" si="327"/>
        <v>0</v>
      </c>
      <c r="F1180" s="19"/>
      <c r="G1180" s="19"/>
      <c r="H1180" s="19"/>
      <c r="I1180" s="19"/>
      <c r="J1180" s="19"/>
      <c r="K1180" s="19"/>
      <c r="L1180" s="19"/>
      <c r="M1180" s="19"/>
      <c r="N1180" s="19"/>
      <c r="O1180" s="19"/>
    </row>
    <row r="1181" spans="1:15" x14ac:dyDescent="0.25">
      <c r="A1181" s="32" t="str">
        <f>$A$1166</f>
        <v xml:space="preserve">          ……</v>
      </c>
      <c r="B1181" s="18"/>
      <c r="C1181" s="19">
        <f t="shared" si="326"/>
        <v>0</v>
      </c>
      <c r="D1181" s="19"/>
      <c r="E1181" s="19">
        <f t="shared" si="327"/>
        <v>0</v>
      </c>
      <c r="F1181" s="19"/>
      <c r="G1181" s="19"/>
      <c r="H1181" s="19"/>
      <c r="I1181" s="19"/>
      <c r="J1181" s="19"/>
      <c r="K1181" s="19"/>
      <c r="L1181" s="19"/>
      <c r="M1181" s="19"/>
      <c r="N1181" s="19"/>
      <c r="O1181" s="19"/>
    </row>
    <row r="1182" spans="1:15" x14ac:dyDescent="0.25">
      <c r="A1182" s="32">
        <f>$A$1167</f>
        <v>0</v>
      </c>
      <c r="B1182" s="18"/>
      <c r="C1182" s="19">
        <f t="shared" si="326"/>
        <v>0</v>
      </c>
      <c r="D1182" s="19"/>
      <c r="E1182" s="19">
        <f t="shared" si="327"/>
        <v>0</v>
      </c>
      <c r="F1182" s="19"/>
      <c r="G1182" s="19"/>
      <c r="H1182" s="19"/>
      <c r="I1182" s="19"/>
      <c r="J1182" s="19"/>
      <c r="K1182" s="19"/>
      <c r="L1182" s="19"/>
      <c r="M1182" s="19"/>
      <c r="N1182" s="19"/>
      <c r="O1182" s="19"/>
    </row>
    <row r="1183" spans="1:15" x14ac:dyDescent="0.25">
      <c r="A1183" s="32" t="str">
        <f>$A$1168</f>
        <v>4、住房公积金</v>
      </c>
      <c r="B1183" s="18"/>
      <c r="C1183" s="19">
        <f t="shared" si="326"/>
        <v>0</v>
      </c>
      <c r="D1183" s="19"/>
      <c r="E1183" s="19">
        <f t="shared" si="327"/>
        <v>0</v>
      </c>
      <c r="F1183" s="19"/>
      <c r="G1183" s="19"/>
      <c r="H1183" s="19"/>
      <c r="I1183" s="19"/>
      <c r="J1183" s="19"/>
      <c r="K1183" s="19"/>
      <c r="L1183" s="19"/>
      <c r="M1183" s="19"/>
      <c r="N1183" s="19"/>
      <c r="O1183" s="19"/>
    </row>
    <row r="1184" spans="1:15" x14ac:dyDescent="0.25">
      <c r="A1184" s="32" t="str">
        <f>$A$1169</f>
        <v>5、工会经费和职工教育经费</v>
      </c>
      <c r="B1184" s="18"/>
      <c r="C1184" s="19">
        <f t="shared" si="326"/>
        <v>0</v>
      </c>
      <c r="D1184" s="19"/>
      <c r="E1184" s="19">
        <f t="shared" si="327"/>
        <v>0</v>
      </c>
      <c r="F1184" s="19"/>
      <c r="G1184" s="19"/>
      <c r="H1184" s="19"/>
      <c r="I1184" s="19"/>
      <c r="J1184" s="19"/>
      <c r="K1184" s="19"/>
      <c r="L1184" s="19"/>
      <c r="M1184" s="19"/>
      <c r="N1184" s="19"/>
      <c r="O1184" s="19"/>
    </row>
    <row r="1185" spans="1:15" x14ac:dyDescent="0.25">
      <c r="A1185" s="32" t="str">
        <f>$A$1170</f>
        <v>6、短期带薪缺勤</v>
      </c>
      <c r="B1185" s="18"/>
      <c r="C1185" s="19">
        <f t="shared" si="326"/>
        <v>0</v>
      </c>
      <c r="D1185" s="19"/>
      <c r="E1185" s="19">
        <f t="shared" si="327"/>
        <v>0</v>
      </c>
      <c r="F1185" s="19"/>
      <c r="G1185" s="19"/>
      <c r="H1185" s="19"/>
      <c r="I1185" s="19"/>
      <c r="J1185" s="19"/>
      <c r="K1185" s="19"/>
      <c r="L1185" s="19"/>
      <c r="M1185" s="19"/>
      <c r="N1185" s="19"/>
      <c r="O1185" s="19"/>
    </row>
    <row r="1186" spans="1:15" x14ac:dyDescent="0.25">
      <c r="A1186" s="32" t="str">
        <f>$A$1171</f>
        <v>7、短期利润分享计划</v>
      </c>
      <c r="B1186" s="18"/>
      <c r="C1186" s="19">
        <f t="shared" si="326"/>
        <v>0</v>
      </c>
      <c r="D1186" s="19"/>
      <c r="E1186" s="19">
        <f t="shared" si="327"/>
        <v>0</v>
      </c>
      <c r="F1186" s="19"/>
      <c r="G1186" s="19"/>
      <c r="H1186" s="19"/>
      <c r="I1186" s="19"/>
      <c r="J1186" s="19"/>
      <c r="K1186" s="19"/>
      <c r="L1186" s="19"/>
      <c r="M1186" s="19"/>
      <c r="N1186" s="19"/>
      <c r="O1186" s="19"/>
    </row>
    <row r="1187" spans="1:15" x14ac:dyDescent="0.25">
      <c r="A1187" s="32" t="str">
        <f>$A$1172</f>
        <v xml:space="preserve">   ……</v>
      </c>
      <c r="B1187" s="18"/>
      <c r="C1187" s="19">
        <f t="shared" si="326"/>
        <v>0</v>
      </c>
      <c r="D1187" s="19"/>
      <c r="E1187" s="19">
        <f t="shared" si="327"/>
        <v>0</v>
      </c>
      <c r="F1187" s="19"/>
      <c r="G1187" s="19"/>
      <c r="H1187" s="19"/>
      <c r="I1187" s="19"/>
      <c r="J1187" s="19"/>
      <c r="K1187" s="19"/>
      <c r="L1187" s="19"/>
      <c r="M1187" s="19"/>
      <c r="N1187" s="19"/>
      <c r="O1187" s="19"/>
    </row>
    <row r="1188" spans="1:15" x14ac:dyDescent="0.25">
      <c r="A1188" s="14" t="s">
        <v>195</v>
      </c>
      <c r="B1188" s="14"/>
      <c r="C1188" s="20">
        <f>ROUND(SUM(C1183:C1187)+C1175+C1176+C1177,2)</f>
        <v>0</v>
      </c>
      <c r="D1188" s="16">
        <f>ROUND(SUM(D1183:D1187)+D1175+D1176+D1177,2)</f>
        <v>0</v>
      </c>
      <c r="E1188" s="16">
        <f>ROUND(SUM(E1183:E1187)+E1175+E1176+E1177,2)</f>
        <v>0</v>
      </c>
      <c r="F1188" s="16">
        <f>ROUND(SUM(F1183:F1187)+F1175+F1176+F1177,2)</f>
        <v>0</v>
      </c>
      <c r="G1188" s="16">
        <f t="shared" ref="G1188:O1188" si="328">SUM(G1183:G1187)+G1175+G1176+G1177</f>
        <v>0</v>
      </c>
      <c r="H1188" s="16">
        <f t="shared" si="328"/>
        <v>0</v>
      </c>
      <c r="I1188" s="16">
        <f t="shared" si="328"/>
        <v>0</v>
      </c>
      <c r="J1188" s="16">
        <f t="shared" si="328"/>
        <v>0</v>
      </c>
      <c r="K1188" s="16">
        <f t="shared" si="328"/>
        <v>0</v>
      </c>
      <c r="L1188" s="16">
        <f t="shared" si="328"/>
        <v>0</v>
      </c>
      <c r="M1188" s="16">
        <f t="shared" si="328"/>
        <v>0</v>
      </c>
      <c r="N1188" s="16">
        <f t="shared" si="328"/>
        <v>0</v>
      </c>
      <c r="O1188" s="16">
        <f t="shared" si="328"/>
        <v>0</v>
      </c>
    </row>
    <row r="1189" spans="1:15" x14ac:dyDescent="0.25">
      <c r="A1189" s="46" t="s">
        <v>3</v>
      </c>
      <c r="B1189" s="14" t="s">
        <v>232</v>
      </c>
      <c r="C1189" s="16"/>
      <c r="D1189" s="16"/>
      <c r="E1189" s="16"/>
      <c r="F1189" s="16"/>
      <c r="G1189" s="16"/>
      <c r="H1189" s="16"/>
      <c r="I1189" s="16"/>
      <c r="J1189" s="16"/>
      <c r="K1189" s="16"/>
      <c r="L1189" s="16"/>
      <c r="M1189" s="16"/>
      <c r="N1189" s="16"/>
      <c r="O1189" s="16"/>
    </row>
    <row r="1190" spans="1:15" x14ac:dyDescent="0.25">
      <c r="A1190" s="32" t="str">
        <f>$A$1160</f>
        <v>1、工资、奖金、津贴和补贴</v>
      </c>
      <c r="B1190" s="18"/>
      <c r="C1190" s="19">
        <f>ROUND(E1190+D1190,2)</f>
        <v>0</v>
      </c>
      <c r="D1190" s="19"/>
      <c r="E1190" s="19">
        <f>ROUND(SUM(F1190:O1190),2)</f>
        <v>0</v>
      </c>
      <c r="F1190" s="19"/>
      <c r="G1190" s="19"/>
      <c r="H1190" s="19"/>
      <c r="I1190" s="19"/>
      <c r="J1190" s="19"/>
      <c r="K1190" s="19"/>
      <c r="L1190" s="19"/>
      <c r="M1190" s="19"/>
      <c r="N1190" s="19"/>
      <c r="O1190" s="19"/>
    </row>
    <row r="1191" spans="1:15" x14ac:dyDescent="0.25">
      <c r="A1191" s="32" t="str">
        <f>$A$1161</f>
        <v>2、职工福利费</v>
      </c>
      <c r="B1191" s="18"/>
      <c r="C1191" s="19">
        <f>ROUND(E1191+D1191,2)</f>
        <v>0</v>
      </c>
      <c r="D1191" s="19"/>
      <c r="E1191" s="19">
        <f>ROUND(SUM(F1191:O1191),2)</f>
        <v>0</v>
      </c>
      <c r="F1191" s="19"/>
      <c r="G1191" s="19"/>
      <c r="H1191" s="19"/>
      <c r="I1191" s="19"/>
      <c r="J1191" s="19"/>
      <c r="K1191" s="19"/>
      <c r="L1191" s="19"/>
      <c r="M1191" s="19"/>
      <c r="N1191" s="19"/>
      <c r="O1191" s="19"/>
    </row>
    <row r="1192" spans="1:15" x14ac:dyDescent="0.25">
      <c r="A1192" s="32" t="str">
        <f>$A$1162</f>
        <v>3、社会保险费</v>
      </c>
      <c r="B1192" s="14"/>
      <c r="C1192" s="16">
        <f>ROUND(SUM(C1193:C1197),2)</f>
        <v>0</v>
      </c>
      <c r="D1192" s="16">
        <f>ROUND(SUM(D1193:D1197),2)</f>
        <v>0</v>
      </c>
      <c r="E1192" s="16">
        <f>ROUND(SUM(E1193:E1197),2)</f>
        <v>0</v>
      </c>
      <c r="F1192" s="16">
        <f>ROUND(SUM(F1193:F1197),2)</f>
        <v>0</v>
      </c>
      <c r="G1192" s="16">
        <f t="shared" ref="G1192:O1192" si="329">SUM(G1193:G1197)</f>
        <v>0</v>
      </c>
      <c r="H1192" s="16">
        <f t="shared" si="329"/>
        <v>0</v>
      </c>
      <c r="I1192" s="16">
        <f t="shared" si="329"/>
        <v>0</v>
      </c>
      <c r="J1192" s="16">
        <f t="shared" si="329"/>
        <v>0</v>
      </c>
      <c r="K1192" s="16">
        <f t="shared" si="329"/>
        <v>0</v>
      </c>
      <c r="L1192" s="16">
        <f t="shared" si="329"/>
        <v>0</v>
      </c>
      <c r="M1192" s="16">
        <f t="shared" si="329"/>
        <v>0</v>
      </c>
      <c r="N1192" s="16">
        <f t="shared" si="329"/>
        <v>0</v>
      </c>
      <c r="O1192" s="16">
        <f t="shared" si="329"/>
        <v>0</v>
      </c>
    </row>
    <row r="1193" spans="1:15" x14ac:dyDescent="0.25">
      <c r="A1193" s="32" t="str">
        <f>$A$1163</f>
        <v xml:space="preserve">   其中： 医疗保险费</v>
      </c>
      <c r="B1193" s="18"/>
      <c r="C1193" s="19">
        <f t="shared" ref="C1193:C1202" si="330">ROUND(E1193+D1193,2)</f>
        <v>0</v>
      </c>
      <c r="D1193" s="19"/>
      <c r="E1193" s="19">
        <f t="shared" ref="E1193:E1202" si="331">ROUND(SUM(F1193:O1193),2)</f>
        <v>0</v>
      </c>
      <c r="F1193" s="19"/>
      <c r="G1193" s="19"/>
      <c r="H1193" s="19"/>
      <c r="I1193" s="19"/>
      <c r="J1193" s="19"/>
      <c r="K1193" s="19"/>
      <c r="L1193" s="19"/>
      <c r="M1193" s="19"/>
      <c r="N1193" s="19"/>
      <c r="O1193" s="19"/>
    </row>
    <row r="1194" spans="1:15" x14ac:dyDescent="0.25">
      <c r="A1194" s="32" t="str">
        <f>$A$1164</f>
        <v xml:space="preserve">          工伤保险费</v>
      </c>
      <c r="B1194" s="18"/>
      <c r="C1194" s="19">
        <f t="shared" si="330"/>
        <v>0</v>
      </c>
      <c r="D1194" s="19"/>
      <c r="E1194" s="19">
        <f t="shared" si="331"/>
        <v>0</v>
      </c>
      <c r="F1194" s="19"/>
      <c r="G1194" s="19"/>
      <c r="H1194" s="19"/>
      <c r="I1194" s="19"/>
      <c r="J1194" s="19"/>
      <c r="K1194" s="19"/>
      <c r="L1194" s="19"/>
      <c r="M1194" s="19"/>
      <c r="N1194" s="19"/>
      <c r="O1194" s="19"/>
    </row>
    <row r="1195" spans="1:15" x14ac:dyDescent="0.25">
      <c r="A1195" s="32" t="str">
        <f>$A$1165</f>
        <v xml:space="preserve">          生育保险费</v>
      </c>
      <c r="B1195" s="18"/>
      <c r="C1195" s="19">
        <f t="shared" si="330"/>
        <v>0</v>
      </c>
      <c r="D1195" s="19"/>
      <c r="E1195" s="19">
        <f t="shared" si="331"/>
        <v>0</v>
      </c>
      <c r="F1195" s="19"/>
      <c r="G1195" s="19"/>
      <c r="H1195" s="19"/>
      <c r="I1195" s="19"/>
      <c r="J1195" s="19"/>
      <c r="K1195" s="19"/>
      <c r="L1195" s="19"/>
      <c r="M1195" s="19"/>
      <c r="N1195" s="19"/>
      <c r="O1195" s="19"/>
    </row>
    <row r="1196" spans="1:15" x14ac:dyDescent="0.25">
      <c r="A1196" s="32" t="str">
        <f>$A$1166</f>
        <v xml:space="preserve">          ……</v>
      </c>
      <c r="B1196" s="18"/>
      <c r="C1196" s="19">
        <f t="shared" si="330"/>
        <v>0</v>
      </c>
      <c r="D1196" s="19"/>
      <c r="E1196" s="19">
        <f t="shared" si="331"/>
        <v>0</v>
      </c>
      <c r="F1196" s="19"/>
      <c r="G1196" s="19"/>
      <c r="H1196" s="19"/>
      <c r="I1196" s="19"/>
      <c r="J1196" s="19"/>
      <c r="K1196" s="19"/>
      <c r="L1196" s="19"/>
      <c r="M1196" s="19"/>
      <c r="N1196" s="19"/>
      <c r="O1196" s="19"/>
    </row>
    <row r="1197" spans="1:15" x14ac:dyDescent="0.25">
      <c r="A1197" s="32">
        <f>$A$1167</f>
        <v>0</v>
      </c>
      <c r="B1197" s="18"/>
      <c r="C1197" s="19">
        <f t="shared" si="330"/>
        <v>0</v>
      </c>
      <c r="D1197" s="19"/>
      <c r="E1197" s="19">
        <f t="shared" si="331"/>
        <v>0</v>
      </c>
      <c r="F1197" s="19"/>
      <c r="G1197" s="19"/>
      <c r="H1197" s="19"/>
      <c r="I1197" s="19"/>
      <c r="J1197" s="19"/>
      <c r="K1197" s="19"/>
      <c r="L1197" s="19"/>
      <c r="M1197" s="19"/>
      <c r="N1197" s="19"/>
      <c r="O1197" s="19"/>
    </row>
    <row r="1198" spans="1:15" x14ac:dyDescent="0.25">
      <c r="A1198" s="32" t="str">
        <f>$A$1168</f>
        <v>4、住房公积金</v>
      </c>
      <c r="B1198" s="18"/>
      <c r="C1198" s="19">
        <f t="shared" si="330"/>
        <v>0</v>
      </c>
      <c r="D1198" s="19"/>
      <c r="E1198" s="19">
        <f t="shared" si="331"/>
        <v>0</v>
      </c>
      <c r="F1198" s="19"/>
      <c r="G1198" s="19"/>
      <c r="H1198" s="19"/>
      <c r="I1198" s="19"/>
      <c r="J1198" s="19"/>
      <c r="K1198" s="19"/>
      <c r="L1198" s="19"/>
      <c r="M1198" s="19"/>
      <c r="N1198" s="19"/>
      <c r="O1198" s="19"/>
    </row>
    <row r="1199" spans="1:15" x14ac:dyDescent="0.25">
      <c r="A1199" s="32" t="str">
        <f>$A$1169</f>
        <v>5、工会经费和职工教育经费</v>
      </c>
      <c r="B1199" s="18"/>
      <c r="C1199" s="19">
        <f t="shared" si="330"/>
        <v>0</v>
      </c>
      <c r="D1199" s="19"/>
      <c r="E1199" s="19">
        <f t="shared" si="331"/>
        <v>0</v>
      </c>
      <c r="F1199" s="19"/>
      <c r="G1199" s="19"/>
      <c r="H1199" s="19"/>
      <c r="I1199" s="19"/>
      <c r="J1199" s="19"/>
      <c r="K1199" s="19"/>
      <c r="L1199" s="19"/>
      <c r="M1199" s="19"/>
      <c r="N1199" s="19"/>
      <c r="O1199" s="19"/>
    </row>
    <row r="1200" spans="1:15" x14ac:dyDescent="0.25">
      <c r="A1200" s="32" t="str">
        <f>$A$1170</f>
        <v>6、短期带薪缺勤</v>
      </c>
      <c r="B1200" s="18"/>
      <c r="C1200" s="19">
        <f t="shared" si="330"/>
        <v>0</v>
      </c>
      <c r="D1200" s="19"/>
      <c r="E1200" s="19">
        <f t="shared" si="331"/>
        <v>0</v>
      </c>
      <c r="F1200" s="19"/>
      <c r="G1200" s="19"/>
      <c r="H1200" s="19"/>
      <c r="I1200" s="19"/>
      <c r="J1200" s="19"/>
      <c r="K1200" s="19"/>
      <c r="L1200" s="19"/>
      <c r="M1200" s="19"/>
      <c r="N1200" s="19"/>
      <c r="O1200" s="19"/>
    </row>
    <row r="1201" spans="1:15" x14ac:dyDescent="0.25">
      <c r="A1201" s="32" t="str">
        <f>$A$1171</f>
        <v>7、短期利润分享计划</v>
      </c>
      <c r="B1201" s="18"/>
      <c r="C1201" s="19">
        <f t="shared" si="330"/>
        <v>0</v>
      </c>
      <c r="D1201" s="19"/>
      <c r="E1201" s="19">
        <f t="shared" si="331"/>
        <v>0</v>
      </c>
      <c r="F1201" s="19"/>
      <c r="G1201" s="19"/>
      <c r="H1201" s="19"/>
      <c r="I1201" s="19"/>
      <c r="J1201" s="19"/>
      <c r="K1201" s="19"/>
      <c r="L1201" s="19"/>
      <c r="M1201" s="19"/>
      <c r="N1201" s="19"/>
      <c r="O1201" s="19"/>
    </row>
    <row r="1202" spans="1:15" x14ac:dyDescent="0.25">
      <c r="A1202" s="32" t="str">
        <f>$A$1172</f>
        <v xml:space="preserve">   ……</v>
      </c>
      <c r="B1202" s="18"/>
      <c r="C1202" s="19">
        <f t="shared" si="330"/>
        <v>0</v>
      </c>
      <c r="D1202" s="19"/>
      <c r="E1202" s="19">
        <f t="shared" si="331"/>
        <v>0</v>
      </c>
      <c r="F1202" s="19"/>
      <c r="G1202" s="19"/>
      <c r="H1202" s="19"/>
      <c r="I1202" s="19"/>
      <c r="J1202" s="19"/>
      <c r="K1202" s="19"/>
      <c r="L1202" s="19"/>
      <c r="M1202" s="19"/>
      <c r="N1202" s="19"/>
      <c r="O1202" s="19"/>
    </row>
    <row r="1203" spans="1:15" x14ac:dyDescent="0.25">
      <c r="A1203" s="14" t="s">
        <v>195</v>
      </c>
      <c r="B1203" s="14"/>
      <c r="C1203" s="20">
        <f>ROUND(SUM(C1198:C1202)+C1190+C1191+C1192,2)</f>
        <v>0</v>
      </c>
      <c r="D1203" s="16">
        <f>ROUND(SUM(D1198:D1202)+D1190+D1191+D1192,2)</f>
        <v>0</v>
      </c>
      <c r="E1203" s="16">
        <f>ROUND(SUM(E1198:E1202)+E1190+E1191+E1192,2)</f>
        <v>0</v>
      </c>
      <c r="F1203" s="16">
        <f>ROUND(SUM(F1198:F1202)+F1190+F1191+F1192,2)</f>
        <v>0</v>
      </c>
      <c r="G1203" s="16">
        <f t="shared" ref="G1203:O1203" si="332">SUM(G1198:G1202)+G1190+G1191+G1192</f>
        <v>0</v>
      </c>
      <c r="H1203" s="16">
        <f t="shared" si="332"/>
        <v>0</v>
      </c>
      <c r="I1203" s="16">
        <f t="shared" si="332"/>
        <v>0</v>
      </c>
      <c r="J1203" s="16">
        <f t="shared" si="332"/>
        <v>0</v>
      </c>
      <c r="K1203" s="16">
        <f t="shared" si="332"/>
        <v>0</v>
      </c>
      <c r="L1203" s="16">
        <f t="shared" si="332"/>
        <v>0</v>
      </c>
      <c r="M1203" s="16">
        <f t="shared" si="332"/>
        <v>0</v>
      </c>
      <c r="N1203" s="16">
        <f t="shared" si="332"/>
        <v>0</v>
      </c>
      <c r="O1203" s="16">
        <f t="shared" si="332"/>
        <v>0</v>
      </c>
    </row>
    <row r="1204" spans="1:15" x14ac:dyDescent="0.25">
      <c r="A1204" s="46" t="s">
        <v>3</v>
      </c>
      <c r="B1204" s="14" t="s">
        <v>157</v>
      </c>
      <c r="C1204" s="16"/>
      <c r="D1204" s="16"/>
      <c r="E1204" s="16"/>
      <c r="F1204" s="16"/>
      <c r="G1204" s="16"/>
      <c r="H1204" s="16"/>
      <c r="I1204" s="16"/>
      <c r="J1204" s="16"/>
      <c r="K1204" s="16"/>
      <c r="L1204" s="16"/>
      <c r="M1204" s="16"/>
      <c r="N1204" s="16"/>
      <c r="O1204" s="16"/>
    </row>
    <row r="1205" spans="1:15" x14ac:dyDescent="0.25">
      <c r="A1205" s="32" t="str">
        <f>$A$1160</f>
        <v>1、工资、奖金、津贴和补贴</v>
      </c>
      <c r="B1205" s="14"/>
      <c r="C1205" s="20">
        <f t="shared" ref="C1205:F1206" si="333">ROUND(C1160+C1175-C1190,2)</f>
        <v>0</v>
      </c>
      <c r="D1205" s="16">
        <f t="shared" si="333"/>
        <v>0</v>
      </c>
      <c r="E1205" s="16">
        <f t="shared" si="333"/>
        <v>0</v>
      </c>
      <c r="F1205" s="16">
        <f t="shared" si="333"/>
        <v>0</v>
      </c>
      <c r="G1205" s="16">
        <f t="shared" ref="G1205:O1217" si="334">G1160+G1175-G1190</f>
        <v>0</v>
      </c>
      <c r="H1205" s="16">
        <f t="shared" si="334"/>
        <v>0</v>
      </c>
      <c r="I1205" s="16">
        <f t="shared" si="334"/>
        <v>0</v>
      </c>
      <c r="J1205" s="16">
        <f t="shared" si="334"/>
        <v>0</v>
      </c>
      <c r="K1205" s="16">
        <f t="shared" si="334"/>
        <v>0</v>
      </c>
      <c r="L1205" s="16">
        <f t="shared" si="334"/>
        <v>0</v>
      </c>
      <c r="M1205" s="16">
        <f t="shared" si="334"/>
        <v>0</v>
      </c>
      <c r="N1205" s="16">
        <f t="shared" si="334"/>
        <v>0</v>
      </c>
      <c r="O1205" s="16">
        <f t="shared" si="334"/>
        <v>0</v>
      </c>
    </row>
    <row r="1206" spans="1:15" x14ac:dyDescent="0.25">
      <c r="A1206" s="32" t="str">
        <f>$A$1161</f>
        <v>2、职工福利费</v>
      </c>
      <c r="B1206" s="14"/>
      <c r="C1206" s="20">
        <f t="shared" si="333"/>
        <v>0</v>
      </c>
      <c r="D1206" s="16">
        <f t="shared" si="333"/>
        <v>0</v>
      </c>
      <c r="E1206" s="16">
        <f t="shared" si="333"/>
        <v>0</v>
      </c>
      <c r="F1206" s="16">
        <f t="shared" si="333"/>
        <v>0</v>
      </c>
      <c r="G1206" s="16">
        <f t="shared" si="334"/>
        <v>0</v>
      </c>
      <c r="H1206" s="16">
        <f t="shared" si="334"/>
        <v>0</v>
      </c>
      <c r="I1206" s="16">
        <f t="shared" si="334"/>
        <v>0</v>
      </c>
      <c r="J1206" s="16">
        <f t="shared" si="334"/>
        <v>0</v>
      </c>
      <c r="K1206" s="16">
        <f t="shared" si="334"/>
        <v>0</v>
      </c>
      <c r="L1206" s="16">
        <f t="shared" si="334"/>
        <v>0</v>
      </c>
      <c r="M1206" s="16">
        <f t="shared" si="334"/>
        <v>0</v>
      </c>
      <c r="N1206" s="16">
        <f t="shared" si="334"/>
        <v>0</v>
      </c>
      <c r="O1206" s="16">
        <f t="shared" si="334"/>
        <v>0</v>
      </c>
    </row>
    <row r="1207" spans="1:15" x14ac:dyDescent="0.25">
      <c r="A1207" s="32" t="str">
        <f>$A$1162</f>
        <v>3、社会保险费</v>
      </c>
      <c r="B1207" s="14"/>
      <c r="C1207" s="16">
        <f>ROUND(SUM(C1208:C1212),2)</f>
        <v>0</v>
      </c>
      <c r="D1207" s="16">
        <f>ROUND(SUM(D1208:D1212),2)</f>
        <v>0</v>
      </c>
      <c r="E1207" s="16">
        <f>ROUND(SUM(E1208:E1212),2)</f>
        <v>0</v>
      </c>
      <c r="F1207" s="16">
        <f>ROUND(SUM(F1208:F1212),2)</f>
        <v>0</v>
      </c>
      <c r="G1207" s="16">
        <f t="shared" ref="G1207:O1207" si="335">SUM(G1208:G1212)</f>
        <v>0</v>
      </c>
      <c r="H1207" s="16">
        <f t="shared" si="335"/>
        <v>0</v>
      </c>
      <c r="I1207" s="16">
        <f t="shared" si="335"/>
        <v>0</v>
      </c>
      <c r="J1207" s="16">
        <f t="shared" si="335"/>
        <v>0</v>
      </c>
      <c r="K1207" s="16">
        <f t="shared" si="335"/>
        <v>0</v>
      </c>
      <c r="L1207" s="16">
        <f t="shared" si="335"/>
        <v>0</v>
      </c>
      <c r="M1207" s="16">
        <f t="shared" si="335"/>
        <v>0</v>
      </c>
      <c r="N1207" s="16">
        <f t="shared" si="335"/>
        <v>0</v>
      </c>
      <c r="O1207" s="16">
        <f t="shared" si="335"/>
        <v>0</v>
      </c>
    </row>
    <row r="1208" spans="1:15" x14ac:dyDescent="0.25">
      <c r="A1208" s="32" t="str">
        <f>$A$1163</f>
        <v xml:space="preserve">   其中： 医疗保险费</v>
      </c>
      <c r="B1208" s="14"/>
      <c r="C1208" s="16">
        <f t="shared" ref="C1208:F1217" si="336">ROUND(C1163+C1178-C1193,2)</f>
        <v>0</v>
      </c>
      <c r="D1208" s="16">
        <f t="shared" si="336"/>
        <v>0</v>
      </c>
      <c r="E1208" s="16">
        <f t="shared" si="336"/>
        <v>0</v>
      </c>
      <c r="F1208" s="16">
        <f t="shared" si="336"/>
        <v>0</v>
      </c>
      <c r="G1208" s="16">
        <f t="shared" si="334"/>
        <v>0</v>
      </c>
      <c r="H1208" s="16">
        <f t="shared" si="334"/>
        <v>0</v>
      </c>
      <c r="I1208" s="16">
        <f t="shared" si="334"/>
        <v>0</v>
      </c>
      <c r="J1208" s="16">
        <f t="shared" si="334"/>
        <v>0</v>
      </c>
      <c r="K1208" s="16">
        <f t="shared" si="334"/>
        <v>0</v>
      </c>
      <c r="L1208" s="16">
        <f t="shared" si="334"/>
        <v>0</v>
      </c>
      <c r="M1208" s="16">
        <f t="shared" si="334"/>
        <v>0</v>
      </c>
      <c r="N1208" s="16">
        <f t="shared" si="334"/>
        <v>0</v>
      </c>
      <c r="O1208" s="16">
        <f t="shared" si="334"/>
        <v>0</v>
      </c>
    </row>
    <row r="1209" spans="1:15" x14ac:dyDescent="0.25">
      <c r="A1209" s="32" t="str">
        <f>$A$1164</f>
        <v xml:space="preserve">          工伤保险费</v>
      </c>
      <c r="B1209" s="14"/>
      <c r="C1209" s="16">
        <f t="shared" si="336"/>
        <v>0</v>
      </c>
      <c r="D1209" s="16">
        <f t="shared" si="336"/>
        <v>0</v>
      </c>
      <c r="E1209" s="16">
        <f t="shared" si="336"/>
        <v>0</v>
      </c>
      <c r="F1209" s="16">
        <f t="shared" si="336"/>
        <v>0</v>
      </c>
      <c r="G1209" s="16">
        <f t="shared" si="334"/>
        <v>0</v>
      </c>
      <c r="H1209" s="16">
        <f t="shared" si="334"/>
        <v>0</v>
      </c>
      <c r="I1209" s="16">
        <f t="shared" si="334"/>
        <v>0</v>
      </c>
      <c r="J1209" s="16">
        <f t="shared" si="334"/>
        <v>0</v>
      </c>
      <c r="K1209" s="16">
        <f t="shared" si="334"/>
        <v>0</v>
      </c>
      <c r="L1209" s="16">
        <f t="shared" si="334"/>
        <v>0</v>
      </c>
      <c r="M1209" s="16">
        <f t="shared" si="334"/>
        <v>0</v>
      </c>
      <c r="N1209" s="16">
        <f t="shared" si="334"/>
        <v>0</v>
      </c>
      <c r="O1209" s="16">
        <f t="shared" si="334"/>
        <v>0</v>
      </c>
    </row>
    <row r="1210" spans="1:15" x14ac:dyDescent="0.25">
      <c r="A1210" s="32" t="str">
        <f>$A$1165</f>
        <v xml:space="preserve">          生育保险费</v>
      </c>
      <c r="B1210" s="14"/>
      <c r="C1210" s="16">
        <f t="shared" si="336"/>
        <v>0</v>
      </c>
      <c r="D1210" s="16">
        <f t="shared" si="336"/>
        <v>0</v>
      </c>
      <c r="E1210" s="16">
        <f t="shared" si="336"/>
        <v>0</v>
      </c>
      <c r="F1210" s="16">
        <f t="shared" si="336"/>
        <v>0</v>
      </c>
      <c r="G1210" s="16">
        <f t="shared" si="334"/>
        <v>0</v>
      </c>
      <c r="H1210" s="16">
        <f t="shared" si="334"/>
        <v>0</v>
      </c>
      <c r="I1210" s="16">
        <f t="shared" si="334"/>
        <v>0</v>
      </c>
      <c r="J1210" s="16">
        <f t="shared" si="334"/>
        <v>0</v>
      </c>
      <c r="K1210" s="16">
        <f t="shared" si="334"/>
        <v>0</v>
      </c>
      <c r="L1210" s="16">
        <f t="shared" si="334"/>
        <v>0</v>
      </c>
      <c r="M1210" s="16">
        <f t="shared" si="334"/>
        <v>0</v>
      </c>
      <c r="N1210" s="16">
        <f t="shared" si="334"/>
        <v>0</v>
      </c>
      <c r="O1210" s="16">
        <f t="shared" si="334"/>
        <v>0</v>
      </c>
    </row>
    <row r="1211" spans="1:15" x14ac:dyDescent="0.25">
      <c r="A1211" s="32" t="str">
        <f>$A$1166</f>
        <v xml:space="preserve">          ……</v>
      </c>
      <c r="B1211" s="14"/>
      <c r="C1211" s="16">
        <f t="shared" si="336"/>
        <v>0</v>
      </c>
      <c r="D1211" s="16">
        <f t="shared" si="336"/>
        <v>0</v>
      </c>
      <c r="E1211" s="16">
        <f t="shared" si="336"/>
        <v>0</v>
      </c>
      <c r="F1211" s="16">
        <f t="shared" si="336"/>
        <v>0</v>
      </c>
      <c r="G1211" s="16">
        <f t="shared" si="334"/>
        <v>0</v>
      </c>
      <c r="H1211" s="16">
        <f t="shared" si="334"/>
        <v>0</v>
      </c>
      <c r="I1211" s="16">
        <f t="shared" si="334"/>
        <v>0</v>
      </c>
      <c r="J1211" s="16">
        <f t="shared" si="334"/>
        <v>0</v>
      </c>
      <c r="K1211" s="16">
        <f t="shared" si="334"/>
        <v>0</v>
      </c>
      <c r="L1211" s="16">
        <f t="shared" si="334"/>
        <v>0</v>
      </c>
      <c r="M1211" s="16">
        <f t="shared" si="334"/>
        <v>0</v>
      </c>
      <c r="N1211" s="16">
        <f t="shared" si="334"/>
        <v>0</v>
      </c>
      <c r="O1211" s="16">
        <f t="shared" si="334"/>
        <v>0</v>
      </c>
    </row>
    <row r="1212" spans="1:15" x14ac:dyDescent="0.25">
      <c r="A1212" s="32">
        <f>$A$1167</f>
        <v>0</v>
      </c>
      <c r="B1212" s="14"/>
      <c r="C1212" s="16">
        <f t="shared" si="336"/>
        <v>0</v>
      </c>
      <c r="D1212" s="16">
        <f t="shared" si="336"/>
        <v>0</v>
      </c>
      <c r="E1212" s="16">
        <f t="shared" si="336"/>
        <v>0</v>
      </c>
      <c r="F1212" s="16">
        <f t="shared" si="336"/>
        <v>0</v>
      </c>
      <c r="G1212" s="16">
        <f t="shared" si="334"/>
        <v>0</v>
      </c>
      <c r="H1212" s="16">
        <f t="shared" si="334"/>
        <v>0</v>
      </c>
      <c r="I1212" s="16">
        <f t="shared" si="334"/>
        <v>0</v>
      </c>
      <c r="J1212" s="16">
        <f t="shared" si="334"/>
        <v>0</v>
      </c>
      <c r="K1212" s="16">
        <f t="shared" si="334"/>
        <v>0</v>
      </c>
      <c r="L1212" s="16">
        <f t="shared" si="334"/>
        <v>0</v>
      </c>
      <c r="M1212" s="16">
        <f t="shared" si="334"/>
        <v>0</v>
      </c>
      <c r="N1212" s="16">
        <f t="shared" si="334"/>
        <v>0</v>
      </c>
      <c r="O1212" s="16">
        <f t="shared" si="334"/>
        <v>0</v>
      </c>
    </row>
    <row r="1213" spans="1:15" x14ac:dyDescent="0.25">
      <c r="A1213" s="32" t="str">
        <f>$A$1168</f>
        <v>4、住房公积金</v>
      </c>
      <c r="B1213" s="14"/>
      <c r="C1213" s="16">
        <f t="shared" si="336"/>
        <v>0</v>
      </c>
      <c r="D1213" s="16">
        <f t="shared" si="336"/>
        <v>0</v>
      </c>
      <c r="E1213" s="16">
        <f t="shared" si="336"/>
        <v>0</v>
      </c>
      <c r="F1213" s="16">
        <f t="shared" si="336"/>
        <v>0</v>
      </c>
      <c r="G1213" s="16">
        <f t="shared" si="334"/>
        <v>0</v>
      </c>
      <c r="H1213" s="16">
        <f t="shared" si="334"/>
        <v>0</v>
      </c>
      <c r="I1213" s="16">
        <f t="shared" si="334"/>
        <v>0</v>
      </c>
      <c r="J1213" s="16">
        <f t="shared" si="334"/>
        <v>0</v>
      </c>
      <c r="K1213" s="16">
        <f t="shared" si="334"/>
        <v>0</v>
      </c>
      <c r="L1213" s="16">
        <f t="shared" si="334"/>
        <v>0</v>
      </c>
      <c r="M1213" s="16">
        <f t="shared" si="334"/>
        <v>0</v>
      </c>
      <c r="N1213" s="16">
        <f t="shared" si="334"/>
        <v>0</v>
      </c>
      <c r="O1213" s="16">
        <f t="shared" si="334"/>
        <v>0</v>
      </c>
    </row>
    <row r="1214" spans="1:15" x14ac:dyDescent="0.25">
      <c r="A1214" s="32" t="str">
        <f>$A$1169</f>
        <v>5、工会经费和职工教育经费</v>
      </c>
      <c r="B1214" s="14"/>
      <c r="C1214" s="16">
        <f t="shared" si="336"/>
        <v>0</v>
      </c>
      <c r="D1214" s="16">
        <f t="shared" si="336"/>
        <v>0</v>
      </c>
      <c r="E1214" s="16">
        <f t="shared" si="336"/>
        <v>0</v>
      </c>
      <c r="F1214" s="16">
        <f t="shared" si="336"/>
        <v>0</v>
      </c>
      <c r="G1214" s="16">
        <f t="shared" si="334"/>
        <v>0</v>
      </c>
      <c r="H1214" s="16">
        <f t="shared" si="334"/>
        <v>0</v>
      </c>
      <c r="I1214" s="16">
        <f t="shared" si="334"/>
        <v>0</v>
      </c>
      <c r="J1214" s="16">
        <f t="shared" si="334"/>
        <v>0</v>
      </c>
      <c r="K1214" s="16">
        <f t="shared" si="334"/>
        <v>0</v>
      </c>
      <c r="L1214" s="16">
        <f t="shared" si="334"/>
        <v>0</v>
      </c>
      <c r="M1214" s="16">
        <f t="shared" si="334"/>
        <v>0</v>
      </c>
      <c r="N1214" s="16">
        <f t="shared" si="334"/>
        <v>0</v>
      </c>
      <c r="O1214" s="16">
        <f t="shared" si="334"/>
        <v>0</v>
      </c>
    </row>
    <row r="1215" spans="1:15" x14ac:dyDescent="0.25">
      <c r="A1215" s="32" t="str">
        <f>$A$1170</f>
        <v>6、短期带薪缺勤</v>
      </c>
      <c r="B1215" s="14"/>
      <c r="C1215" s="16">
        <f t="shared" si="336"/>
        <v>0</v>
      </c>
      <c r="D1215" s="16">
        <f t="shared" si="336"/>
        <v>0</v>
      </c>
      <c r="E1215" s="16">
        <f t="shared" si="336"/>
        <v>0</v>
      </c>
      <c r="F1215" s="16">
        <f t="shared" si="336"/>
        <v>0</v>
      </c>
      <c r="G1215" s="16">
        <f t="shared" si="334"/>
        <v>0</v>
      </c>
      <c r="H1215" s="16">
        <f t="shared" si="334"/>
        <v>0</v>
      </c>
      <c r="I1215" s="16">
        <f t="shared" si="334"/>
        <v>0</v>
      </c>
      <c r="J1215" s="16">
        <f t="shared" si="334"/>
        <v>0</v>
      </c>
      <c r="K1215" s="16">
        <f t="shared" si="334"/>
        <v>0</v>
      </c>
      <c r="L1215" s="16">
        <f t="shared" si="334"/>
        <v>0</v>
      </c>
      <c r="M1215" s="16">
        <f t="shared" si="334"/>
        <v>0</v>
      </c>
      <c r="N1215" s="16">
        <f t="shared" si="334"/>
        <v>0</v>
      </c>
      <c r="O1215" s="16">
        <f t="shared" si="334"/>
        <v>0</v>
      </c>
    </row>
    <row r="1216" spans="1:15" x14ac:dyDescent="0.25">
      <c r="A1216" s="32" t="str">
        <f>$A$1171</f>
        <v>7、短期利润分享计划</v>
      </c>
      <c r="B1216" s="14"/>
      <c r="C1216" s="16">
        <f t="shared" si="336"/>
        <v>0</v>
      </c>
      <c r="D1216" s="16">
        <f t="shared" si="336"/>
        <v>0</v>
      </c>
      <c r="E1216" s="16">
        <f t="shared" si="336"/>
        <v>0</v>
      </c>
      <c r="F1216" s="16">
        <f t="shared" si="336"/>
        <v>0</v>
      </c>
      <c r="G1216" s="16">
        <f t="shared" si="334"/>
        <v>0</v>
      </c>
      <c r="H1216" s="16">
        <f t="shared" si="334"/>
        <v>0</v>
      </c>
      <c r="I1216" s="16">
        <f t="shared" si="334"/>
        <v>0</v>
      </c>
      <c r="J1216" s="16">
        <f t="shared" si="334"/>
        <v>0</v>
      </c>
      <c r="K1216" s="16">
        <f t="shared" si="334"/>
        <v>0</v>
      </c>
      <c r="L1216" s="16">
        <f t="shared" si="334"/>
        <v>0</v>
      </c>
      <c r="M1216" s="16">
        <f t="shared" si="334"/>
        <v>0</v>
      </c>
      <c r="N1216" s="16">
        <f t="shared" si="334"/>
        <v>0</v>
      </c>
      <c r="O1216" s="16">
        <f t="shared" si="334"/>
        <v>0</v>
      </c>
    </row>
    <row r="1217" spans="1:15" x14ac:dyDescent="0.25">
      <c r="A1217" s="32" t="str">
        <f>$A$1172</f>
        <v xml:space="preserve">   ……</v>
      </c>
      <c r="B1217" s="14"/>
      <c r="C1217" s="16">
        <f t="shared" si="336"/>
        <v>0</v>
      </c>
      <c r="D1217" s="16">
        <f t="shared" si="336"/>
        <v>0</v>
      </c>
      <c r="E1217" s="16">
        <f t="shared" si="336"/>
        <v>0</v>
      </c>
      <c r="F1217" s="16">
        <f t="shared" si="336"/>
        <v>0</v>
      </c>
      <c r="G1217" s="16">
        <f t="shared" si="334"/>
        <v>0</v>
      </c>
      <c r="H1217" s="16">
        <f t="shared" si="334"/>
        <v>0</v>
      </c>
      <c r="I1217" s="16">
        <f t="shared" si="334"/>
        <v>0</v>
      </c>
      <c r="J1217" s="16">
        <f t="shared" si="334"/>
        <v>0</v>
      </c>
      <c r="K1217" s="16">
        <f t="shared" si="334"/>
        <v>0</v>
      </c>
      <c r="L1217" s="16">
        <f t="shared" si="334"/>
        <v>0</v>
      </c>
      <c r="M1217" s="16">
        <f t="shared" si="334"/>
        <v>0</v>
      </c>
      <c r="N1217" s="16">
        <f t="shared" si="334"/>
        <v>0</v>
      </c>
      <c r="O1217" s="16">
        <f t="shared" si="334"/>
        <v>0</v>
      </c>
    </row>
    <row r="1218" spans="1:15" x14ac:dyDescent="0.25">
      <c r="A1218" s="14" t="s">
        <v>195</v>
      </c>
      <c r="B1218" s="14"/>
      <c r="C1218" s="20">
        <f>ROUND(SUM(C1213:C1217)+C1205+C1206+C1207,2)</f>
        <v>0</v>
      </c>
      <c r="D1218" s="16">
        <f>ROUND(SUM(D1213:D1217)+D1205+D1206+D1207,2)</f>
        <v>0</v>
      </c>
      <c r="E1218" s="16">
        <f>ROUND(SUM(E1213:E1217)+E1205+E1206+E1207,2)</f>
        <v>0</v>
      </c>
      <c r="F1218" s="16">
        <f>ROUND(SUM(F1213:F1217)+F1205+F1206+F1207,2)</f>
        <v>0</v>
      </c>
      <c r="G1218" s="16">
        <f t="shared" ref="G1218:O1218" si="337">SUM(G1213:G1217)+G1205+G1206+G1207</f>
        <v>0</v>
      </c>
      <c r="H1218" s="16">
        <f t="shared" si="337"/>
        <v>0</v>
      </c>
      <c r="I1218" s="16">
        <f t="shared" si="337"/>
        <v>0</v>
      </c>
      <c r="J1218" s="16">
        <f t="shared" si="337"/>
        <v>0</v>
      </c>
      <c r="K1218" s="16">
        <f t="shared" si="337"/>
        <v>0</v>
      </c>
      <c r="L1218" s="16">
        <f t="shared" si="337"/>
        <v>0</v>
      </c>
      <c r="M1218" s="16">
        <f t="shared" si="337"/>
        <v>0</v>
      </c>
      <c r="N1218" s="16">
        <f t="shared" si="337"/>
        <v>0</v>
      </c>
      <c r="O1218" s="16">
        <f t="shared" si="337"/>
        <v>0</v>
      </c>
    </row>
    <row r="1219" spans="1:15" x14ac:dyDescent="0.25">
      <c r="A1219" s="17" t="s">
        <v>246</v>
      </c>
      <c r="B1219" s="14"/>
      <c r="C1219" s="16"/>
      <c r="D1219" s="16"/>
      <c r="E1219" s="16"/>
      <c r="F1219" s="16"/>
      <c r="G1219" s="16"/>
      <c r="H1219" s="16"/>
      <c r="I1219" s="16"/>
      <c r="J1219" s="16"/>
      <c r="K1219" s="16"/>
      <c r="L1219" s="16"/>
      <c r="M1219" s="16"/>
      <c r="N1219" s="16"/>
      <c r="O1219" s="16"/>
    </row>
    <row r="1220" spans="1:15" x14ac:dyDescent="0.25">
      <c r="A1220" s="14" t="s">
        <v>223</v>
      </c>
      <c r="B1220" s="14" t="s">
        <v>159</v>
      </c>
      <c r="C1220" s="16"/>
      <c r="D1220" s="16"/>
      <c r="E1220" s="16"/>
      <c r="F1220" s="16"/>
      <c r="G1220" s="16"/>
      <c r="H1220" s="16"/>
      <c r="I1220" s="16"/>
      <c r="J1220" s="16"/>
      <c r="K1220" s="16"/>
      <c r="L1220" s="16"/>
      <c r="M1220" s="16"/>
      <c r="N1220" s="16"/>
      <c r="O1220" s="16"/>
    </row>
    <row r="1221" spans="1:15" x14ac:dyDescent="0.25">
      <c r="A1221" s="17" t="s">
        <v>247</v>
      </c>
      <c r="B1221" s="18"/>
      <c r="C1221" s="19">
        <f t="shared" ref="C1221:C1226" si="338">ROUND(E1221+D1221,2)</f>
        <v>0</v>
      </c>
      <c r="D1221" s="19"/>
      <c r="E1221" s="19">
        <f t="shared" ref="E1221:E1226" si="339">ROUND(SUM(F1221:O1221),2)</f>
        <v>0</v>
      </c>
      <c r="F1221" s="19"/>
      <c r="G1221" s="19"/>
      <c r="H1221" s="19"/>
      <c r="I1221" s="19"/>
      <c r="J1221" s="19"/>
      <c r="K1221" s="19"/>
      <c r="L1221" s="19"/>
      <c r="M1221" s="19"/>
      <c r="N1221" s="19"/>
      <c r="O1221" s="19"/>
    </row>
    <row r="1222" spans="1:15" x14ac:dyDescent="0.25">
      <c r="A1222" s="17" t="s">
        <v>248</v>
      </c>
      <c r="B1222" s="18"/>
      <c r="C1222" s="19">
        <f t="shared" si="338"/>
        <v>0</v>
      </c>
      <c r="D1222" s="19"/>
      <c r="E1222" s="19">
        <f t="shared" si="339"/>
        <v>0</v>
      </c>
      <c r="F1222" s="19"/>
      <c r="G1222" s="19"/>
      <c r="H1222" s="19"/>
      <c r="I1222" s="19"/>
      <c r="J1222" s="19"/>
      <c r="K1222" s="19"/>
      <c r="L1222" s="19"/>
      <c r="M1222" s="19"/>
      <c r="N1222" s="19"/>
      <c r="O1222" s="19"/>
    </row>
    <row r="1223" spans="1:15" x14ac:dyDescent="0.25">
      <c r="A1223" s="17" t="s">
        <v>249</v>
      </c>
      <c r="B1223" s="18"/>
      <c r="C1223" s="19">
        <f t="shared" si="338"/>
        <v>0</v>
      </c>
      <c r="D1223" s="19"/>
      <c r="E1223" s="19">
        <f t="shared" si="339"/>
        <v>0</v>
      </c>
      <c r="F1223" s="19"/>
      <c r="G1223" s="19"/>
      <c r="H1223" s="19"/>
      <c r="I1223" s="19"/>
      <c r="J1223" s="19"/>
      <c r="K1223" s="19"/>
      <c r="L1223" s="19"/>
      <c r="M1223" s="19"/>
      <c r="N1223" s="19"/>
      <c r="O1223" s="19"/>
    </row>
    <row r="1224" spans="1:15" x14ac:dyDescent="0.25">
      <c r="A1224" s="17" t="s">
        <v>245</v>
      </c>
      <c r="B1224" s="18"/>
      <c r="C1224" s="19">
        <f t="shared" si="338"/>
        <v>0</v>
      </c>
      <c r="D1224" s="19"/>
      <c r="E1224" s="19">
        <f t="shared" si="339"/>
        <v>0</v>
      </c>
      <c r="F1224" s="19"/>
      <c r="G1224" s="19"/>
      <c r="H1224" s="19"/>
      <c r="I1224" s="19"/>
      <c r="J1224" s="19"/>
      <c r="K1224" s="19"/>
      <c r="L1224" s="19"/>
      <c r="M1224" s="19"/>
      <c r="N1224" s="19"/>
      <c r="O1224" s="19"/>
    </row>
    <row r="1225" spans="1:15" x14ac:dyDescent="0.25">
      <c r="A1225" s="17"/>
      <c r="B1225" s="18"/>
      <c r="C1225" s="19">
        <f t="shared" si="338"/>
        <v>0</v>
      </c>
      <c r="D1225" s="19"/>
      <c r="E1225" s="19">
        <f t="shared" si="339"/>
        <v>0</v>
      </c>
      <c r="F1225" s="19"/>
      <c r="G1225" s="19"/>
      <c r="H1225" s="19"/>
      <c r="I1225" s="19"/>
      <c r="J1225" s="19"/>
      <c r="K1225" s="19"/>
      <c r="L1225" s="19"/>
      <c r="M1225" s="19"/>
      <c r="N1225" s="19"/>
      <c r="O1225" s="19"/>
    </row>
    <row r="1226" spans="1:15" x14ac:dyDescent="0.25">
      <c r="A1226" s="17"/>
      <c r="B1226" s="18"/>
      <c r="C1226" s="19">
        <f t="shared" si="338"/>
        <v>0</v>
      </c>
      <c r="D1226" s="19"/>
      <c r="E1226" s="19">
        <f t="shared" si="339"/>
        <v>0</v>
      </c>
      <c r="F1226" s="19"/>
      <c r="G1226" s="19"/>
      <c r="H1226" s="19"/>
      <c r="I1226" s="19"/>
      <c r="J1226" s="19"/>
      <c r="K1226" s="19"/>
      <c r="L1226" s="19"/>
      <c r="M1226" s="19"/>
      <c r="N1226" s="19"/>
      <c r="O1226" s="19"/>
    </row>
    <row r="1227" spans="1:15" x14ac:dyDescent="0.25">
      <c r="A1227" s="14" t="s">
        <v>195</v>
      </c>
      <c r="B1227" s="14"/>
      <c r="C1227" s="16">
        <f>ROUND(SUM(C1221:C1226),2)</f>
        <v>0</v>
      </c>
      <c r="D1227" s="16">
        <f>ROUND(SUM(D1221:D1226),2)</f>
        <v>0</v>
      </c>
      <c r="E1227" s="16">
        <f>ROUND(SUM(E1221:E1226),2)</f>
        <v>0</v>
      </c>
      <c r="F1227" s="16">
        <f>ROUND(SUM(F1221:F1226),2)</f>
        <v>0</v>
      </c>
      <c r="G1227" s="16">
        <f t="shared" ref="G1227:O1227" si="340">SUM(G1221:G1226)</f>
        <v>0</v>
      </c>
      <c r="H1227" s="16">
        <f t="shared" si="340"/>
        <v>0</v>
      </c>
      <c r="I1227" s="16">
        <f t="shared" si="340"/>
        <v>0</v>
      </c>
      <c r="J1227" s="16">
        <f t="shared" si="340"/>
        <v>0</v>
      </c>
      <c r="K1227" s="16">
        <f t="shared" si="340"/>
        <v>0</v>
      </c>
      <c r="L1227" s="16">
        <f t="shared" si="340"/>
        <v>0</v>
      </c>
      <c r="M1227" s="16">
        <f t="shared" si="340"/>
        <v>0</v>
      </c>
      <c r="N1227" s="16">
        <f t="shared" si="340"/>
        <v>0</v>
      </c>
      <c r="O1227" s="16">
        <f t="shared" si="340"/>
        <v>0</v>
      </c>
    </row>
    <row r="1228" spans="1:15" x14ac:dyDescent="0.25">
      <c r="A1228" s="14" t="s">
        <v>223</v>
      </c>
      <c r="B1228" s="14" t="s">
        <v>231</v>
      </c>
      <c r="C1228" s="16"/>
      <c r="D1228" s="16"/>
      <c r="E1228" s="16"/>
      <c r="F1228" s="16"/>
      <c r="G1228" s="16"/>
      <c r="H1228" s="16"/>
      <c r="I1228" s="16"/>
      <c r="J1228" s="16"/>
      <c r="K1228" s="16"/>
      <c r="L1228" s="16"/>
      <c r="M1228" s="16"/>
      <c r="N1228" s="16"/>
      <c r="O1228" s="16"/>
    </row>
    <row r="1229" spans="1:15" x14ac:dyDescent="0.25">
      <c r="A1229" s="32" t="str">
        <f>$A$1221</f>
        <v>1、基本养老保险</v>
      </c>
      <c r="B1229" s="18"/>
      <c r="C1229" s="19">
        <f t="shared" ref="C1229:C1234" si="341">ROUND(E1229+D1229,2)</f>
        <v>0</v>
      </c>
      <c r="D1229" s="19"/>
      <c r="E1229" s="19">
        <f t="shared" ref="E1229:E1234" si="342">ROUND(SUM(F1229:O1229),2)</f>
        <v>0</v>
      </c>
      <c r="F1229" s="19"/>
      <c r="G1229" s="19"/>
      <c r="H1229" s="19"/>
      <c r="I1229" s="19"/>
      <c r="J1229" s="19"/>
      <c r="K1229" s="19"/>
      <c r="L1229" s="19"/>
      <c r="M1229" s="19"/>
      <c r="N1229" s="19"/>
      <c r="O1229" s="19"/>
    </row>
    <row r="1230" spans="1:15" x14ac:dyDescent="0.25">
      <c r="A1230" s="32" t="str">
        <f>$A$1222</f>
        <v>2、失业保险费</v>
      </c>
      <c r="B1230" s="18"/>
      <c r="C1230" s="19">
        <f t="shared" si="341"/>
        <v>0</v>
      </c>
      <c r="D1230" s="19"/>
      <c r="E1230" s="19">
        <f t="shared" si="342"/>
        <v>0</v>
      </c>
      <c r="F1230" s="19"/>
      <c r="G1230" s="19"/>
      <c r="H1230" s="19"/>
      <c r="I1230" s="19"/>
      <c r="J1230" s="19"/>
      <c r="K1230" s="19"/>
      <c r="L1230" s="19"/>
      <c r="M1230" s="19"/>
      <c r="N1230" s="19"/>
      <c r="O1230" s="19"/>
    </row>
    <row r="1231" spans="1:15" x14ac:dyDescent="0.25">
      <c r="A1231" s="32" t="str">
        <f>$A$1223</f>
        <v>3、企业年金缴费</v>
      </c>
      <c r="B1231" s="18"/>
      <c r="C1231" s="19">
        <f t="shared" si="341"/>
        <v>0</v>
      </c>
      <c r="D1231" s="19"/>
      <c r="E1231" s="19">
        <f t="shared" si="342"/>
        <v>0</v>
      </c>
      <c r="F1231" s="19"/>
      <c r="G1231" s="19"/>
      <c r="H1231" s="19"/>
      <c r="I1231" s="19"/>
      <c r="J1231" s="19"/>
      <c r="K1231" s="19"/>
      <c r="L1231" s="19"/>
      <c r="M1231" s="19"/>
      <c r="N1231" s="19"/>
      <c r="O1231" s="19"/>
    </row>
    <row r="1232" spans="1:15" x14ac:dyDescent="0.25">
      <c r="A1232" s="32" t="str">
        <f>$A$1224</f>
        <v xml:space="preserve">   ……</v>
      </c>
      <c r="B1232" s="18"/>
      <c r="C1232" s="19">
        <f t="shared" si="341"/>
        <v>0</v>
      </c>
      <c r="D1232" s="19"/>
      <c r="E1232" s="19">
        <f t="shared" si="342"/>
        <v>0</v>
      </c>
      <c r="F1232" s="19"/>
      <c r="G1232" s="19"/>
      <c r="H1232" s="19"/>
      <c r="I1232" s="19"/>
      <c r="J1232" s="19"/>
      <c r="K1232" s="19"/>
      <c r="L1232" s="19"/>
      <c r="M1232" s="19"/>
      <c r="N1232" s="19"/>
      <c r="O1232" s="19"/>
    </row>
    <row r="1233" spans="1:15" x14ac:dyDescent="0.25">
      <c r="A1233" s="32">
        <f>$A$1225</f>
        <v>0</v>
      </c>
      <c r="B1233" s="18"/>
      <c r="C1233" s="19">
        <f t="shared" si="341"/>
        <v>0</v>
      </c>
      <c r="D1233" s="19"/>
      <c r="E1233" s="19">
        <f t="shared" si="342"/>
        <v>0</v>
      </c>
      <c r="F1233" s="19"/>
      <c r="G1233" s="19"/>
      <c r="H1233" s="19"/>
      <c r="I1233" s="19"/>
      <c r="J1233" s="19"/>
      <c r="K1233" s="19"/>
      <c r="L1233" s="19"/>
      <c r="M1233" s="19"/>
      <c r="N1233" s="19"/>
      <c r="O1233" s="19"/>
    </row>
    <row r="1234" spans="1:15" x14ac:dyDescent="0.25">
      <c r="A1234" s="32">
        <f>$A$1226</f>
        <v>0</v>
      </c>
      <c r="B1234" s="18"/>
      <c r="C1234" s="19">
        <f t="shared" si="341"/>
        <v>0</v>
      </c>
      <c r="D1234" s="19"/>
      <c r="E1234" s="19">
        <f t="shared" si="342"/>
        <v>0</v>
      </c>
      <c r="F1234" s="19"/>
      <c r="G1234" s="19"/>
      <c r="H1234" s="19"/>
      <c r="I1234" s="19"/>
      <c r="J1234" s="19"/>
      <c r="K1234" s="19"/>
      <c r="L1234" s="19"/>
      <c r="M1234" s="19"/>
      <c r="N1234" s="19"/>
      <c r="O1234" s="19"/>
    </row>
    <row r="1235" spans="1:15" x14ac:dyDescent="0.25">
      <c r="A1235" s="14" t="s">
        <v>195</v>
      </c>
      <c r="B1235" s="14"/>
      <c r="C1235" s="16">
        <f>ROUND(SUM(C1229:C1234),2)</f>
        <v>0</v>
      </c>
      <c r="D1235" s="16">
        <f>ROUND(SUM(D1229:D1234),2)</f>
        <v>0</v>
      </c>
      <c r="E1235" s="16">
        <f>ROUND(SUM(E1229:E1234),2)</f>
        <v>0</v>
      </c>
      <c r="F1235" s="16">
        <f>ROUND(SUM(F1229:F1234),2)</f>
        <v>0</v>
      </c>
      <c r="G1235" s="16">
        <f t="shared" ref="G1235:O1235" si="343">SUM(G1229:G1234)</f>
        <v>0</v>
      </c>
      <c r="H1235" s="16">
        <f t="shared" si="343"/>
        <v>0</v>
      </c>
      <c r="I1235" s="16">
        <f t="shared" si="343"/>
        <v>0</v>
      </c>
      <c r="J1235" s="16">
        <f t="shared" si="343"/>
        <v>0</v>
      </c>
      <c r="K1235" s="16">
        <f t="shared" si="343"/>
        <v>0</v>
      </c>
      <c r="L1235" s="16">
        <f t="shared" si="343"/>
        <v>0</v>
      </c>
      <c r="M1235" s="16">
        <f t="shared" si="343"/>
        <v>0</v>
      </c>
      <c r="N1235" s="16">
        <f t="shared" si="343"/>
        <v>0</v>
      </c>
      <c r="O1235" s="16">
        <f t="shared" si="343"/>
        <v>0</v>
      </c>
    </row>
    <row r="1236" spans="1:15" x14ac:dyDescent="0.25">
      <c r="A1236" s="14" t="s">
        <v>223</v>
      </c>
      <c r="B1236" s="14" t="s">
        <v>232</v>
      </c>
      <c r="C1236" s="16"/>
      <c r="D1236" s="16"/>
      <c r="E1236" s="16"/>
      <c r="F1236" s="16"/>
      <c r="G1236" s="16"/>
      <c r="H1236" s="16"/>
      <c r="I1236" s="16"/>
      <c r="J1236" s="16"/>
      <c r="K1236" s="16"/>
      <c r="L1236" s="16"/>
      <c r="M1236" s="16"/>
      <c r="N1236" s="16"/>
      <c r="O1236" s="16"/>
    </row>
    <row r="1237" spans="1:15" x14ac:dyDescent="0.25">
      <c r="A1237" s="32" t="str">
        <f>$A$1221</f>
        <v>1、基本养老保险</v>
      </c>
      <c r="B1237" s="18"/>
      <c r="C1237" s="19">
        <f t="shared" ref="C1237:C1242" si="344">ROUND(E1237+D1237,2)</f>
        <v>0</v>
      </c>
      <c r="D1237" s="19"/>
      <c r="E1237" s="19">
        <f t="shared" ref="E1237:E1242" si="345">ROUND(SUM(F1237:O1237),2)</f>
        <v>0</v>
      </c>
      <c r="F1237" s="19"/>
      <c r="G1237" s="19"/>
      <c r="H1237" s="19"/>
      <c r="I1237" s="19"/>
      <c r="J1237" s="19"/>
      <c r="K1237" s="19"/>
      <c r="L1237" s="19"/>
      <c r="M1237" s="19"/>
      <c r="N1237" s="19"/>
      <c r="O1237" s="19"/>
    </row>
    <row r="1238" spans="1:15" x14ac:dyDescent="0.25">
      <c r="A1238" s="32" t="str">
        <f>$A$1222</f>
        <v>2、失业保险费</v>
      </c>
      <c r="B1238" s="18"/>
      <c r="C1238" s="19">
        <f t="shared" si="344"/>
        <v>0</v>
      </c>
      <c r="D1238" s="19"/>
      <c r="E1238" s="19">
        <f t="shared" si="345"/>
        <v>0</v>
      </c>
      <c r="F1238" s="19"/>
      <c r="G1238" s="19"/>
      <c r="H1238" s="19"/>
      <c r="I1238" s="19"/>
      <c r="J1238" s="19"/>
      <c r="K1238" s="19"/>
      <c r="L1238" s="19"/>
      <c r="M1238" s="19"/>
      <c r="N1238" s="19"/>
      <c r="O1238" s="19"/>
    </row>
    <row r="1239" spans="1:15" x14ac:dyDescent="0.25">
      <c r="A1239" s="32" t="str">
        <f>$A$1223</f>
        <v>3、企业年金缴费</v>
      </c>
      <c r="B1239" s="18"/>
      <c r="C1239" s="19">
        <f t="shared" si="344"/>
        <v>0</v>
      </c>
      <c r="D1239" s="19"/>
      <c r="E1239" s="19">
        <f t="shared" si="345"/>
        <v>0</v>
      </c>
      <c r="F1239" s="19"/>
      <c r="G1239" s="19"/>
      <c r="H1239" s="19"/>
      <c r="I1239" s="19"/>
      <c r="J1239" s="19"/>
      <c r="K1239" s="19"/>
      <c r="L1239" s="19"/>
      <c r="M1239" s="19"/>
      <c r="N1239" s="19"/>
      <c r="O1239" s="19"/>
    </row>
    <row r="1240" spans="1:15" x14ac:dyDescent="0.25">
      <c r="A1240" s="32" t="str">
        <f>$A$1224</f>
        <v xml:space="preserve">   ……</v>
      </c>
      <c r="B1240" s="18"/>
      <c r="C1240" s="19">
        <f t="shared" si="344"/>
        <v>0</v>
      </c>
      <c r="D1240" s="19"/>
      <c r="E1240" s="19">
        <f t="shared" si="345"/>
        <v>0</v>
      </c>
      <c r="F1240" s="19"/>
      <c r="G1240" s="19"/>
      <c r="H1240" s="19"/>
      <c r="I1240" s="19"/>
      <c r="J1240" s="19"/>
      <c r="K1240" s="19"/>
      <c r="L1240" s="19"/>
      <c r="M1240" s="19"/>
      <c r="N1240" s="19"/>
      <c r="O1240" s="19"/>
    </row>
    <row r="1241" spans="1:15" x14ac:dyDescent="0.25">
      <c r="A1241" s="32">
        <f>$A$1225</f>
        <v>0</v>
      </c>
      <c r="B1241" s="18"/>
      <c r="C1241" s="19">
        <f t="shared" si="344"/>
        <v>0</v>
      </c>
      <c r="D1241" s="19"/>
      <c r="E1241" s="19">
        <f t="shared" si="345"/>
        <v>0</v>
      </c>
      <c r="F1241" s="19"/>
      <c r="G1241" s="19"/>
      <c r="H1241" s="19"/>
      <c r="I1241" s="19"/>
      <c r="J1241" s="19"/>
      <c r="K1241" s="19"/>
      <c r="L1241" s="19"/>
      <c r="M1241" s="19"/>
      <c r="N1241" s="19"/>
      <c r="O1241" s="19"/>
    </row>
    <row r="1242" spans="1:15" x14ac:dyDescent="0.25">
      <c r="A1242" s="32">
        <f>$A$1226</f>
        <v>0</v>
      </c>
      <c r="B1242" s="18"/>
      <c r="C1242" s="19">
        <f t="shared" si="344"/>
        <v>0</v>
      </c>
      <c r="D1242" s="19"/>
      <c r="E1242" s="19">
        <f t="shared" si="345"/>
        <v>0</v>
      </c>
      <c r="F1242" s="19"/>
      <c r="G1242" s="19"/>
      <c r="H1242" s="19"/>
      <c r="I1242" s="19"/>
      <c r="J1242" s="19"/>
      <c r="K1242" s="19"/>
      <c r="L1242" s="19"/>
      <c r="M1242" s="19"/>
      <c r="N1242" s="19"/>
      <c r="O1242" s="19"/>
    </row>
    <row r="1243" spans="1:15" x14ac:dyDescent="0.25">
      <c r="A1243" s="14" t="s">
        <v>195</v>
      </c>
      <c r="B1243" s="14"/>
      <c r="C1243" s="16">
        <f>ROUND(SUM(C1237:C1242),2)</f>
        <v>0</v>
      </c>
      <c r="D1243" s="16">
        <f>ROUND(SUM(D1237:D1242),2)</f>
        <v>0</v>
      </c>
      <c r="E1243" s="16">
        <f>ROUND(SUM(E1237:E1242),2)</f>
        <v>0</v>
      </c>
      <c r="F1243" s="16">
        <f>ROUND(SUM(F1237:F1242),2)</f>
        <v>0</v>
      </c>
      <c r="G1243" s="16">
        <f t="shared" ref="G1243:O1243" si="346">SUM(G1237:G1242)</f>
        <v>0</v>
      </c>
      <c r="H1243" s="16">
        <f t="shared" si="346"/>
        <v>0</v>
      </c>
      <c r="I1243" s="16">
        <f t="shared" si="346"/>
        <v>0</v>
      </c>
      <c r="J1243" s="16">
        <f t="shared" si="346"/>
        <v>0</v>
      </c>
      <c r="K1243" s="16">
        <f t="shared" si="346"/>
        <v>0</v>
      </c>
      <c r="L1243" s="16">
        <f t="shared" si="346"/>
        <v>0</v>
      </c>
      <c r="M1243" s="16">
        <f t="shared" si="346"/>
        <v>0</v>
      </c>
      <c r="N1243" s="16">
        <f t="shared" si="346"/>
        <v>0</v>
      </c>
      <c r="O1243" s="16">
        <f t="shared" si="346"/>
        <v>0</v>
      </c>
    </row>
    <row r="1244" spans="1:15" x14ac:dyDescent="0.25">
      <c r="A1244" s="14" t="s">
        <v>223</v>
      </c>
      <c r="B1244" s="14" t="s">
        <v>157</v>
      </c>
      <c r="C1244" s="16"/>
      <c r="D1244" s="16"/>
      <c r="E1244" s="16"/>
      <c r="F1244" s="16"/>
      <c r="G1244" s="16"/>
      <c r="H1244" s="16"/>
      <c r="I1244" s="16"/>
      <c r="J1244" s="16"/>
      <c r="K1244" s="16"/>
      <c r="L1244" s="16"/>
      <c r="M1244" s="16"/>
      <c r="N1244" s="16"/>
      <c r="O1244" s="16"/>
    </row>
    <row r="1245" spans="1:15" x14ac:dyDescent="0.25">
      <c r="A1245" s="32" t="str">
        <f>$A$1221</f>
        <v>1、基本养老保险</v>
      </c>
      <c r="B1245" s="14"/>
      <c r="C1245" s="16">
        <f t="shared" ref="C1245:F1250" si="347">ROUND(C1221+C1229-C1237,2)</f>
        <v>0</v>
      </c>
      <c r="D1245" s="16">
        <f t="shared" si="347"/>
        <v>0</v>
      </c>
      <c r="E1245" s="16">
        <f t="shared" si="347"/>
        <v>0</v>
      </c>
      <c r="F1245" s="16">
        <f t="shared" si="347"/>
        <v>0</v>
      </c>
      <c r="G1245" s="16">
        <f t="shared" ref="G1245:O1250" si="348">G1221+G1229-G1237</f>
        <v>0</v>
      </c>
      <c r="H1245" s="16">
        <f t="shared" si="348"/>
        <v>0</v>
      </c>
      <c r="I1245" s="16">
        <f t="shared" si="348"/>
        <v>0</v>
      </c>
      <c r="J1245" s="16">
        <f t="shared" si="348"/>
        <v>0</v>
      </c>
      <c r="K1245" s="16">
        <f t="shared" si="348"/>
        <v>0</v>
      </c>
      <c r="L1245" s="16">
        <f t="shared" si="348"/>
        <v>0</v>
      </c>
      <c r="M1245" s="16">
        <f t="shared" si="348"/>
        <v>0</v>
      </c>
      <c r="N1245" s="16">
        <f t="shared" si="348"/>
        <v>0</v>
      </c>
      <c r="O1245" s="16">
        <f t="shared" si="348"/>
        <v>0</v>
      </c>
    </row>
    <row r="1246" spans="1:15" x14ac:dyDescent="0.25">
      <c r="A1246" s="32" t="str">
        <f>$A$1222</f>
        <v>2、失业保险费</v>
      </c>
      <c r="B1246" s="14"/>
      <c r="C1246" s="16">
        <f t="shared" si="347"/>
        <v>0</v>
      </c>
      <c r="D1246" s="16">
        <f t="shared" si="347"/>
        <v>0</v>
      </c>
      <c r="E1246" s="16">
        <f t="shared" si="347"/>
        <v>0</v>
      </c>
      <c r="F1246" s="16">
        <f t="shared" si="347"/>
        <v>0</v>
      </c>
      <c r="G1246" s="16">
        <f t="shared" si="348"/>
        <v>0</v>
      </c>
      <c r="H1246" s="16">
        <f t="shared" si="348"/>
        <v>0</v>
      </c>
      <c r="I1246" s="16">
        <f t="shared" si="348"/>
        <v>0</v>
      </c>
      <c r="J1246" s="16">
        <f t="shared" si="348"/>
        <v>0</v>
      </c>
      <c r="K1246" s="16">
        <f t="shared" si="348"/>
        <v>0</v>
      </c>
      <c r="L1246" s="16">
        <f t="shared" si="348"/>
        <v>0</v>
      </c>
      <c r="M1246" s="16">
        <f t="shared" si="348"/>
        <v>0</v>
      </c>
      <c r="N1246" s="16">
        <f t="shared" si="348"/>
        <v>0</v>
      </c>
      <c r="O1246" s="16">
        <f t="shared" si="348"/>
        <v>0</v>
      </c>
    </row>
    <row r="1247" spans="1:15" x14ac:dyDescent="0.25">
      <c r="A1247" s="32" t="str">
        <f>$A$1223</f>
        <v>3、企业年金缴费</v>
      </c>
      <c r="B1247" s="14"/>
      <c r="C1247" s="16">
        <f t="shared" si="347"/>
        <v>0</v>
      </c>
      <c r="D1247" s="16">
        <f t="shared" si="347"/>
        <v>0</v>
      </c>
      <c r="E1247" s="16">
        <f t="shared" si="347"/>
        <v>0</v>
      </c>
      <c r="F1247" s="16">
        <f t="shared" si="347"/>
        <v>0</v>
      </c>
      <c r="G1247" s="16">
        <f t="shared" si="348"/>
        <v>0</v>
      </c>
      <c r="H1247" s="16">
        <f t="shared" si="348"/>
        <v>0</v>
      </c>
      <c r="I1247" s="16">
        <f t="shared" si="348"/>
        <v>0</v>
      </c>
      <c r="J1247" s="16">
        <f t="shared" si="348"/>
        <v>0</v>
      </c>
      <c r="K1247" s="16">
        <f t="shared" si="348"/>
        <v>0</v>
      </c>
      <c r="L1247" s="16">
        <f t="shared" si="348"/>
        <v>0</v>
      </c>
      <c r="M1247" s="16">
        <f t="shared" si="348"/>
        <v>0</v>
      </c>
      <c r="N1247" s="16">
        <f t="shared" si="348"/>
        <v>0</v>
      </c>
      <c r="O1247" s="16">
        <f t="shared" si="348"/>
        <v>0</v>
      </c>
    </row>
    <row r="1248" spans="1:15" x14ac:dyDescent="0.25">
      <c r="A1248" s="32" t="str">
        <f>$A$1224</f>
        <v xml:space="preserve">   ……</v>
      </c>
      <c r="B1248" s="14"/>
      <c r="C1248" s="16">
        <f t="shared" si="347"/>
        <v>0</v>
      </c>
      <c r="D1248" s="16">
        <f t="shared" si="347"/>
        <v>0</v>
      </c>
      <c r="E1248" s="16">
        <f t="shared" si="347"/>
        <v>0</v>
      </c>
      <c r="F1248" s="16">
        <f t="shared" si="347"/>
        <v>0</v>
      </c>
      <c r="G1248" s="16">
        <f t="shared" si="348"/>
        <v>0</v>
      </c>
      <c r="H1248" s="16">
        <f t="shared" si="348"/>
        <v>0</v>
      </c>
      <c r="I1248" s="16">
        <f t="shared" si="348"/>
        <v>0</v>
      </c>
      <c r="J1248" s="16">
        <f t="shared" si="348"/>
        <v>0</v>
      </c>
      <c r="K1248" s="16">
        <f t="shared" si="348"/>
        <v>0</v>
      </c>
      <c r="L1248" s="16">
        <f t="shared" si="348"/>
        <v>0</v>
      </c>
      <c r="M1248" s="16">
        <f t="shared" si="348"/>
        <v>0</v>
      </c>
      <c r="N1248" s="16">
        <f t="shared" si="348"/>
        <v>0</v>
      </c>
      <c r="O1248" s="16">
        <f t="shared" si="348"/>
        <v>0</v>
      </c>
    </row>
    <row r="1249" spans="1:15" x14ac:dyDescent="0.25">
      <c r="A1249" s="32">
        <f>$A$1225</f>
        <v>0</v>
      </c>
      <c r="B1249" s="14"/>
      <c r="C1249" s="16">
        <f t="shared" si="347"/>
        <v>0</v>
      </c>
      <c r="D1249" s="16">
        <f t="shared" si="347"/>
        <v>0</v>
      </c>
      <c r="E1249" s="16">
        <f t="shared" si="347"/>
        <v>0</v>
      </c>
      <c r="F1249" s="16">
        <f t="shared" si="347"/>
        <v>0</v>
      </c>
      <c r="G1249" s="16">
        <f t="shared" si="348"/>
        <v>0</v>
      </c>
      <c r="H1249" s="16">
        <f t="shared" si="348"/>
        <v>0</v>
      </c>
      <c r="I1249" s="16">
        <f t="shared" si="348"/>
        <v>0</v>
      </c>
      <c r="J1249" s="16">
        <f t="shared" si="348"/>
        <v>0</v>
      </c>
      <c r="K1249" s="16">
        <f t="shared" si="348"/>
        <v>0</v>
      </c>
      <c r="L1249" s="16">
        <f t="shared" si="348"/>
        <v>0</v>
      </c>
      <c r="M1249" s="16">
        <f t="shared" si="348"/>
        <v>0</v>
      </c>
      <c r="N1249" s="16">
        <f t="shared" si="348"/>
        <v>0</v>
      </c>
      <c r="O1249" s="16">
        <f t="shared" si="348"/>
        <v>0</v>
      </c>
    </row>
    <row r="1250" spans="1:15" x14ac:dyDescent="0.25">
      <c r="A1250" s="32">
        <f>$A$1226</f>
        <v>0</v>
      </c>
      <c r="B1250" s="14"/>
      <c r="C1250" s="16">
        <f t="shared" si="347"/>
        <v>0</v>
      </c>
      <c r="D1250" s="16">
        <f t="shared" si="347"/>
        <v>0</v>
      </c>
      <c r="E1250" s="16">
        <f t="shared" si="347"/>
        <v>0</v>
      </c>
      <c r="F1250" s="16">
        <f t="shared" si="347"/>
        <v>0</v>
      </c>
      <c r="G1250" s="16">
        <f t="shared" si="348"/>
        <v>0</v>
      </c>
      <c r="H1250" s="16">
        <f t="shared" si="348"/>
        <v>0</v>
      </c>
      <c r="I1250" s="16">
        <f t="shared" si="348"/>
        <v>0</v>
      </c>
      <c r="J1250" s="16">
        <f t="shared" si="348"/>
        <v>0</v>
      </c>
      <c r="K1250" s="16">
        <f t="shared" si="348"/>
        <v>0</v>
      </c>
      <c r="L1250" s="16">
        <f t="shared" si="348"/>
        <v>0</v>
      </c>
      <c r="M1250" s="16">
        <f t="shared" si="348"/>
        <v>0</v>
      </c>
      <c r="N1250" s="16">
        <f t="shared" si="348"/>
        <v>0</v>
      </c>
      <c r="O1250" s="16">
        <f t="shared" si="348"/>
        <v>0</v>
      </c>
    </row>
    <row r="1251" spans="1:15" x14ac:dyDescent="0.25">
      <c r="A1251" s="14" t="s">
        <v>195</v>
      </c>
      <c r="B1251" s="14"/>
      <c r="C1251" s="16">
        <f>ROUND(SUM(C1245:C1250),2)</f>
        <v>0</v>
      </c>
      <c r="D1251" s="16">
        <f>ROUND(SUM(D1245:D1250),2)</f>
        <v>0</v>
      </c>
      <c r="E1251" s="16">
        <f>ROUND(SUM(E1245:E1250),2)</f>
        <v>0</v>
      </c>
      <c r="F1251" s="16">
        <f>ROUND(SUM(F1245:F1250),2)</f>
        <v>0</v>
      </c>
      <c r="G1251" s="16">
        <f t="shared" ref="G1251:O1251" si="349">SUM(G1245:G1250)</f>
        <v>0</v>
      </c>
      <c r="H1251" s="16">
        <f t="shared" si="349"/>
        <v>0</v>
      </c>
      <c r="I1251" s="16">
        <f t="shared" si="349"/>
        <v>0</v>
      </c>
      <c r="J1251" s="16">
        <f t="shared" si="349"/>
        <v>0</v>
      </c>
      <c r="K1251" s="16">
        <f t="shared" si="349"/>
        <v>0</v>
      </c>
      <c r="L1251" s="16">
        <f t="shared" si="349"/>
        <v>0</v>
      </c>
      <c r="M1251" s="16">
        <f t="shared" si="349"/>
        <v>0</v>
      </c>
      <c r="N1251" s="16">
        <f t="shared" si="349"/>
        <v>0</v>
      </c>
      <c r="O1251" s="16">
        <f t="shared" si="349"/>
        <v>0</v>
      </c>
    </row>
    <row r="1252" spans="1:15" x14ac:dyDescent="0.25">
      <c r="A1252" s="17"/>
      <c r="B1252" s="14"/>
      <c r="C1252" s="16"/>
      <c r="D1252" s="16"/>
      <c r="E1252" s="16"/>
      <c r="F1252" s="16"/>
      <c r="G1252" s="16"/>
      <c r="H1252" s="16"/>
      <c r="I1252" s="16"/>
      <c r="J1252" s="16"/>
      <c r="K1252" s="16"/>
      <c r="L1252" s="16"/>
      <c r="M1252" s="16"/>
      <c r="N1252" s="16"/>
      <c r="O1252" s="16"/>
    </row>
    <row r="1253" spans="1:15" x14ac:dyDescent="0.25">
      <c r="A1253" s="54" t="s">
        <v>250</v>
      </c>
      <c r="B1253" s="12"/>
      <c r="C1253" s="55"/>
      <c r="D1253" s="55"/>
      <c r="E1253" s="55"/>
      <c r="F1253" s="55"/>
      <c r="G1253" s="55"/>
      <c r="H1253" s="55"/>
      <c r="I1253" s="55"/>
      <c r="J1253" s="55"/>
      <c r="K1253" s="55"/>
      <c r="L1253" s="55"/>
      <c r="M1253" s="55"/>
      <c r="N1253" s="55"/>
      <c r="O1253" s="55"/>
    </row>
    <row r="1254" spans="1:15" x14ac:dyDescent="0.25">
      <c r="A1254" s="46" t="s">
        <v>3</v>
      </c>
      <c r="B1254" s="15">
        <f>B4</f>
        <v>43100</v>
      </c>
      <c r="C1254" s="16"/>
      <c r="D1254" s="16"/>
      <c r="E1254" s="16"/>
      <c r="F1254" s="16"/>
      <c r="G1254" s="16"/>
      <c r="H1254" s="16"/>
      <c r="I1254" s="16"/>
      <c r="J1254" s="16"/>
      <c r="K1254" s="16"/>
      <c r="L1254" s="16"/>
      <c r="M1254" s="16"/>
      <c r="N1254" s="16"/>
      <c r="O1254" s="16"/>
    </row>
    <row r="1255" spans="1:15" x14ac:dyDescent="0.25">
      <c r="A1255" s="17" t="s">
        <v>251</v>
      </c>
      <c r="B1255" s="18"/>
      <c r="C1255" s="19">
        <f t="shared" ref="C1255:C1265" si="350">ROUND(E1255+D1255,2)</f>
        <v>0</v>
      </c>
      <c r="D1255" s="19"/>
      <c r="E1255" s="19">
        <f t="shared" ref="E1255:E1265" si="351">ROUND(SUM(F1255:O1255),2)</f>
        <v>0</v>
      </c>
      <c r="F1255" s="19"/>
      <c r="G1255" s="19"/>
      <c r="H1255" s="19"/>
      <c r="I1255" s="19"/>
      <c r="J1255" s="19"/>
      <c r="K1255" s="19"/>
      <c r="L1255" s="19"/>
      <c r="M1255" s="19"/>
      <c r="N1255" s="19"/>
      <c r="O1255" s="19"/>
    </row>
    <row r="1256" spans="1:15" x14ac:dyDescent="0.25">
      <c r="A1256" s="17" t="s">
        <v>252</v>
      </c>
      <c r="B1256" s="18"/>
      <c r="C1256" s="19">
        <f t="shared" si="350"/>
        <v>0</v>
      </c>
      <c r="D1256" s="19"/>
      <c r="E1256" s="19">
        <f t="shared" si="351"/>
        <v>0</v>
      </c>
      <c r="F1256" s="19"/>
      <c r="G1256" s="19"/>
      <c r="H1256" s="19"/>
      <c r="I1256" s="19"/>
      <c r="J1256" s="19"/>
      <c r="K1256" s="19"/>
      <c r="L1256" s="19"/>
      <c r="M1256" s="19"/>
      <c r="N1256" s="19"/>
      <c r="O1256" s="19"/>
    </row>
    <row r="1257" spans="1:15" x14ac:dyDescent="0.25">
      <c r="A1257" s="17" t="s">
        <v>253</v>
      </c>
      <c r="B1257" s="18"/>
      <c r="C1257" s="19">
        <f t="shared" si="350"/>
        <v>0</v>
      </c>
      <c r="D1257" s="19"/>
      <c r="E1257" s="19">
        <f t="shared" si="351"/>
        <v>0</v>
      </c>
      <c r="F1257" s="19"/>
      <c r="G1257" s="19"/>
      <c r="H1257" s="19"/>
      <c r="I1257" s="19"/>
      <c r="J1257" s="19"/>
      <c r="K1257" s="19"/>
      <c r="L1257" s="19"/>
      <c r="M1257" s="19"/>
      <c r="N1257" s="19"/>
      <c r="O1257" s="19"/>
    </row>
    <row r="1258" spans="1:15" x14ac:dyDescent="0.25">
      <c r="A1258" s="17" t="s">
        <v>254</v>
      </c>
      <c r="B1258" s="18"/>
      <c r="C1258" s="19">
        <f t="shared" si="350"/>
        <v>0</v>
      </c>
      <c r="D1258" s="19"/>
      <c r="E1258" s="19">
        <f t="shared" si="351"/>
        <v>0</v>
      </c>
      <c r="F1258" s="19"/>
      <c r="G1258" s="19"/>
      <c r="H1258" s="19"/>
      <c r="I1258" s="19"/>
      <c r="J1258" s="19"/>
      <c r="K1258" s="19"/>
      <c r="L1258" s="19"/>
      <c r="M1258" s="19"/>
      <c r="N1258" s="19"/>
      <c r="O1258" s="19"/>
    </row>
    <row r="1259" spans="1:15" x14ac:dyDescent="0.25">
      <c r="A1259" s="17" t="s">
        <v>255</v>
      </c>
      <c r="B1259" s="18"/>
      <c r="C1259" s="19">
        <f t="shared" si="350"/>
        <v>0</v>
      </c>
      <c r="D1259" s="19"/>
      <c r="E1259" s="19">
        <f t="shared" si="351"/>
        <v>0</v>
      </c>
      <c r="F1259" s="19"/>
      <c r="G1259" s="19"/>
      <c r="H1259" s="19"/>
      <c r="I1259" s="19"/>
      <c r="J1259" s="19"/>
      <c r="K1259" s="19"/>
      <c r="L1259" s="19"/>
      <c r="M1259" s="19"/>
      <c r="N1259" s="19"/>
      <c r="O1259" s="19"/>
    </row>
    <row r="1260" spans="1:15" x14ac:dyDescent="0.25">
      <c r="A1260" s="17" t="s">
        <v>256</v>
      </c>
      <c r="B1260" s="18"/>
      <c r="C1260" s="19">
        <f t="shared" si="350"/>
        <v>0</v>
      </c>
      <c r="D1260" s="19"/>
      <c r="E1260" s="19">
        <f t="shared" si="351"/>
        <v>0</v>
      </c>
      <c r="F1260" s="19"/>
      <c r="G1260" s="19"/>
      <c r="H1260" s="19"/>
      <c r="I1260" s="19"/>
      <c r="J1260" s="19"/>
      <c r="K1260" s="19"/>
      <c r="L1260" s="19"/>
      <c r="M1260" s="19"/>
      <c r="N1260" s="19"/>
      <c r="O1260" s="19"/>
    </row>
    <row r="1261" spans="1:15" x14ac:dyDescent="0.25">
      <c r="A1261" s="17" t="s">
        <v>257</v>
      </c>
      <c r="B1261" s="18"/>
      <c r="C1261" s="19">
        <f t="shared" si="350"/>
        <v>0</v>
      </c>
      <c r="D1261" s="19"/>
      <c r="E1261" s="19">
        <f t="shared" si="351"/>
        <v>0</v>
      </c>
      <c r="F1261" s="19"/>
      <c r="G1261" s="19"/>
      <c r="H1261" s="19"/>
      <c r="I1261" s="19"/>
      <c r="J1261" s="19"/>
      <c r="K1261" s="19"/>
      <c r="L1261" s="19"/>
      <c r="M1261" s="19"/>
      <c r="N1261" s="19"/>
      <c r="O1261" s="19"/>
    </row>
    <row r="1262" spans="1:15" x14ac:dyDescent="0.25">
      <c r="A1262" s="17" t="s">
        <v>258</v>
      </c>
      <c r="B1262" s="18"/>
      <c r="C1262" s="19">
        <f t="shared" si="350"/>
        <v>0</v>
      </c>
      <c r="D1262" s="19"/>
      <c r="E1262" s="19">
        <f t="shared" si="351"/>
        <v>0</v>
      </c>
      <c r="F1262" s="19"/>
      <c r="G1262" s="19"/>
      <c r="H1262" s="19"/>
      <c r="I1262" s="19"/>
      <c r="J1262" s="19"/>
      <c r="K1262" s="19"/>
      <c r="L1262" s="19"/>
      <c r="M1262" s="19"/>
      <c r="N1262" s="19"/>
      <c r="O1262" s="19"/>
    </row>
    <row r="1263" spans="1:15" x14ac:dyDescent="0.25">
      <c r="A1263" s="17" t="s">
        <v>259</v>
      </c>
      <c r="B1263" s="18"/>
      <c r="C1263" s="19">
        <f t="shared" si="350"/>
        <v>0</v>
      </c>
      <c r="D1263" s="19"/>
      <c r="E1263" s="19">
        <f t="shared" si="351"/>
        <v>0</v>
      </c>
      <c r="F1263" s="19"/>
      <c r="G1263" s="19"/>
      <c r="H1263" s="19"/>
      <c r="I1263" s="19"/>
      <c r="J1263" s="19"/>
      <c r="K1263" s="19"/>
      <c r="L1263" s="19"/>
      <c r="M1263" s="19"/>
      <c r="N1263" s="19"/>
      <c r="O1263" s="19"/>
    </row>
    <row r="1264" spans="1:15" x14ac:dyDescent="0.25">
      <c r="A1264" s="17" t="s">
        <v>260</v>
      </c>
      <c r="B1264" s="18"/>
      <c r="C1264" s="19">
        <f t="shared" si="350"/>
        <v>0</v>
      </c>
      <c r="D1264" s="19"/>
      <c r="E1264" s="19">
        <f t="shared" si="351"/>
        <v>0</v>
      </c>
      <c r="F1264" s="19"/>
      <c r="G1264" s="19"/>
      <c r="H1264" s="19"/>
      <c r="I1264" s="19"/>
      <c r="J1264" s="19"/>
      <c r="K1264" s="19"/>
      <c r="L1264" s="19"/>
      <c r="M1264" s="19"/>
      <c r="N1264" s="19"/>
      <c r="O1264" s="19"/>
    </row>
    <row r="1265" spans="1:26" x14ac:dyDescent="0.25">
      <c r="A1265" s="17" t="s">
        <v>261</v>
      </c>
      <c r="B1265" s="18"/>
      <c r="C1265" s="19">
        <f t="shared" si="350"/>
        <v>0</v>
      </c>
      <c r="D1265" s="19"/>
      <c r="E1265" s="19">
        <f t="shared" si="351"/>
        <v>0</v>
      </c>
      <c r="F1265" s="19"/>
      <c r="G1265" s="19"/>
      <c r="H1265" s="19"/>
      <c r="I1265" s="19"/>
      <c r="J1265" s="19"/>
      <c r="K1265" s="19"/>
      <c r="L1265" s="19"/>
      <c r="M1265" s="19"/>
      <c r="N1265" s="19"/>
      <c r="O1265" s="19"/>
      <c r="Z1265" s="489" t="s">
        <v>902</v>
      </c>
    </row>
    <row r="1266" spans="1:26" x14ac:dyDescent="0.25">
      <c r="A1266" s="14" t="s">
        <v>23</v>
      </c>
      <c r="B1266" s="14"/>
      <c r="C1266" s="20">
        <f>ROUND(SUM(C1255:C1265),2)</f>
        <v>0</v>
      </c>
      <c r="D1266" s="16">
        <f>ROUND(SUM(D1255:D1265),2)</f>
        <v>0</v>
      </c>
      <c r="E1266" s="16">
        <f>ROUND(SUM(E1255:E1265),2)</f>
        <v>0</v>
      </c>
      <c r="F1266" s="16">
        <f>ROUND(SUM(F1255:F1265),2)</f>
        <v>0</v>
      </c>
      <c r="G1266" s="16">
        <f t="shared" ref="G1266:O1266" si="352">SUM(G1255:G1265)</f>
        <v>0</v>
      </c>
      <c r="H1266" s="16">
        <f t="shared" si="352"/>
        <v>0</v>
      </c>
      <c r="I1266" s="16">
        <f t="shared" si="352"/>
        <v>0</v>
      </c>
      <c r="J1266" s="16">
        <f t="shared" si="352"/>
        <v>0</v>
      </c>
      <c r="K1266" s="16">
        <f t="shared" si="352"/>
        <v>0</v>
      </c>
      <c r="L1266" s="16">
        <f t="shared" si="352"/>
        <v>0</v>
      </c>
      <c r="M1266" s="16">
        <f t="shared" si="352"/>
        <v>0</v>
      </c>
      <c r="N1266" s="16">
        <f t="shared" si="352"/>
        <v>0</v>
      </c>
      <c r="O1266" s="16">
        <f t="shared" si="352"/>
        <v>0</v>
      </c>
    </row>
    <row r="1267" spans="1:26" x14ac:dyDescent="0.25">
      <c r="A1267" s="46" t="s">
        <v>3</v>
      </c>
      <c r="B1267" s="15">
        <f>B3</f>
        <v>42735</v>
      </c>
      <c r="C1267" s="16"/>
      <c r="D1267" s="16"/>
      <c r="E1267" s="16"/>
      <c r="F1267" s="16"/>
      <c r="G1267" s="16"/>
      <c r="H1267" s="16"/>
      <c r="I1267" s="16"/>
      <c r="J1267" s="16"/>
      <c r="K1267" s="16"/>
      <c r="L1267" s="16"/>
      <c r="M1267" s="16"/>
      <c r="N1267" s="16"/>
      <c r="O1267" s="16"/>
    </row>
    <row r="1268" spans="1:26" x14ac:dyDescent="0.25">
      <c r="A1268" s="17" t="s">
        <v>251</v>
      </c>
      <c r="B1268" s="18"/>
      <c r="C1268" s="19">
        <f t="shared" ref="C1268:C1278" si="353">ROUND(E1268+D1268,2)</f>
        <v>0</v>
      </c>
      <c r="D1268" s="19"/>
      <c r="E1268" s="19">
        <f t="shared" ref="E1268:E1278" si="354">ROUND(SUM(F1268:O1268),2)</f>
        <v>0</v>
      </c>
      <c r="F1268" s="19"/>
      <c r="G1268" s="19"/>
      <c r="H1268" s="19"/>
      <c r="I1268" s="19"/>
      <c r="J1268" s="19"/>
      <c r="K1268" s="19"/>
      <c r="L1268" s="19"/>
      <c r="M1268" s="19"/>
      <c r="N1268" s="19"/>
      <c r="O1268" s="19"/>
    </row>
    <row r="1269" spans="1:26" x14ac:dyDescent="0.25">
      <c r="A1269" s="17" t="s">
        <v>252</v>
      </c>
      <c r="B1269" s="18"/>
      <c r="C1269" s="19">
        <f t="shared" si="353"/>
        <v>0</v>
      </c>
      <c r="D1269" s="19"/>
      <c r="E1269" s="19">
        <f t="shared" si="354"/>
        <v>0</v>
      </c>
      <c r="F1269" s="19"/>
      <c r="G1269" s="19"/>
      <c r="H1269" s="19"/>
      <c r="I1269" s="19"/>
      <c r="J1269" s="19"/>
      <c r="K1269" s="19"/>
      <c r="L1269" s="19"/>
      <c r="M1269" s="19"/>
      <c r="N1269" s="19"/>
      <c r="O1269" s="19"/>
    </row>
    <row r="1270" spans="1:26" x14ac:dyDescent="0.25">
      <c r="A1270" s="17" t="s">
        <v>253</v>
      </c>
      <c r="B1270" s="18"/>
      <c r="C1270" s="19">
        <f t="shared" si="353"/>
        <v>0</v>
      </c>
      <c r="D1270" s="19"/>
      <c r="E1270" s="19">
        <f t="shared" si="354"/>
        <v>0</v>
      </c>
      <c r="F1270" s="19"/>
      <c r="G1270" s="19"/>
      <c r="H1270" s="19"/>
      <c r="I1270" s="19"/>
      <c r="J1270" s="19"/>
      <c r="K1270" s="19"/>
      <c r="L1270" s="19"/>
      <c r="M1270" s="19"/>
      <c r="N1270" s="19"/>
      <c r="O1270" s="19"/>
    </row>
    <row r="1271" spans="1:26" x14ac:dyDescent="0.25">
      <c r="A1271" s="17" t="s">
        <v>254</v>
      </c>
      <c r="B1271" s="18"/>
      <c r="C1271" s="19">
        <f t="shared" si="353"/>
        <v>0</v>
      </c>
      <c r="D1271" s="19"/>
      <c r="E1271" s="19">
        <f t="shared" si="354"/>
        <v>0</v>
      </c>
      <c r="F1271" s="19"/>
      <c r="G1271" s="19"/>
      <c r="H1271" s="19"/>
      <c r="I1271" s="19"/>
      <c r="J1271" s="19"/>
      <c r="K1271" s="19"/>
      <c r="L1271" s="19"/>
      <c r="M1271" s="19"/>
      <c r="N1271" s="19"/>
      <c r="O1271" s="19"/>
    </row>
    <row r="1272" spans="1:26" x14ac:dyDescent="0.25">
      <c r="A1272" s="17" t="s">
        <v>255</v>
      </c>
      <c r="B1272" s="18"/>
      <c r="C1272" s="19">
        <f t="shared" si="353"/>
        <v>0</v>
      </c>
      <c r="D1272" s="19"/>
      <c r="E1272" s="19">
        <f t="shared" si="354"/>
        <v>0</v>
      </c>
      <c r="F1272" s="19"/>
      <c r="G1272" s="19"/>
      <c r="H1272" s="19"/>
      <c r="I1272" s="19"/>
      <c r="J1272" s="19"/>
      <c r="K1272" s="19"/>
      <c r="L1272" s="19"/>
      <c r="M1272" s="19"/>
      <c r="N1272" s="19"/>
      <c r="O1272" s="19"/>
    </row>
    <row r="1273" spans="1:26" x14ac:dyDescent="0.25">
      <c r="A1273" s="17" t="s">
        <v>256</v>
      </c>
      <c r="B1273" s="18"/>
      <c r="C1273" s="19">
        <f t="shared" si="353"/>
        <v>0</v>
      </c>
      <c r="D1273" s="19"/>
      <c r="E1273" s="19">
        <f t="shared" si="354"/>
        <v>0</v>
      </c>
      <c r="F1273" s="19"/>
      <c r="G1273" s="19"/>
      <c r="H1273" s="19"/>
      <c r="I1273" s="19"/>
      <c r="J1273" s="19"/>
      <c r="K1273" s="19"/>
      <c r="L1273" s="19"/>
      <c r="M1273" s="19"/>
      <c r="N1273" s="19"/>
      <c r="O1273" s="19"/>
    </row>
    <row r="1274" spans="1:26" x14ac:dyDescent="0.25">
      <c r="A1274" s="17" t="s">
        <v>257</v>
      </c>
      <c r="B1274" s="18"/>
      <c r="C1274" s="19">
        <f t="shared" si="353"/>
        <v>0</v>
      </c>
      <c r="D1274" s="19"/>
      <c r="E1274" s="19">
        <f t="shared" si="354"/>
        <v>0</v>
      </c>
      <c r="F1274" s="19"/>
      <c r="G1274" s="19"/>
      <c r="H1274" s="19"/>
      <c r="I1274" s="19"/>
      <c r="J1274" s="19"/>
      <c r="K1274" s="19"/>
      <c r="L1274" s="19"/>
      <c r="M1274" s="19"/>
      <c r="N1274" s="19"/>
      <c r="O1274" s="19"/>
    </row>
    <row r="1275" spans="1:26" x14ac:dyDescent="0.25">
      <c r="A1275" s="17" t="s">
        <v>258</v>
      </c>
      <c r="B1275" s="18"/>
      <c r="C1275" s="19">
        <f t="shared" si="353"/>
        <v>0</v>
      </c>
      <c r="D1275" s="19"/>
      <c r="E1275" s="19">
        <f t="shared" si="354"/>
        <v>0</v>
      </c>
      <c r="F1275" s="19"/>
      <c r="G1275" s="19"/>
      <c r="H1275" s="19"/>
      <c r="I1275" s="19"/>
      <c r="J1275" s="19"/>
      <c r="K1275" s="19"/>
      <c r="L1275" s="19"/>
      <c r="M1275" s="19"/>
      <c r="N1275" s="19"/>
      <c r="O1275" s="19"/>
    </row>
    <row r="1276" spans="1:26" x14ac:dyDescent="0.25">
      <c r="A1276" s="17" t="s">
        <v>259</v>
      </c>
      <c r="B1276" s="18"/>
      <c r="C1276" s="19">
        <f t="shared" si="353"/>
        <v>0</v>
      </c>
      <c r="D1276" s="19"/>
      <c r="E1276" s="19">
        <f t="shared" si="354"/>
        <v>0</v>
      </c>
      <c r="F1276" s="19"/>
      <c r="G1276" s="19"/>
      <c r="H1276" s="19"/>
      <c r="I1276" s="19"/>
      <c r="J1276" s="19"/>
      <c r="K1276" s="19"/>
      <c r="L1276" s="19"/>
      <c r="M1276" s="19"/>
      <c r="N1276" s="19"/>
      <c r="O1276" s="19"/>
    </row>
    <row r="1277" spans="1:26" x14ac:dyDescent="0.25">
      <c r="A1277" s="17" t="s">
        <v>260</v>
      </c>
      <c r="B1277" s="18"/>
      <c r="C1277" s="19">
        <f t="shared" si="353"/>
        <v>0</v>
      </c>
      <c r="D1277" s="19"/>
      <c r="E1277" s="19">
        <f t="shared" si="354"/>
        <v>0</v>
      </c>
      <c r="F1277" s="19"/>
      <c r="G1277" s="19"/>
      <c r="H1277" s="19"/>
      <c r="I1277" s="19"/>
      <c r="J1277" s="19"/>
      <c r="K1277" s="19"/>
      <c r="L1277" s="19"/>
      <c r="M1277" s="19"/>
      <c r="N1277" s="19"/>
      <c r="O1277" s="19"/>
    </row>
    <row r="1278" spans="1:26" x14ac:dyDescent="0.25">
      <c r="A1278" s="17" t="s">
        <v>261</v>
      </c>
      <c r="B1278" s="18"/>
      <c r="C1278" s="19">
        <f t="shared" si="353"/>
        <v>0</v>
      </c>
      <c r="D1278" s="19"/>
      <c r="E1278" s="19">
        <f t="shared" si="354"/>
        <v>0</v>
      </c>
      <c r="F1278" s="19"/>
      <c r="G1278" s="19"/>
      <c r="H1278" s="19"/>
      <c r="I1278" s="19"/>
      <c r="J1278" s="19"/>
      <c r="K1278" s="19"/>
      <c r="L1278" s="19"/>
      <c r="M1278" s="19"/>
      <c r="N1278" s="19"/>
      <c r="O1278" s="19"/>
      <c r="Z1278" s="489" t="s">
        <v>903</v>
      </c>
    </row>
    <row r="1279" spans="1:26" x14ac:dyDescent="0.25">
      <c r="A1279" s="14" t="s">
        <v>23</v>
      </c>
      <c r="B1279" s="14"/>
      <c r="C1279" s="20">
        <f>ROUND(SUM(C1268:C1278),2)</f>
        <v>0</v>
      </c>
      <c r="D1279" s="16">
        <f>ROUND(SUM(D1268:D1278),2)</f>
        <v>0</v>
      </c>
      <c r="E1279" s="16">
        <f>ROUND(SUM(E1268:E1278),2)</f>
        <v>0</v>
      </c>
      <c r="F1279" s="16">
        <f>ROUND(SUM(F1268:F1278),2)</f>
        <v>0</v>
      </c>
      <c r="G1279" s="16">
        <f t="shared" ref="G1279:O1279" si="355">SUM(G1268:G1278)</f>
        <v>0</v>
      </c>
      <c r="H1279" s="16">
        <f t="shared" si="355"/>
        <v>0</v>
      </c>
      <c r="I1279" s="16">
        <f t="shared" si="355"/>
        <v>0</v>
      </c>
      <c r="J1279" s="16">
        <f t="shared" si="355"/>
        <v>0</v>
      </c>
      <c r="K1279" s="16">
        <f t="shared" si="355"/>
        <v>0</v>
      </c>
      <c r="L1279" s="16">
        <f t="shared" si="355"/>
        <v>0</v>
      </c>
      <c r="M1279" s="16">
        <f t="shared" si="355"/>
        <v>0</v>
      </c>
      <c r="N1279" s="16">
        <f t="shared" si="355"/>
        <v>0</v>
      </c>
      <c r="O1279" s="16">
        <f t="shared" si="355"/>
        <v>0</v>
      </c>
    </row>
    <row r="1280" spans="1:26" x14ac:dyDescent="0.25">
      <c r="A1280" s="17"/>
      <c r="B1280" s="14"/>
      <c r="C1280" s="16"/>
      <c r="D1280" s="16"/>
      <c r="E1280" s="16"/>
      <c r="F1280" s="16"/>
      <c r="G1280" s="16"/>
      <c r="H1280" s="16"/>
      <c r="I1280" s="16"/>
      <c r="J1280" s="16"/>
      <c r="K1280" s="16"/>
      <c r="L1280" s="16"/>
      <c r="M1280" s="16"/>
      <c r="N1280" s="16"/>
      <c r="O1280" s="16"/>
    </row>
    <row r="1281" spans="1:26" x14ac:dyDescent="0.25">
      <c r="A1281" s="54" t="s">
        <v>262</v>
      </c>
      <c r="B1281" s="12"/>
      <c r="C1281" s="55"/>
      <c r="D1281" s="55"/>
      <c r="E1281" s="55"/>
      <c r="F1281" s="55"/>
      <c r="G1281" s="55"/>
      <c r="H1281" s="55"/>
      <c r="I1281" s="55"/>
      <c r="J1281" s="55"/>
      <c r="K1281" s="55"/>
      <c r="L1281" s="55"/>
      <c r="M1281" s="55"/>
      <c r="N1281" s="55"/>
      <c r="O1281" s="55"/>
    </row>
    <row r="1282" spans="1:26" x14ac:dyDescent="0.25">
      <c r="A1282" s="14" t="s">
        <v>263</v>
      </c>
      <c r="B1282" s="15">
        <f>B4</f>
        <v>43100</v>
      </c>
      <c r="C1282" s="16"/>
      <c r="D1282" s="16"/>
      <c r="E1282" s="16"/>
      <c r="F1282" s="16"/>
      <c r="G1282" s="16"/>
      <c r="H1282" s="16"/>
      <c r="I1282" s="16"/>
      <c r="J1282" s="16"/>
      <c r="K1282" s="16"/>
      <c r="L1282" s="16"/>
      <c r="M1282" s="16"/>
      <c r="N1282" s="16"/>
      <c r="O1282" s="16"/>
    </row>
    <row r="1283" spans="1:26" x14ac:dyDescent="0.25">
      <c r="A1283" s="17" t="s">
        <v>264</v>
      </c>
      <c r="B1283" s="18"/>
      <c r="C1283" s="19">
        <f t="shared" ref="C1283:C1288" si="356">ROUND(E1283+D1283,2)</f>
        <v>0</v>
      </c>
      <c r="D1283" s="19"/>
      <c r="E1283" s="19">
        <f t="shared" ref="E1283:E1288" si="357">ROUND(SUM(F1283:O1283),2)</f>
        <v>0</v>
      </c>
      <c r="F1283" s="19"/>
      <c r="G1283" s="19"/>
      <c r="H1283" s="19"/>
      <c r="I1283" s="19"/>
      <c r="J1283" s="19"/>
      <c r="K1283" s="19"/>
      <c r="L1283" s="19"/>
      <c r="M1283" s="19"/>
      <c r="N1283" s="19"/>
      <c r="O1283" s="19"/>
    </row>
    <row r="1284" spans="1:26" x14ac:dyDescent="0.25">
      <c r="A1284" s="17" t="s">
        <v>265</v>
      </c>
      <c r="B1284" s="18"/>
      <c r="C1284" s="19">
        <f t="shared" si="356"/>
        <v>0</v>
      </c>
      <c r="D1284" s="19"/>
      <c r="E1284" s="19">
        <f t="shared" si="357"/>
        <v>0</v>
      </c>
      <c r="F1284" s="19"/>
      <c r="G1284" s="19"/>
      <c r="H1284" s="19"/>
      <c r="I1284" s="19"/>
      <c r="J1284" s="19"/>
      <c r="K1284" s="19"/>
      <c r="L1284" s="19"/>
      <c r="M1284" s="19"/>
      <c r="N1284" s="19"/>
      <c r="O1284" s="19"/>
    </row>
    <row r="1285" spans="1:26" x14ac:dyDescent="0.25">
      <c r="A1285" s="17" t="s">
        <v>266</v>
      </c>
      <c r="B1285" s="18"/>
      <c r="C1285" s="19">
        <f t="shared" si="356"/>
        <v>0</v>
      </c>
      <c r="D1285" s="19"/>
      <c r="E1285" s="19">
        <f t="shared" si="357"/>
        <v>0</v>
      </c>
      <c r="F1285" s="19"/>
      <c r="G1285" s="19"/>
      <c r="H1285" s="19"/>
      <c r="I1285" s="19"/>
      <c r="J1285" s="19"/>
      <c r="K1285" s="19"/>
      <c r="L1285" s="19"/>
      <c r="M1285" s="19"/>
      <c r="N1285" s="19"/>
      <c r="O1285" s="19"/>
    </row>
    <row r="1286" spans="1:26" x14ac:dyDescent="0.25">
      <c r="A1286" s="17" t="s">
        <v>267</v>
      </c>
      <c r="B1286" s="18"/>
      <c r="C1286" s="19">
        <f t="shared" si="356"/>
        <v>0</v>
      </c>
      <c r="D1286" s="19"/>
      <c r="E1286" s="19">
        <f t="shared" si="357"/>
        <v>0</v>
      </c>
      <c r="F1286" s="19"/>
      <c r="G1286" s="19"/>
      <c r="H1286" s="19"/>
      <c r="I1286" s="19"/>
      <c r="J1286" s="19"/>
      <c r="K1286" s="19"/>
      <c r="L1286" s="19"/>
      <c r="M1286" s="19"/>
      <c r="N1286" s="19"/>
      <c r="O1286" s="19"/>
    </row>
    <row r="1287" spans="1:26" x14ac:dyDescent="0.25">
      <c r="A1287" s="17" t="s">
        <v>268</v>
      </c>
      <c r="B1287" s="18"/>
      <c r="C1287" s="19">
        <f t="shared" si="356"/>
        <v>0</v>
      </c>
      <c r="D1287" s="19"/>
      <c r="E1287" s="19">
        <f t="shared" si="357"/>
        <v>0</v>
      </c>
      <c r="F1287" s="19"/>
      <c r="G1287" s="19"/>
      <c r="H1287" s="19"/>
      <c r="I1287" s="19"/>
      <c r="J1287" s="19"/>
      <c r="K1287" s="19"/>
      <c r="L1287" s="19"/>
      <c r="M1287" s="19"/>
      <c r="N1287" s="19"/>
      <c r="O1287" s="19"/>
    </row>
    <row r="1288" spans="1:26" x14ac:dyDescent="0.25">
      <c r="A1288" s="17" t="s">
        <v>269</v>
      </c>
      <c r="B1288" s="18"/>
      <c r="C1288" s="19">
        <f t="shared" si="356"/>
        <v>0</v>
      </c>
      <c r="D1288" s="19"/>
      <c r="E1288" s="19">
        <f t="shared" si="357"/>
        <v>0</v>
      </c>
      <c r="F1288" s="19"/>
      <c r="G1288" s="19"/>
      <c r="H1288" s="19"/>
      <c r="I1288" s="19"/>
      <c r="J1288" s="19"/>
      <c r="K1288" s="19"/>
      <c r="L1288" s="19"/>
      <c r="M1288" s="19"/>
      <c r="N1288" s="19"/>
      <c r="O1288" s="19"/>
      <c r="Z1288" s="489" t="s">
        <v>904</v>
      </c>
    </row>
    <row r="1289" spans="1:26" x14ac:dyDescent="0.25">
      <c r="A1289" s="14" t="s">
        <v>23</v>
      </c>
      <c r="B1289" s="14"/>
      <c r="C1289" s="28">
        <f>ROUND(SUM(C1283:C1286),2)</f>
        <v>0</v>
      </c>
      <c r="D1289" s="16">
        <f>ROUND(SUM(D1283:D1286),2)</f>
        <v>0</v>
      </c>
      <c r="E1289" s="16">
        <f>ROUND(SUM(E1283:E1286),2)</f>
        <v>0</v>
      </c>
      <c r="F1289" s="16">
        <f>ROUND(SUM(F1283:F1286),2)</f>
        <v>0</v>
      </c>
      <c r="G1289" s="16">
        <f t="shared" ref="G1289:O1289" si="358">SUM(G1283:G1286)</f>
        <v>0</v>
      </c>
      <c r="H1289" s="16">
        <f t="shared" si="358"/>
        <v>0</v>
      </c>
      <c r="I1289" s="16">
        <f t="shared" si="358"/>
        <v>0</v>
      </c>
      <c r="J1289" s="16">
        <f t="shared" si="358"/>
        <v>0</v>
      </c>
      <c r="K1289" s="16">
        <f t="shared" si="358"/>
        <v>0</v>
      </c>
      <c r="L1289" s="16">
        <f t="shared" si="358"/>
        <v>0</v>
      </c>
      <c r="M1289" s="16">
        <f t="shared" si="358"/>
        <v>0</v>
      </c>
      <c r="N1289" s="16">
        <f t="shared" si="358"/>
        <v>0</v>
      </c>
      <c r="O1289" s="16">
        <f t="shared" si="358"/>
        <v>0</v>
      </c>
    </row>
    <row r="1290" spans="1:26" x14ac:dyDescent="0.25">
      <c r="A1290" s="14" t="s">
        <v>263</v>
      </c>
      <c r="B1290" s="15">
        <f>B3</f>
        <v>42735</v>
      </c>
      <c r="C1290" s="16"/>
      <c r="D1290" s="16"/>
      <c r="E1290" s="16"/>
      <c r="F1290" s="16"/>
      <c r="G1290" s="16"/>
      <c r="H1290" s="16"/>
      <c r="I1290" s="16"/>
      <c r="J1290" s="16"/>
      <c r="K1290" s="16"/>
      <c r="L1290" s="16"/>
      <c r="M1290" s="16"/>
      <c r="N1290" s="16"/>
      <c r="O1290" s="16"/>
    </row>
    <row r="1291" spans="1:26" x14ac:dyDescent="0.25">
      <c r="A1291" s="17" t="s">
        <v>264</v>
      </c>
      <c r="B1291" s="18"/>
      <c r="C1291" s="19">
        <f t="shared" ref="C1291:C1296" si="359">ROUND(E1291+D1291,2)</f>
        <v>0</v>
      </c>
      <c r="D1291" s="19"/>
      <c r="E1291" s="19">
        <f t="shared" ref="E1291:E1296" si="360">ROUND(SUM(F1291:O1291),2)</f>
        <v>0</v>
      </c>
      <c r="F1291" s="19"/>
      <c r="G1291" s="19"/>
      <c r="H1291" s="19"/>
      <c r="I1291" s="19"/>
      <c r="J1291" s="19"/>
      <c r="K1291" s="19"/>
      <c r="L1291" s="19"/>
      <c r="M1291" s="19"/>
      <c r="N1291" s="19"/>
      <c r="O1291" s="19"/>
    </row>
    <row r="1292" spans="1:26" x14ac:dyDescent="0.25">
      <c r="A1292" s="17" t="s">
        <v>265</v>
      </c>
      <c r="B1292" s="18"/>
      <c r="C1292" s="19">
        <f t="shared" si="359"/>
        <v>0</v>
      </c>
      <c r="D1292" s="19"/>
      <c r="E1292" s="19">
        <f t="shared" si="360"/>
        <v>0</v>
      </c>
      <c r="F1292" s="19"/>
      <c r="G1292" s="19"/>
      <c r="H1292" s="19"/>
      <c r="I1292" s="19"/>
      <c r="J1292" s="19"/>
      <c r="K1292" s="19"/>
      <c r="L1292" s="19"/>
      <c r="M1292" s="19"/>
      <c r="N1292" s="19"/>
      <c r="O1292" s="19"/>
    </row>
    <row r="1293" spans="1:26" x14ac:dyDescent="0.25">
      <c r="A1293" s="17" t="s">
        <v>266</v>
      </c>
      <c r="B1293" s="18"/>
      <c r="C1293" s="19">
        <f t="shared" si="359"/>
        <v>0</v>
      </c>
      <c r="D1293" s="19"/>
      <c r="E1293" s="19">
        <f t="shared" si="360"/>
        <v>0</v>
      </c>
      <c r="F1293" s="19"/>
      <c r="G1293" s="19"/>
      <c r="H1293" s="19"/>
      <c r="I1293" s="19"/>
      <c r="J1293" s="19"/>
      <c r="K1293" s="19"/>
      <c r="L1293" s="19"/>
      <c r="M1293" s="19"/>
      <c r="N1293" s="19"/>
      <c r="O1293" s="19"/>
    </row>
    <row r="1294" spans="1:26" x14ac:dyDescent="0.25">
      <c r="A1294" s="17" t="s">
        <v>267</v>
      </c>
      <c r="B1294" s="18"/>
      <c r="C1294" s="19">
        <f t="shared" si="359"/>
        <v>0</v>
      </c>
      <c r="D1294" s="19"/>
      <c r="E1294" s="19">
        <f t="shared" si="360"/>
        <v>0</v>
      </c>
      <c r="F1294" s="19"/>
      <c r="G1294" s="19"/>
      <c r="H1294" s="19"/>
      <c r="I1294" s="19"/>
      <c r="J1294" s="19"/>
      <c r="K1294" s="19"/>
      <c r="L1294" s="19"/>
      <c r="M1294" s="19"/>
      <c r="N1294" s="19"/>
      <c r="O1294" s="19"/>
    </row>
    <row r="1295" spans="1:26" x14ac:dyDescent="0.25">
      <c r="A1295" s="17" t="s">
        <v>268</v>
      </c>
      <c r="B1295" s="18"/>
      <c r="C1295" s="19">
        <f t="shared" si="359"/>
        <v>0</v>
      </c>
      <c r="D1295" s="19"/>
      <c r="E1295" s="19">
        <f t="shared" si="360"/>
        <v>0</v>
      </c>
      <c r="F1295" s="19"/>
      <c r="G1295" s="19"/>
      <c r="H1295" s="19"/>
      <c r="I1295" s="19"/>
      <c r="J1295" s="19"/>
      <c r="K1295" s="19"/>
      <c r="L1295" s="19"/>
      <c r="M1295" s="19"/>
      <c r="N1295" s="19"/>
      <c r="O1295" s="19"/>
    </row>
    <row r="1296" spans="1:26" x14ac:dyDescent="0.25">
      <c r="A1296" s="17" t="s">
        <v>269</v>
      </c>
      <c r="B1296" s="18"/>
      <c r="C1296" s="19">
        <f t="shared" si="359"/>
        <v>0</v>
      </c>
      <c r="D1296" s="19"/>
      <c r="E1296" s="19">
        <f t="shared" si="360"/>
        <v>0</v>
      </c>
      <c r="F1296" s="19"/>
      <c r="G1296" s="19"/>
      <c r="H1296" s="19"/>
      <c r="I1296" s="19"/>
      <c r="J1296" s="19"/>
      <c r="K1296" s="19"/>
      <c r="L1296" s="19"/>
      <c r="M1296" s="19"/>
      <c r="N1296" s="19"/>
      <c r="O1296" s="19"/>
      <c r="Z1296" s="489" t="s">
        <v>905</v>
      </c>
    </row>
    <row r="1297" spans="1:27" x14ac:dyDescent="0.25">
      <c r="A1297" s="14" t="s">
        <v>23</v>
      </c>
      <c r="B1297" s="14"/>
      <c r="C1297" s="28">
        <f>ROUND(SUM(C1291:C1294),2)</f>
        <v>0</v>
      </c>
      <c r="D1297" s="16">
        <f>ROUND(SUM(D1291:D1294),2)</f>
        <v>0</v>
      </c>
      <c r="E1297" s="16">
        <f>ROUND(SUM(E1291:E1294),2)</f>
        <v>0</v>
      </c>
      <c r="F1297" s="16">
        <f>ROUND(SUM(F1291:F1294),2)</f>
        <v>0</v>
      </c>
      <c r="G1297" s="16">
        <f t="shared" ref="G1297:O1297" si="361">SUM(G1291:G1294)</f>
        <v>0</v>
      </c>
      <c r="H1297" s="16">
        <f t="shared" si="361"/>
        <v>0</v>
      </c>
      <c r="I1297" s="16">
        <f t="shared" si="361"/>
        <v>0</v>
      </c>
      <c r="J1297" s="16">
        <f t="shared" si="361"/>
        <v>0</v>
      </c>
      <c r="K1297" s="16">
        <f t="shared" si="361"/>
        <v>0</v>
      </c>
      <c r="L1297" s="16">
        <f t="shared" si="361"/>
        <v>0</v>
      </c>
      <c r="M1297" s="16">
        <f t="shared" si="361"/>
        <v>0</v>
      </c>
      <c r="N1297" s="16">
        <f t="shared" si="361"/>
        <v>0</v>
      </c>
      <c r="O1297" s="16">
        <f t="shared" si="361"/>
        <v>0</v>
      </c>
    </row>
    <row r="1298" spans="1:27" x14ac:dyDescent="0.25">
      <c r="A1298" s="17"/>
      <c r="B1298" s="14"/>
      <c r="C1298" s="16"/>
      <c r="D1298" s="16"/>
      <c r="E1298" s="16"/>
      <c r="F1298" s="16"/>
      <c r="G1298" s="16"/>
      <c r="H1298" s="16"/>
      <c r="I1298" s="16"/>
      <c r="J1298" s="16"/>
      <c r="K1298" s="16"/>
      <c r="L1298" s="16"/>
      <c r="M1298" s="16"/>
      <c r="N1298" s="16"/>
      <c r="O1298" s="16"/>
    </row>
    <row r="1299" spans="1:27" x14ac:dyDescent="0.25">
      <c r="A1299" s="54" t="s">
        <v>270</v>
      </c>
      <c r="B1299" s="12"/>
      <c r="C1299" s="55"/>
      <c r="D1299" s="55"/>
      <c r="E1299" s="55"/>
      <c r="F1299" s="55"/>
      <c r="G1299" s="55"/>
      <c r="H1299" s="55"/>
      <c r="I1299" s="55"/>
      <c r="J1299" s="55"/>
      <c r="K1299" s="55"/>
      <c r="L1299" s="55"/>
      <c r="M1299" s="55"/>
      <c r="N1299" s="55"/>
      <c r="O1299" s="55"/>
    </row>
    <row r="1300" spans="1:27" x14ac:dyDescent="0.25">
      <c r="A1300" s="14" t="s">
        <v>271</v>
      </c>
      <c r="B1300" s="15">
        <f>B4</f>
        <v>43100</v>
      </c>
      <c r="C1300" s="16"/>
      <c r="D1300" s="16"/>
      <c r="E1300" s="16"/>
      <c r="F1300" s="16"/>
      <c r="G1300" s="16"/>
      <c r="H1300" s="16"/>
      <c r="I1300" s="16"/>
      <c r="J1300" s="16"/>
      <c r="K1300" s="16"/>
      <c r="L1300" s="16"/>
      <c r="M1300" s="16"/>
      <c r="N1300" s="16"/>
      <c r="O1300" s="16"/>
    </row>
    <row r="1301" spans="1:27" x14ac:dyDescent="0.25">
      <c r="A1301" s="17" t="s">
        <v>272</v>
      </c>
      <c r="B1301" s="18"/>
      <c r="C1301" s="19">
        <f>ROUND(E1301+D1301,2)</f>
        <v>0</v>
      </c>
      <c r="D1301" s="19"/>
      <c r="E1301" s="19">
        <f>ROUND(SUM(F1301:O1301),2)</f>
        <v>0</v>
      </c>
      <c r="F1301" s="19"/>
      <c r="G1301" s="19"/>
      <c r="H1301" s="19"/>
      <c r="I1301" s="19"/>
      <c r="J1301" s="19"/>
      <c r="K1301" s="19"/>
      <c r="L1301" s="19"/>
      <c r="M1301" s="19"/>
      <c r="N1301" s="19"/>
      <c r="O1301" s="19"/>
    </row>
    <row r="1302" spans="1:27" x14ac:dyDescent="0.25">
      <c r="A1302" s="17" t="s">
        <v>273</v>
      </c>
      <c r="B1302" s="18"/>
      <c r="C1302" s="19">
        <f>ROUND(E1302+D1302,2)</f>
        <v>0</v>
      </c>
      <c r="D1302" s="19"/>
      <c r="E1302" s="19">
        <f>ROUND(SUM(F1302:O1302),2)</f>
        <v>0</v>
      </c>
      <c r="F1302" s="19"/>
      <c r="G1302" s="19"/>
      <c r="H1302" s="19"/>
      <c r="I1302" s="19"/>
      <c r="J1302" s="19"/>
      <c r="K1302" s="19"/>
      <c r="L1302" s="19"/>
      <c r="M1302" s="19"/>
      <c r="N1302" s="19"/>
      <c r="O1302" s="19"/>
    </row>
    <row r="1303" spans="1:27" x14ac:dyDescent="0.25">
      <c r="A1303" s="17" t="s">
        <v>274</v>
      </c>
      <c r="B1303" s="18"/>
      <c r="C1303" s="19">
        <f>ROUND(E1303+D1303,2)</f>
        <v>0</v>
      </c>
      <c r="D1303" s="19"/>
      <c r="E1303" s="19">
        <f>ROUND(SUM(F1303:O1303),2)</f>
        <v>0</v>
      </c>
      <c r="F1303" s="19"/>
      <c r="G1303" s="19"/>
      <c r="H1303" s="19"/>
      <c r="I1303" s="19"/>
      <c r="J1303" s="19"/>
      <c r="K1303" s="19"/>
      <c r="L1303" s="19"/>
      <c r="M1303" s="19"/>
      <c r="N1303" s="19"/>
      <c r="O1303" s="19"/>
    </row>
    <row r="1304" spans="1:27" x14ac:dyDescent="0.25">
      <c r="A1304" s="17" t="s">
        <v>275</v>
      </c>
      <c r="B1304" s="18"/>
      <c r="C1304" s="19">
        <f>ROUND(E1304+D1304,2)</f>
        <v>0</v>
      </c>
      <c r="D1304" s="19"/>
      <c r="E1304" s="19">
        <f>ROUND(SUM(F1304:O1304),2)</f>
        <v>0</v>
      </c>
      <c r="F1304" s="19"/>
      <c r="G1304" s="19"/>
      <c r="H1304" s="19"/>
      <c r="I1304" s="19"/>
      <c r="J1304" s="19"/>
      <c r="K1304" s="19"/>
      <c r="L1304" s="19"/>
      <c r="M1304" s="19"/>
      <c r="N1304" s="19"/>
      <c r="O1304" s="19"/>
      <c r="Z1304" s="489" t="s">
        <v>904</v>
      </c>
    </row>
    <row r="1305" spans="1:27" x14ac:dyDescent="0.25">
      <c r="A1305" s="14" t="s">
        <v>23</v>
      </c>
      <c r="B1305" s="14"/>
      <c r="C1305" s="28">
        <f>ROUND(SUM(C1301:C1302),2)</f>
        <v>0</v>
      </c>
      <c r="D1305" s="16">
        <f>ROUND(SUM(D1301:D1302),2)</f>
        <v>0</v>
      </c>
      <c r="E1305" s="16">
        <f>ROUND(SUM(E1301:E1302),2)</f>
        <v>0</v>
      </c>
      <c r="F1305" s="16">
        <f>ROUND(SUM(F1301:F1302),2)</f>
        <v>0</v>
      </c>
      <c r="G1305" s="16">
        <f t="shared" ref="G1305:O1305" si="362">SUM(G1301:G1302)</f>
        <v>0</v>
      </c>
      <c r="H1305" s="16">
        <f t="shared" si="362"/>
        <v>0</v>
      </c>
      <c r="I1305" s="16">
        <f t="shared" si="362"/>
        <v>0</v>
      </c>
      <c r="J1305" s="16">
        <f t="shared" si="362"/>
        <v>0</v>
      </c>
      <c r="K1305" s="16">
        <f t="shared" si="362"/>
        <v>0</v>
      </c>
      <c r="L1305" s="16">
        <f t="shared" si="362"/>
        <v>0</v>
      </c>
      <c r="M1305" s="16">
        <f t="shared" si="362"/>
        <v>0</v>
      </c>
      <c r="N1305" s="16">
        <f t="shared" si="362"/>
        <v>0</v>
      </c>
      <c r="O1305" s="16">
        <f t="shared" si="362"/>
        <v>0</v>
      </c>
      <c r="AA1305" s="489">
        <f>ROUND(C1289+ C1305+ '合并附注表（二）不可插行'!B608,2)</f>
        <v>0</v>
      </c>
    </row>
    <row r="1306" spans="1:27" x14ac:dyDescent="0.25">
      <c r="A1306" s="14" t="s">
        <v>271</v>
      </c>
      <c r="B1306" s="15">
        <f>B3</f>
        <v>42735</v>
      </c>
      <c r="C1306" s="16"/>
      <c r="D1306" s="16"/>
      <c r="E1306" s="16"/>
      <c r="F1306" s="16"/>
      <c r="G1306" s="16"/>
      <c r="H1306" s="16"/>
      <c r="I1306" s="16"/>
      <c r="J1306" s="16"/>
      <c r="K1306" s="16"/>
      <c r="L1306" s="16"/>
      <c r="M1306" s="16"/>
      <c r="N1306" s="16"/>
      <c r="O1306" s="16"/>
    </row>
    <row r="1307" spans="1:27" x14ac:dyDescent="0.25">
      <c r="A1307" s="17" t="s">
        <v>272</v>
      </c>
      <c r="B1307" s="18"/>
      <c r="C1307" s="19">
        <f>ROUND(E1307+D1307,2)</f>
        <v>0</v>
      </c>
      <c r="D1307" s="19"/>
      <c r="E1307" s="19">
        <f>ROUND(SUM(F1307:O1307),2)</f>
        <v>0</v>
      </c>
      <c r="F1307" s="19"/>
      <c r="G1307" s="19"/>
      <c r="H1307" s="19"/>
      <c r="I1307" s="19"/>
      <c r="J1307" s="19"/>
      <c r="K1307" s="19"/>
      <c r="L1307" s="19"/>
      <c r="M1307" s="19"/>
      <c r="N1307" s="19"/>
      <c r="O1307" s="19"/>
    </row>
    <row r="1308" spans="1:27" x14ac:dyDescent="0.25">
      <c r="A1308" s="17" t="s">
        <v>273</v>
      </c>
      <c r="B1308" s="18"/>
      <c r="C1308" s="19">
        <f>ROUND(E1308+D1308,2)</f>
        <v>0</v>
      </c>
      <c r="D1308" s="19"/>
      <c r="E1308" s="19">
        <f>ROUND(SUM(F1308:O1308),2)</f>
        <v>0</v>
      </c>
      <c r="F1308" s="19"/>
      <c r="G1308" s="19"/>
      <c r="H1308" s="19"/>
      <c r="I1308" s="19"/>
      <c r="J1308" s="19"/>
      <c r="K1308" s="19"/>
      <c r="L1308" s="19"/>
      <c r="M1308" s="19"/>
      <c r="N1308" s="19"/>
      <c r="O1308" s="19"/>
    </row>
    <row r="1309" spans="1:27" x14ac:dyDescent="0.25">
      <c r="A1309" s="17" t="s">
        <v>274</v>
      </c>
      <c r="B1309" s="18"/>
      <c r="C1309" s="19">
        <f>ROUND(E1309+D1309,2)</f>
        <v>0</v>
      </c>
      <c r="D1309" s="19"/>
      <c r="E1309" s="19">
        <f>ROUND(SUM(F1309:O1309),2)</f>
        <v>0</v>
      </c>
      <c r="F1309" s="19"/>
      <c r="G1309" s="19"/>
      <c r="H1309" s="19"/>
      <c r="I1309" s="19"/>
      <c r="J1309" s="19"/>
      <c r="K1309" s="19"/>
      <c r="L1309" s="19"/>
      <c r="M1309" s="19"/>
      <c r="N1309" s="19"/>
      <c r="O1309" s="19"/>
    </row>
    <row r="1310" spans="1:27" x14ac:dyDescent="0.25">
      <c r="A1310" s="17" t="s">
        <v>275</v>
      </c>
      <c r="B1310" s="18"/>
      <c r="C1310" s="19">
        <f>ROUND(E1310+D1310,2)</f>
        <v>0</v>
      </c>
      <c r="D1310" s="19"/>
      <c r="E1310" s="19">
        <f>ROUND(SUM(F1310:O1310),2)</f>
        <v>0</v>
      </c>
      <c r="F1310" s="19"/>
      <c r="G1310" s="19"/>
      <c r="H1310" s="19"/>
      <c r="I1310" s="19"/>
      <c r="J1310" s="19"/>
      <c r="K1310" s="19"/>
      <c r="L1310" s="19"/>
      <c r="M1310" s="19"/>
      <c r="N1310" s="19"/>
      <c r="O1310" s="19"/>
      <c r="Z1310" s="489" t="s">
        <v>905</v>
      </c>
    </row>
    <row r="1311" spans="1:27" x14ac:dyDescent="0.25">
      <c r="A1311" s="14" t="s">
        <v>23</v>
      </c>
      <c r="B1311" s="14"/>
      <c r="C1311" s="28">
        <f>ROUND(SUM(C1307:C1308),2)</f>
        <v>0</v>
      </c>
      <c r="D1311" s="16">
        <f>ROUND(SUM(D1307:D1308),2)</f>
        <v>0</v>
      </c>
      <c r="E1311" s="16">
        <f>ROUND(SUM(E1307:E1308),2)</f>
        <v>0</v>
      </c>
      <c r="F1311" s="16">
        <f>ROUND(SUM(F1307:F1308),2)</f>
        <v>0</v>
      </c>
      <c r="G1311" s="16">
        <f t="shared" ref="G1311:O1311" si="363">SUM(G1307:G1308)</f>
        <v>0</v>
      </c>
      <c r="H1311" s="16">
        <f t="shared" si="363"/>
        <v>0</v>
      </c>
      <c r="I1311" s="16">
        <f t="shared" si="363"/>
        <v>0</v>
      </c>
      <c r="J1311" s="16">
        <f t="shared" si="363"/>
        <v>0</v>
      </c>
      <c r="K1311" s="16">
        <f t="shared" si="363"/>
        <v>0</v>
      </c>
      <c r="L1311" s="16">
        <f t="shared" si="363"/>
        <v>0</v>
      </c>
      <c r="M1311" s="16">
        <f t="shared" si="363"/>
        <v>0</v>
      </c>
      <c r="N1311" s="16">
        <f t="shared" si="363"/>
        <v>0</v>
      </c>
      <c r="O1311" s="16">
        <f t="shared" si="363"/>
        <v>0</v>
      </c>
      <c r="AA1311" s="489">
        <f>ROUND(C1297+ C1311+ '合并附注表（二）不可插行'!C608,2)</f>
        <v>0</v>
      </c>
    </row>
    <row r="1312" spans="1:27" x14ac:dyDescent="0.25">
      <c r="A1312" s="17"/>
      <c r="B1312" s="14"/>
      <c r="C1312" s="16"/>
      <c r="D1312" s="16"/>
      <c r="E1312" s="16"/>
      <c r="F1312" s="16"/>
      <c r="G1312" s="16"/>
      <c r="H1312" s="16"/>
      <c r="I1312" s="16"/>
      <c r="J1312" s="16"/>
      <c r="K1312" s="16"/>
      <c r="L1312" s="16"/>
      <c r="M1312" s="16"/>
      <c r="N1312" s="16"/>
      <c r="O1312" s="16"/>
    </row>
    <row r="1313" spans="1:26" x14ac:dyDescent="0.25">
      <c r="A1313" s="25" t="s">
        <v>276</v>
      </c>
      <c r="B1313" s="26" t="s">
        <v>26</v>
      </c>
      <c r="C1313" s="49"/>
      <c r="D1313" s="49"/>
      <c r="E1313" s="49"/>
      <c r="F1313" s="49"/>
      <c r="G1313" s="49"/>
      <c r="H1313" s="49"/>
      <c r="I1313" s="49"/>
      <c r="J1313" s="49"/>
      <c r="K1313" s="49"/>
      <c r="L1313" s="49"/>
      <c r="M1313" s="49"/>
      <c r="N1313" s="49"/>
      <c r="O1313" s="49"/>
    </row>
    <row r="1314" spans="1:26" x14ac:dyDescent="0.25">
      <c r="A1314" s="17"/>
      <c r="B1314" s="18"/>
      <c r="C1314" s="19"/>
      <c r="D1314" s="19"/>
      <c r="E1314" s="19"/>
      <c r="F1314" s="19"/>
      <c r="G1314" s="19"/>
      <c r="H1314" s="19"/>
      <c r="I1314" s="19"/>
      <c r="J1314" s="19"/>
      <c r="K1314" s="19"/>
      <c r="L1314" s="19"/>
      <c r="M1314" s="19"/>
      <c r="N1314" s="19"/>
      <c r="O1314" s="19"/>
    </row>
    <row r="1315" spans="1:26" x14ac:dyDescent="0.25">
      <c r="A1315" s="25" t="s">
        <v>277</v>
      </c>
      <c r="B1315" s="26" t="s">
        <v>26</v>
      </c>
      <c r="C1315" s="49"/>
      <c r="D1315" s="49"/>
      <c r="E1315" s="49"/>
      <c r="F1315" s="49"/>
      <c r="G1315" s="49"/>
      <c r="H1315" s="49"/>
      <c r="I1315" s="49"/>
      <c r="J1315" s="49"/>
      <c r="K1315" s="49"/>
      <c r="L1315" s="49"/>
      <c r="M1315" s="49"/>
      <c r="N1315" s="49"/>
      <c r="O1315" s="49"/>
    </row>
    <row r="1316" spans="1:26" x14ac:dyDescent="0.25">
      <c r="A1316" s="17"/>
      <c r="B1316" s="18"/>
      <c r="C1316" s="19"/>
      <c r="D1316" s="19"/>
      <c r="E1316" s="19"/>
      <c r="F1316" s="19"/>
      <c r="G1316" s="19"/>
      <c r="H1316" s="19"/>
      <c r="I1316" s="19"/>
      <c r="J1316" s="19"/>
      <c r="K1316" s="19"/>
      <c r="L1316" s="19"/>
      <c r="M1316" s="19"/>
      <c r="N1316" s="19"/>
      <c r="O1316" s="19"/>
    </row>
    <row r="1317" spans="1:26" x14ac:dyDescent="0.25">
      <c r="A1317" s="56" t="s">
        <v>278</v>
      </c>
      <c r="B1317" s="57"/>
      <c r="C1317" s="58"/>
      <c r="D1317" s="58"/>
      <c r="E1317" s="58"/>
      <c r="F1317" s="58"/>
      <c r="G1317" s="58"/>
      <c r="H1317" s="58"/>
      <c r="I1317" s="58"/>
      <c r="J1317" s="58"/>
      <c r="K1317" s="58"/>
      <c r="L1317" s="58"/>
      <c r="M1317" s="58"/>
      <c r="N1317" s="58"/>
      <c r="O1317" s="58"/>
    </row>
    <row r="1318" spans="1:26" x14ac:dyDescent="0.25">
      <c r="A1318" s="46" t="s">
        <v>3</v>
      </c>
      <c r="B1318" s="15">
        <f>B4</f>
        <v>43100</v>
      </c>
      <c r="C1318" s="16"/>
      <c r="D1318" s="16"/>
      <c r="E1318" s="16"/>
      <c r="F1318" s="16"/>
      <c r="G1318" s="16"/>
      <c r="H1318" s="16"/>
      <c r="I1318" s="16"/>
      <c r="J1318" s="16"/>
      <c r="K1318" s="16"/>
      <c r="L1318" s="16"/>
      <c r="M1318" s="16"/>
      <c r="N1318" s="16"/>
      <c r="O1318" s="16"/>
    </row>
    <row r="1319" spans="1:26" x14ac:dyDescent="0.25">
      <c r="A1319" s="17" t="s">
        <v>279</v>
      </c>
      <c r="B1319" s="18"/>
      <c r="C1319" s="19">
        <f t="shared" ref="C1319:C1324" si="364">ROUND(E1319+D1319,2)</f>
        <v>0</v>
      </c>
      <c r="D1319" s="19"/>
      <c r="E1319" s="19">
        <f t="shared" ref="E1319:E1324" si="365">ROUND(SUM(F1319:O1319),2)</f>
        <v>0</v>
      </c>
      <c r="F1319" s="19"/>
      <c r="G1319" s="19"/>
      <c r="H1319" s="19"/>
      <c r="I1319" s="19"/>
      <c r="J1319" s="19"/>
      <c r="K1319" s="19"/>
      <c r="L1319" s="19"/>
      <c r="M1319" s="19"/>
      <c r="N1319" s="19"/>
      <c r="O1319" s="19"/>
    </row>
    <row r="1320" spans="1:26" x14ac:dyDescent="0.25">
      <c r="A1320" s="17" t="s">
        <v>280</v>
      </c>
      <c r="B1320" s="18"/>
      <c r="C1320" s="19">
        <f t="shared" si="364"/>
        <v>0</v>
      </c>
      <c r="D1320" s="19"/>
      <c r="E1320" s="19">
        <f t="shared" si="365"/>
        <v>0</v>
      </c>
      <c r="F1320" s="19"/>
      <c r="G1320" s="19"/>
      <c r="H1320" s="19"/>
      <c r="I1320" s="19"/>
      <c r="J1320" s="19"/>
      <c r="K1320" s="19"/>
      <c r="L1320" s="19"/>
      <c r="M1320" s="19"/>
      <c r="N1320" s="19"/>
      <c r="O1320" s="19"/>
    </row>
    <row r="1321" spans="1:26" x14ac:dyDescent="0.25">
      <c r="A1321" s="17" t="s">
        <v>281</v>
      </c>
      <c r="B1321" s="18"/>
      <c r="C1321" s="19">
        <f t="shared" si="364"/>
        <v>0</v>
      </c>
      <c r="D1321" s="19"/>
      <c r="E1321" s="19">
        <f t="shared" si="365"/>
        <v>0</v>
      </c>
      <c r="F1321" s="19"/>
      <c r="G1321" s="19"/>
      <c r="H1321" s="19"/>
      <c r="I1321" s="19"/>
      <c r="J1321" s="19"/>
      <c r="K1321" s="19"/>
      <c r="L1321" s="19"/>
      <c r="M1321" s="19"/>
      <c r="N1321" s="19"/>
      <c r="O1321" s="19"/>
    </row>
    <row r="1322" spans="1:26" x14ac:dyDescent="0.25">
      <c r="A1322" s="17" t="s">
        <v>17</v>
      </c>
      <c r="B1322" s="18"/>
      <c r="C1322" s="19">
        <f t="shared" si="364"/>
        <v>0</v>
      </c>
      <c r="D1322" s="19"/>
      <c r="E1322" s="19">
        <f t="shared" si="365"/>
        <v>0</v>
      </c>
      <c r="F1322" s="19"/>
      <c r="G1322" s="19"/>
      <c r="H1322" s="19"/>
      <c r="I1322" s="19"/>
      <c r="J1322" s="19"/>
      <c r="K1322" s="19"/>
      <c r="L1322" s="19"/>
      <c r="M1322" s="19"/>
      <c r="N1322" s="19"/>
      <c r="O1322" s="19"/>
    </row>
    <row r="1323" spans="1:26" x14ac:dyDescent="0.25">
      <c r="A1323" s="17"/>
      <c r="B1323" s="18"/>
      <c r="C1323" s="19">
        <f t="shared" si="364"/>
        <v>0</v>
      </c>
      <c r="D1323" s="19"/>
      <c r="E1323" s="19">
        <f t="shared" si="365"/>
        <v>0</v>
      </c>
      <c r="F1323" s="19"/>
      <c r="G1323" s="19"/>
      <c r="H1323" s="19"/>
      <c r="I1323" s="19"/>
      <c r="J1323" s="19"/>
      <c r="K1323" s="19"/>
      <c r="L1323" s="19"/>
      <c r="M1323" s="19"/>
      <c r="N1323" s="19"/>
      <c r="O1323" s="19"/>
    </row>
    <row r="1324" spans="1:26" x14ac:dyDescent="0.25">
      <c r="A1324" s="17"/>
      <c r="B1324" s="18"/>
      <c r="C1324" s="19">
        <f t="shared" si="364"/>
        <v>0</v>
      </c>
      <c r="D1324" s="19"/>
      <c r="E1324" s="19">
        <f t="shared" si="365"/>
        <v>0</v>
      </c>
      <c r="F1324" s="19"/>
      <c r="G1324" s="19"/>
      <c r="H1324" s="19"/>
      <c r="I1324" s="19"/>
      <c r="J1324" s="19"/>
      <c r="K1324" s="19"/>
      <c r="L1324" s="19"/>
      <c r="M1324" s="19"/>
      <c r="N1324" s="19"/>
      <c r="O1324" s="19"/>
      <c r="Z1324" s="489" t="s">
        <v>906</v>
      </c>
    </row>
    <row r="1325" spans="1:26" x14ac:dyDescent="0.25">
      <c r="A1325" s="14" t="s">
        <v>23</v>
      </c>
      <c r="B1325" s="14"/>
      <c r="C1325" s="20">
        <f>ROUND(SUM(C1319:C1324),2)</f>
        <v>0</v>
      </c>
      <c r="D1325" s="16">
        <f>ROUND(SUM(D1319:D1324),2)</f>
        <v>0</v>
      </c>
      <c r="E1325" s="16">
        <f>ROUND(SUM(E1319:E1324),2)</f>
        <v>0</v>
      </c>
      <c r="F1325" s="16">
        <f>ROUND(SUM(F1319:F1324),2)</f>
        <v>0</v>
      </c>
      <c r="G1325" s="16">
        <f t="shared" ref="G1325:O1325" si="366">SUM(G1319:G1324)</f>
        <v>0</v>
      </c>
      <c r="H1325" s="16">
        <f t="shared" si="366"/>
        <v>0</v>
      </c>
      <c r="I1325" s="16">
        <f t="shared" si="366"/>
        <v>0</v>
      </c>
      <c r="J1325" s="16">
        <f t="shared" si="366"/>
        <v>0</v>
      </c>
      <c r="K1325" s="16">
        <f t="shared" si="366"/>
        <v>0</v>
      </c>
      <c r="L1325" s="16">
        <f t="shared" si="366"/>
        <v>0</v>
      </c>
      <c r="M1325" s="16">
        <f t="shared" si="366"/>
        <v>0</v>
      </c>
      <c r="N1325" s="16">
        <f t="shared" si="366"/>
        <v>0</v>
      </c>
      <c r="O1325" s="16">
        <f t="shared" si="366"/>
        <v>0</v>
      </c>
    </row>
    <row r="1326" spans="1:26" x14ac:dyDescent="0.25">
      <c r="A1326" s="46" t="s">
        <v>3</v>
      </c>
      <c r="B1326" s="15">
        <f>B3</f>
        <v>42735</v>
      </c>
      <c r="C1326" s="16"/>
      <c r="D1326" s="16"/>
      <c r="E1326" s="16"/>
      <c r="F1326" s="16"/>
      <c r="G1326" s="16"/>
      <c r="H1326" s="16"/>
      <c r="I1326" s="16"/>
      <c r="J1326" s="16"/>
      <c r="K1326" s="16"/>
      <c r="L1326" s="16"/>
      <c r="M1326" s="16"/>
      <c r="N1326" s="16"/>
      <c r="O1326" s="16"/>
    </row>
    <row r="1327" spans="1:26" x14ac:dyDescent="0.25">
      <c r="A1327" s="32" t="str">
        <f t="shared" ref="A1327:A1332" si="367">A1319</f>
        <v>一年内到期的长期借款</v>
      </c>
      <c r="B1327" s="18"/>
      <c r="C1327" s="19">
        <f t="shared" ref="C1327:C1332" si="368">ROUND(E1327+D1327,2)</f>
        <v>0</v>
      </c>
      <c r="D1327" s="19"/>
      <c r="E1327" s="19">
        <f t="shared" ref="E1327:E1332" si="369">ROUND(SUM(F1327:O1327),2)</f>
        <v>0</v>
      </c>
      <c r="F1327" s="19"/>
      <c r="G1327" s="19"/>
      <c r="H1327" s="19"/>
      <c r="I1327" s="19"/>
      <c r="J1327" s="19"/>
      <c r="K1327" s="19"/>
      <c r="L1327" s="19"/>
      <c r="M1327" s="19"/>
      <c r="N1327" s="19"/>
      <c r="O1327" s="19"/>
    </row>
    <row r="1328" spans="1:26" x14ac:dyDescent="0.25">
      <c r="A1328" s="32" t="str">
        <f t="shared" si="367"/>
        <v>一年内到期的应付债券</v>
      </c>
      <c r="B1328" s="18"/>
      <c r="C1328" s="19">
        <f t="shared" si="368"/>
        <v>0</v>
      </c>
      <c r="D1328" s="19"/>
      <c r="E1328" s="19">
        <f t="shared" si="369"/>
        <v>0</v>
      </c>
      <c r="F1328" s="19"/>
      <c r="G1328" s="19"/>
      <c r="H1328" s="19"/>
      <c r="I1328" s="19"/>
      <c r="J1328" s="19"/>
      <c r="K1328" s="19"/>
      <c r="L1328" s="19"/>
      <c r="M1328" s="19"/>
      <c r="N1328" s="19"/>
      <c r="O1328" s="19"/>
    </row>
    <row r="1329" spans="1:26" x14ac:dyDescent="0.25">
      <c r="A1329" s="32" t="str">
        <f t="shared" si="367"/>
        <v>一年内到期的长期应付款</v>
      </c>
      <c r="B1329" s="18"/>
      <c r="C1329" s="19">
        <f t="shared" si="368"/>
        <v>0</v>
      </c>
      <c r="D1329" s="19"/>
      <c r="E1329" s="19">
        <f t="shared" si="369"/>
        <v>0</v>
      </c>
      <c r="F1329" s="19"/>
      <c r="G1329" s="19"/>
      <c r="H1329" s="19"/>
      <c r="I1329" s="19"/>
      <c r="J1329" s="19"/>
      <c r="K1329" s="19"/>
      <c r="L1329" s="19"/>
      <c r="M1329" s="19"/>
      <c r="N1329" s="19"/>
      <c r="O1329" s="19"/>
    </row>
    <row r="1330" spans="1:26" x14ac:dyDescent="0.25">
      <c r="A1330" s="32" t="str">
        <f t="shared" si="367"/>
        <v>……</v>
      </c>
      <c r="B1330" s="18"/>
      <c r="C1330" s="19">
        <f t="shared" si="368"/>
        <v>0</v>
      </c>
      <c r="D1330" s="19"/>
      <c r="E1330" s="19">
        <f t="shared" si="369"/>
        <v>0</v>
      </c>
      <c r="F1330" s="19"/>
      <c r="G1330" s="19"/>
      <c r="H1330" s="19"/>
      <c r="I1330" s="19"/>
      <c r="J1330" s="19"/>
      <c r="K1330" s="19"/>
      <c r="L1330" s="19"/>
      <c r="M1330" s="19"/>
      <c r="N1330" s="19"/>
      <c r="O1330" s="19"/>
    </row>
    <row r="1331" spans="1:26" x14ac:dyDescent="0.25">
      <c r="A1331" s="32">
        <f t="shared" si="367"/>
        <v>0</v>
      </c>
      <c r="B1331" s="18"/>
      <c r="C1331" s="19">
        <f t="shared" si="368"/>
        <v>0</v>
      </c>
      <c r="D1331" s="19"/>
      <c r="E1331" s="19">
        <f t="shared" si="369"/>
        <v>0</v>
      </c>
      <c r="F1331" s="19"/>
      <c r="G1331" s="19"/>
      <c r="H1331" s="19"/>
      <c r="I1331" s="19"/>
      <c r="J1331" s="19"/>
      <c r="K1331" s="19"/>
      <c r="L1331" s="19"/>
      <c r="M1331" s="19"/>
      <c r="N1331" s="19"/>
      <c r="O1331" s="19"/>
    </row>
    <row r="1332" spans="1:26" x14ac:dyDescent="0.25">
      <c r="A1332" s="32">
        <f t="shared" si="367"/>
        <v>0</v>
      </c>
      <c r="B1332" s="18"/>
      <c r="C1332" s="19">
        <f t="shared" si="368"/>
        <v>0</v>
      </c>
      <c r="D1332" s="19"/>
      <c r="E1332" s="19">
        <f t="shared" si="369"/>
        <v>0</v>
      </c>
      <c r="F1332" s="19"/>
      <c r="G1332" s="19"/>
      <c r="H1332" s="19"/>
      <c r="I1332" s="19"/>
      <c r="J1332" s="19"/>
      <c r="K1332" s="19"/>
      <c r="L1332" s="19"/>
      <c r="M1332" s="19"/>
      <c r="N1332" s="19"/>
      <c r="O1332" s="19"/>
      <c r="Z1332" s="489" t="s">
        <v>907</v>
      </c>
    </row>
    <row r="1333" spans="1:26" x14ac:dyDescent="0.25">
      <c r="A1333" s="14" t="s">
        <v>23</v>
      </c>
      <c r="B1333" s="14"/>
      <c r="C1333" s="20">
        <f>ROUND(SUM(C1327:C1332),2)</f>
        <v>0</v>
      </c>
      <c r="D1333" s="16">
        <f>ROUND(SUM(D1327:D1332),2)</f>
        <v>0</v>
      </c>
      <c r="E1333" s="16">
        <f>ROUND(SUM(E1327:E1332),2)</f>
        <v>0</v>
      </c>
      <c r="F1333" s="16">
        <f>ROUND(SUM(F1327:F1332),2)</f>
        <v>0</v>
      </c>
      <c r="G1333" s="16">
        <f t="shared" ref="G1333:O1333" si="370">SUM(G1327:G1332)</f>
        <v>0</v>
      </c>
      <c r="H1333" s="16">
        <f t="shared" si="370"/>
        <v>0</v>
      </c>
      <c r="I1333" s="16">
        <f t="shared" si="370"/>
        <v>0</v>
      </c>
      <c r="J1333" s="16">
        <f t="shared" si="370"/>
        <v>0</v>
      </c>
      <c r="K1333" s="16">
        <f t="shared" si="370"/>
        <v>0</v>
      </c>
      <c r="L1333" s="16">
        <f t="shared" si="370"/>
        <v>0</v>
      </c>
      <c r="M1333" s="16">
        <f t="shared" si="370"/>
        <v>0</v>
      </c>
      <c r="N1333" s="16">
        <f t="shared" si="370"/>
        <v>0</v>
      </c>
      <c r="O1333" s="16">
        <f t="shared" si="370"/>
        <v>0</v>
      </c>
    </row>
    <row r="1334" spans="1:26" x14ac:dyDescent="0.25">
      <c r="A1334" s="17"/>
      <c r="B1334" s="14"/>
      <c r="C1334" s="16"/>
      <c r="D1334" s="16"/>
      <c r="E1334" s="16"/>
      <c r="F1334" s="16"/>
      <c r="G1334" s="16"/>
      <c r="H1334" s="16"/>
      <c r="I1334" s="16"/>
      <c r="J1334" s="16"/>
      <c r="K1334" s="16"/>
      <c r="L1334" s="16"/>
      <c r="M1334" s="16"/>
      <c r="N1334" s="16"/>
      <c r="O1334" s="16"/>
    </row>
    <row r="1335" spans="1:26" x14ac:dyDescent="0.25">
      <c r="A1335" s="25" t="s">
        <v>282</v>
      </c>
      <c r="B1335" s="26" t="s">
        <v>26</v>
      </c>
      <c r="C1335" s="59"/>
      <c r="D1335" s="59"/>
      <c r="E1335" s="59"/>
      <c r="F1335" s="59"/>
      <c r="G1335" s="59"/>
      <c r="H1335" s="59"/>
      <c r="I1335" s="59"/>
      <c r="J1335" s="59"/>
      <c r="K1335" s="59"/>
      <c r="L1335" s="59"/>
      <c r="M1335" s="59"/>
      <c r="N1335" s="59"/>
      <c r="O1335" s="59"/>
    </row>
    <row r="1336" spans="1:26" x14ac:dyDescent="0.25">
      <c r="A1336" s="17"/>
      <c r="B1336" s="14"/>
      <c r="C1336" s="16"/>
      <c r="D1336" s="16"/>
      <c r="E1336" s="16"/>
      <c r="F1336" s="16"/>
      <c r="G1336" s="16"/>
      <c r="H1336" s="16"/>
      <c r="I1336" s="16"/>
      <c r="J1336" s="16"/>
      <c r="K1336" s="16"/>
      <c r="L1336" s="16"/>
      <c r="M1336" s="16"/>
      <c r="N1336" s="16"/>
      <c r="O1336" s="16"/>
    </row>
    <row r="1337" spans="1:26" x14ac:dyDescent="0.25">
      <c r="A1337" s="60" t="s">
        <v>283</v>
      </c>
      <c r="B1337" s="61"/>
      <c r="C1337" s="62"/>
      <c r="D1337" s="62"/>
      <c r="E1337" s="62"/>
      <c r="F1337" s="62"/>
      <c r="G1337" s="62"/>
      <c r="H1337" s="62"/>
      <c r="I1337" s="62"/>
      <c r="J1337" s="62"/>
      <c r="K1337" s="62"/>
      <c r="L1337" s="62"/>
      <c r="M1337" s="62"/>
      <c r="N1337" s="62"/>
      <c r="O1337" s="62"/>
    </row>
    <row r="1338" spans="1:26" x14ac:dyDescent="0.25">
      <c r="A1338" s="14" t="s">
        <v>204</v>
      </c>
      <c r="B1338" s="15">
        <f>B4</f>
        <v>43100</v>
      </c>
      <c r="C1338" s="16"/>
      <c r="D1338" s="16"/>
      <c r="E1338" s="16"/>
      <c r="F1338" s="16"/>
      <c r="G1338" s="16"/>
      <c r="H1338" s="16"/>
      <c r="I1338" s="16"/>
      <c r="J1338" s="16"/>
      <c r="K1338" s="16"/>
      <c r="L1338" s="16"/>
      <c r="M1338" s="16"/>
      <c r="N1338" s="16"/>
      <c r="O1338" s="16"/>
    </row>
    <row r="1339" spans="1:26" x14ac:dyDescent="0.25">
      <c r="A1339" s="17" t="s">
        <v>205</v>
      </c>
      <c r="B1339" s="47"/>
      <c r="C1339" s="19">
        <f>ROUND(E1339+D1339,2)</f>
        <v>0</v>
      </c>
      <c r="D1339" s="48"/>
      <c r="E1339" s="19">
        <f>ROUND(SUM(F1339:O1339),2)</f>
        <v>0</v>
      </c>
      <c r="F1339" s="48"/>
      <c r="G1339" s="48"/>
      <c r="H1339" s="48"/>
      <c r="I1339" s="48"/>
      <c r="J1339" s="48"/>
      <c r="K1339" s="48"/>
      <c r="L1339" s="48"/>
      <c r="M1339" s="48"/>
      <c r="N1339" s="48"/>
      <c r="O1339" s="48"/>
    </row>
    <row r="1340" spans="1:26" x14ac:dyDescent="0.25">
      <c r="A1340" s="17" t="s">
        <v>206</v>
      </c>
      <c r="B1340" s="47"/>
      <c r="C1340" s="19">
        <f>ROUND(E1340+D1340,2)</f>
        <v>0</v>
      </c>
      <c r="D1340" s="48"/>
      <c r="E1340" s="19">
        <f>ROUND(SUM(F1340:O1340),2)</f>
        <v>0</v>
      </c>
      <c r="F1340" s="48"/>
      <c r="G1340" s="48"/>
      <c r="H1340" s="48"/>
      <c r="I1340" s="48"/>
      <c r="J1340" s="48"/>
      <c r="K1340" s="48"/>
      <c r="L1340" s="48"/>
      <c r="M1340" s="48"/>
      <c r="N1340" s="48"/>
      <c r="O1340" s="48"/>
    </row>
    <row r="1341" spans="1:26" x14ac:dyDescent="0.25">
      <c r="A1341" s="17" t="s">
        <v>207</v>
      </c>
      <c r="B1341" s="47"/>
      <c r="C1341" s="19">
        <f>ROUND(E1341+D1341,2)</f>
        <v>0</v>
      </c>
      <c r="D1341" s="48"/>
      <c r="E1341" s="19">
        <f>ROUND(SUM(F1341:O1341),2)</f>
        <v>0</v>
      </c>
      <c r="F1341" s="48"/>
      <c r="G1341" s="48"/>
      <c r="H1341" s="48"/>
      <c r="I1341" s="48"/>
      <c r="J1341" s="48"/>
      <c r="K1341" s="48"/>
      <c r="L1341" s="48"/>
      <c r="M1341" s="48"/>
      <c r="N1341" s="48"/>
      <c r="O1341" s="48"/>
    </row>
    <row r="1342" spans="1:26" x14ac:dyDescent="0.25">
      <c r="A1342" s="17" t="s">
        <v>208</v>
      </c>
      <c r="B1342" s="47"/>
      <c r="C1342" s="19">
        <f>ROUND(E1342+D1342,2)</f>
        <v>0</v>
      </c>
      <c r="D1342" s="48"/>
      <c r="E1342" s="19">
        <f>ROUND(SUM(F1342:O1342),2)</f>
        <v>0</v>
      </c>
      <c r="F1342" s="48"/>
      <c r="G1342" s="48"/>
      <c r="H1342" s="48"/>
      <c r="I1342" s="48"/>
      <c r="J1342" s="48"/>
      <c r="K1342" s="48"/>
      <c r="L1342" s="48"/>
      <c r="M1342" s="48"/>
      <c r="N1342" s="48"/>
      <c r="O1342" s="48"/>
      <c r="Z1342" s="489" t="s">
        <v>908</v>
      </c>
    </row>
    <row r="1343" spans="1:26" x14ac:dyDescent="0.25">
      <c r="A1343" s="14" t="s">
        <v>23</v>
      </c>
      <c r="B1343" s="14"/>
      <c r="C1343" s="20">
        <f>ROUND(SUM(C1339:C1342),2)</f>
        <v>0</v>
      </c>
      <c r="D1343" s="16">
        <f>ROUND(SUM(D1339:D1342),2)</f>
        <v>0</v>
      </c>
      <c r="E1343" s="16">
        <f>ROUND(SUM(E1339:E1342),2)</f>
        <v>0</v>
      </c>
      <c r="F1343" s="16">
        <f>ROUND(SUM(F1339:F1342),2)</f>
        <v>0</v>
      </c>
      <c r="G1343" s="16">
        <f t="shared" ref="G1343:O1343" si="371">SUM(G1339:G1342)</f>
        <v>0</v>
      </c>
      <c r="H1343" s="16">
        <f t="shared" si="371"/>
        <v>0</v>
      </c>
      <c r="I1343" s="16">
        <f t="shared" si="371"/>
        <v>0</v>
      </c>
      <c r="J1343" s="16">
        <f t="shared" si="371"/>
        <v>0</v>
      </c>
      <c r="K1343" s="16">
        <f t="shared" si="371"/>
        <v>0</v>
      </c>
      <c r="L1343" s="16">
        <f t="shared" si="371"/>
        <v>0</v>
      </c>
      <c r="M1343" s="16">
        <f t="shared" si="371"/>
        <v>0</v>
      </c>
      <c r="N1343" s="16">
        <f t="shared" si="371"/>
        <v>0</v>
      </c>
      <c r="O1343" s="16">
        <f t="shared" si="371"/>
        <v>0</v>
      </c>
    </row>
    <row r="1344" spans="1:26" x14ac:dyDescent="0.25">
      <c r="A1344" s="14" t="s">
        <v>204</v>
      </c>
      <c r="B1344" s="14" t="s">
        <v>284</v>
      </c>
      <c r="C1344" s="16"/>
      <c r="D1344" s="16"/>
      <c r="E1344" s="16"/>
      <c r="F1344" s="16"/>
      <c r="G1344" s="16"/>
      <c r="H1344" s="16"/>
      <c r="I1344" s="16"/>
      <c r="J1344" s="16"/>
      <c r="K1344" s="16"/>
      <c r="L1344" s="16"/>
      <c r="M1344" s="16"/>
      <c r="N1344" s="16"/>
      <c r="O1344" s="16"/>
    </row>
    <row r="1345" spans="1:26" x14ac:dyDescent="0.25">
      <c r="A1345" s="17" t="s">
        <v>205</v>
      </c>
      <c r="B1345" s="47"/>
      <c r="C1345" s="48"/>
      <c r="D1345" s="48"/>
      <c r="E1345" s="48"/>
      <c r="F1345" s="48"/>
      <c r="G1345" s="48"/>
      <c r="H1345" s="48"/>
      <c r="I1345" s="48"/>
      <c r="J1345" s="48"/>
      <c r="K1345" s="48"/>
      <c r="L1345" s="48"/>
      <c r="M1345" s="48"/>
      <c r="N1345" s="48"/>
      <c r="O1345" s="48"/>
    </row>
    <row r="1346" spans="1:26" x14ac:dyDescent="0.25">
      <c r="A1346" s="17" t="s">
        <v>206</v>
      </c>
      <c r="B1346" s="47"/>
      <c r="C1346" s="48"/>
      <c r="D1346" s="48"/>
      <c r="E1346" s="48"/>
      <c r="F1346" s="48"/>
      <c r="G1346" s="48"/>
      <c r="H1346" s="48"/>
      <c r="I1346" s="48"/>
      <c r="J1346" s="48"/>
      <c r="K1346" s="48"/>
      <c r="L1346" s="48"/>
      <c r="M1346" s="48"/>
      <c r="N1346" s="48"/>
      <c r="O1346" s="48"/>
    </row>
    <row r="1347" spans="1:26" x14ac:dyDescent="0.25">
      <c r="A1347" s="17" t="s">
        <v>207</v>
      </c>
      <c r="B1347" s="47"/>
      <c r="C1347" s="48"/>
      <c r="D1347" s="48"/>
      <c r="E1347" s="48"/>
      <c r="F1347" s="48"/>
      <c r="G1347" s="48"/>
      <c r="H1347" s="48"/>
      <c r="I1347" s="48"/>
      <c r="J1347" s="48"/>
      <c r="K1347" s="48"/>
      <c r="L1347" s="48"/>
      <c r="M1347" s="48"/>
      <c r="N1347" s="48"/>
      <c r="O1347" s="48"/>
    </row>
    <row r="1348" spans="1:26" x14ac:dyDescent="0.25">
      <c r="A1348" s="17" t="s">
        <v>208</v>
      </c>
      <c r="B1348" s="47"/>
      <c r="C1348" s="48"/>
      <c r="D1348" s="48"/>
      <c r="E1348" s="48"/>
      <c r="F1348" s="48"/>
      <c r="G1348" s="48"/>
      <c r="H1348" s="48"/>
      <c r="I1348" s="48"/>
      <c r="J1348" s="48"/>
      <c r="K1348" s="48"/>
      <c r="L1348" s="48"/>
      <c r="M1348" s="48"/>
      <c r="N1348" s="48"/>
      <c r="O1348" s="48"/>
    </row>
    <row r="1349" spans="1:26" x14ac:dyDescent="0.25">
      <c r="A1349" s="14" t="s">
        <v>23</v>
      </c>
      <c r="B1349" s="14"/>
      <c r="C1349" s="16"/>
      <c r="D1349" s="16"/>
      <c r="E1349" s="16"/>
      <c r="F1349" s="16"/>
      <c r="G1349" s="16"/>
      <c r="H1349" s="16"/>
      <c r="I1349" s="16"/>
      <c r="J1349" s="16"/>
      <c r="K1349" s="16"/>
      <c r="L1349" s="16"/>
      <c r="M1349" s="16"/>
      <c r="N1349" s="16"/>
      <c r="O1349" s="16"/>
    </row>
    <row r="1350" spans="1:26" x14ac:dyDescent="0.25">
      <c r="A1350" s="14" t="s">
        <v>204</v>
      </c>
      <c r="B1350" s="15">
        <f>B3</f>
        <v>42735</v>
      </c>
      <c r="C1350" s="16"/>
      <c r="D1350" s="16"/>
      <c r="E1350" s="16"/>
      <c r="F1350" s="16"/>
      <c r="G1350" s="16"/>
      <c r="H1350" s="16"/>
      <c r="I1350" s="16"/>
      <c r="J1350" s="16"/>
      <c r="K1350" s="16"/>
      <c r="L1350" s="16"/>
      <c r="M1350" s="16"/>
      <c r="N1350" s="16"/>
      <c r="O1350" s="16"/>
    </row>
    <row r="1351" spans="1:26" x14ac:dyDescent="0.25">
      <c r="A1351" s="17" t="s">
        <v>205</v>
      </c>
      <c r="B1351" s="47"/>
      <c r="C1351" s="19">
        <f>ROUND(E1351+D1351,2)</f>
        <v>0</v>
      </c>
      <c r="D1351" s="48"/>
      <c r="E1351" s="19">
        <f>ROUND(SUM(F1351:O1351),2)</f>
        <v>0</v>
      </c>
      <c r="F1351" s="48"/>
      <c r="G1351" s="48"/>
      <c r="H1351" s="48"/>
      <c r="I1351" s="48"/>
      <c r="J1351" s="48"/>
      <c r="K1351" s="48"/>
      <c r="L1351" s="48"/>
      <c r="M1351" s="48"/>
      <c r="N1351" s="48"/>
      <c r="O1351" s="48"/>
    </row>
    <row r="1352" spans="1:26" x14ac:dyDescent="0.25">
      <c r="A1352" s="17" t="s">
        <v>206</v>
      </c>
      <c r="B1352" s="47"/>
      <c r="C1352" s="19">
        <f>ROUND(E1352+D1352,2)</f>
        <v>0</v>
      </c>
      <c r="D1352" s="48"/>
      <c r="E1352" s="19">
        <f>ROUND(SUM(F1352:O1352),2)</f>
        <v>0</v>
      </c>
      <c r="F1352" s="48"/>
      <c r="G1352" s="48"/>
      <c r="H1352" s="48"/>
      <c r="I1352" s="48"/>
      <c r="J1352" s="48"/>
      <c r="K1352" s="48"/>
      <c r="L1352" s="48"/>
      <c r="M1352" s="48"/>
      <c r="N1352" s="48"/>
      <c r="O1352" s="48"/>
    </row>
    <row r="1353" spans="1:26" x14ac:dyDescent="0.25">
      <c r="A1353" s="17" t="s">
        <v>207</v>
      </c>
      <c r="B1353" s="47"/>
      <c r="C1353" s="19">
        <f>ROUND(E1353+D1353,2)</f>
        <v>0</v>
      </c>
      <c r="D1353" s="48"/>
      <c r="E1353" s="19">
        <f>ROUND(SUM(F1353:O1353),2)</f>
        <v>0</v>
      </c>
      <c r="F1353" s="48"/>
      <c r="G1353" s="48"/>
      <c r="H1353" s="48"/>
      <c r="I1353" s="48"/>
      <c r="J1353" s="48"/>
      <c r="K1353" s="48"/>
      <c r="L1353" s="48"/>
      <c r="M1353" s="48"/>
      <c r="N1353" s="48"/>
      <c r="O1353" s="48"/>
    </row>
    <row r="1354" spans="1:26" x14ac:dyDescent="0.25">
      <c r="A1354" s="17" t="s">
        <v>208</v>
      </c>
      <c r="B1354" s="47"/>
      <c r="C1354" s="19">
        <f>ROUND(E1354+D1354,2)</f>
        <v>0</v>
      </c>
      <c r="D1354" s="48"/>
      <c r="E1354" s="19">
        <f>ROUND(SUM(F1354:O1354),2)</f>
        <v>0</v>
      </c>
      <c r="F1354" s="48"/>
      <c r="G1354" s="48"/>
      <c r="H1354" s="48"/>
      <c r="I1354" s="48"/>
      <c r="J1354" s="48"/>
      <c r="K1354" s="48"/>
      <c r="L1354" s="48"/>
      <c r="M1354" s="48"/>
      <c r="N1354" s="48"/>
      <c r="O1354" s="48"/>
      <c r="Z1354" s="489" t="s">
        <v>909</v>
      </c>
    </row>
    <row r="1355" spans="1:26" x14ac:dyDescent="0.25">
      <c r="A1355" s="14" t="s">
        <v>23</v>
      </c>
      <c r="B1355" s="14"/>
      <c r="C1355" s="20">
        <f>ROUND(SUM(C1351:C1354),2)</f>
        <v>0</v>
      </c>
      <c r="D1355" s="16">
        <f>ROUND(SUM(D1351:D1354),2)</f>
        <v>0</v>
      </c>
      <c r="E1355" s="16">
        <f>ROUND(SUM(E1351:E1354),2)</f>
        <v>0</v>
      </c>
      <c r="F1355" s="16">
        <f>ROUND(SUM(F1351:F1354),2)</f>
        <v>0</v>
      </c>
      <c r="G1355" s="16">
        <f t="shared" ref="G1355:O1355" si="372">SUM(G1351:G1354)</f>
        <v>0</v>
      </c>
      <c r="H1355" s="16">
        <f t="shared" si="372"/>
        <v>0</v>
      </c>
      <c r="I1355" s="16">
        <f t="shared" si="372"/>
        <v>0</v>
      </c>
      <c r="J1355" s="16">
        <f t="shared" si="372"/>
        <v>0</v>
      </c>
      <c r="K1355" s="16">
        <f t="shared" si="372"/>
        <v>0</v>
      </c>
      <c r="L1355" s="16">
        <f t="shared" si="372"/>
        <v>0</v>
      </c>
      <c r="M1355" s="16">
        <f t="shared" si="372"/>
        <v>0</v>
      </c>
      <c r="N1355" s="16">
        <f t="shared" si="372"/>
        <v>0</v>
      </c>
      <c r="O1355" s="16">
        <f t="shared" si="372"/>
        <v>0</v>
      </c>
    </row>
    <row r="1356" spans="1:26" x14ac:dyDescent="0.25">
      <c r="A1356" s="14"/>
      <c r="B1356" s="14"/>
      <c r="C1356" s="16"/>
      <c r="D1356" s="16"/>
      <c r="E1356" s="16"/>
      <c r="F1356" s="16"/>
      <c r="G1356" s="16"/>
      <c r="H1356" s="16"/>
      <c r="I1356" s="16"/>
      <c r="J1356" s="16"/>
      <c r="K1356" s="16"/>
      <c r="L1356" s="16"/>
      <c r="M1356" s="16"/>
      <c r="N1356" s="16"/>
      <c r="O1356" s="16"/>
    </row>
    <row r="1357" spans="1:26" x14ac:dyDescent="0.25">
      <c r="A1357" s="25" t="s">
        <v>285</v>
      </c>
      <c r="B1357" s="26" t="s">
        <v>26</v>
      </c>
      <c r="C1357" s="59"/>
      <c r="D1357" s="59"/>
      <c r="E1357" s="59"/>
      <c r="F1357" s="59"/>
      <c r="G1357" s="59"/>
      <c r="H1357" s="59"/>
      <c r="I1357" s="59"/>
      <c r="J1357" s="59"/>
      <c r="K1357" s="59"/>
      <c r="L1357" s="59"/>
      <c r="M1357" s="59"/>
      <c r="N1357" s="59"/>
      <c r="O1357" s="59"/>
    </row>
    <row r="1358" spans="1:26" ht="14.25" customHeight="1" x14ac:dyDescent="0.25">
      <c r="A1358" s="14"/>
      <c r="B1358" s="14"/>
      <c r="C1358" s="16"/>
      <c r="D1358" s="16"/>
      <c r="E1358" s="16"/>
      <c r="F1358" s="16"/>
      <c r="G1358" s="16"/>
      <c r="H1358" s="16"/>
      <c r="I1358" s="16"/>
      <c r="J1358" s="16"/>
      <c r="K1358" s="16"/>
      <c r="L1358" s="16"/>
      <c r="M1358" s="16"/>
      <c r="N1358" s="16"/>
      <c r="O1358" s="16"/>
    </row>
    <row r="1359" spans="1:26" ht="14.25" customHeight="1" x14ac:dyDescent="0.25">
      <c r="A1359" s="25" t="s">
        <v>286</v>
      </c>
      <c r="B1359" s="26" t="s">
        <v>26</v>
      </c>
      <c r="C1359" s="59"/>
      <c r="D1359" s="59"/>
      <c r="E1359" s="59"/>
      <c r="F1359" s="59"/>
      <c r="G1359" s="59"/>
      <c r="H1359" s="59"/>
      <c r="I1359" s="59"/>
      <c r="J1359" s="59"/>
      <c r="K1359" s="59"/>
      <c r="L1359" s="59"/>
      <c r="M1359" s="59"/>
      <c r="N1359" s="59"/>
      <c r="O1359" s="59"/>
    </row>
    <row r="1360" spans="1:26" ht="14.25" customHeight="1" x14ac:dyDescent="0.25">
      <c r="A1360" s="14"/>
      <c r="B1360" s="14"/>
      <c r="C1360" s="16"/>
      <c r="D1360" s="16"/>
      <c r="E1360" s="16"/>
      <c r="F1360" s="16"/>
      <c r="G1360" s="16"/>
      <c r="H1360" s="16"/>
      <c r="I1360" s="16"/>
      <c r="J1360" s="16"/>
      <c r="K1360" s="16"/>
      <c r="L1360" s="16"/>
      <c r="M1360" s="16"/>
      <c r="N1360" s="16"/>
      <c r="O1360" s="16"/>
    </row>
    <row r="1361" spans="1:26" ht="14.25" customHeight="1" x14ac:dyDescent="0.25">
      <c r="A1361" s="63" t="s">
        <v>287</v>
      </c>
      <c r="B1361" s="63"/>
      <c r="C1361" s="64"/>
      <c r="D1361" s="64"/>
      <c r="E1361" s="64"/>
      <c r="F1361" s="64"/>
      <c r="G1361" s="64"/>
      <c r="H1361" s="64"/>
      <c r="I1361" s="64"/>
      <c r="J1361" s="64"/>
      <c r="K1361" s="64"/>
      <c r="L1361" s="64"/>
      <c r="M1361" s="64"/>
      <c r="N1361" s="64"/>
      <c r="O1361" s="64"/>
    </row>
    <row r="1362" spans="1:26" ht="14.25" customHeight="1" x14ac:dyDescent="0.25">
      <c r="A1362" s="32" t="s">
        <v>288</v>
      </c>
      <c r="B1362" s="32"/>
      <c r="C1362" s="65"/>
      <c r="D1362" s="65"/>
      <c r="E1362" s="65"/>
      <c r="F1362" s="65"/>
      <c r="G1362" s="65"/>
      <c r="H1362" s="65"/>
      <c r="I1362" s="65"/>
      <c r="J1362" s="65"/>
      <c r="K1362" s="65"/>
      <c r="L1362" s="65"/>
      <c r="M1362" s="65"/>
      <c r="N1362" s="65"/>
      <c r="O1362" s="65"/>
    </row>
    <row r="1363" spans="1:26" ht="14.25" customHeight="1" x14ac:dyDescent="0.25">
      <c r="A1363" s="14" t="s">
        <v>289</v>
      </c>
      <c r="B1363" s="66">
        <f>B4</f>
        <v>43100</v>
      </c>
      <c r="C1363" s="65"/>
      <c r="D1363" s="65"/>
      <c r="E1363" s="65"/>
      <c r="F1363" s="65"/>
      <c r="G1363" s="65"/>
      <c r="H1363" s="65"/>
      <c r="I1363" s="65"/>
      <c r="J1363" s="65"/>
      <c r="K1363" s="65"/>
      <c r="L1363" s="65"/>
      <c r="M1363" s="65"/>
      <c r="N1363" s="65"/>
      <c r="O1363" s="65"/>
    </row>
    <row r="1364" spans="1:26" ht="14.25" customHeight="1" x14ac:dyDescent="0.25">
      <c r="A1364" s="32" t="s">
        <v>290</v>
      </c>
      <c r="B1364" s="67"/>
      <c r="C1364" s="19">
        <f>ROUND(E1364+D1364,2)</f>
        <v>0</v>
      </c>
      <c r="D1364" s="68"/>
      <c r="E1364" s="19">
        <f>ROUND(SUM(F1364:O1364),2)</f>
        <v>0</v>
      </c>
      <c r="F1364" s="68"/>
      <c r="G1364" s="68"/>
      <c r="H1364" s="68"/>
      <c r="I1364" s="68"/>
      <c r="J1364" s="68"/>
      <c r="K1364" s="68"/>
      <c r="L1364" s="68"/>
      <c r="M1364" s="68"/>
      <c r="N1364" s="68"/>
      <c r="O1364" s="68"/>
    </row>
    <row r="1365" spans="1:26" ht="14.25" customHeight="1" x14ac:dyDescent="0.25">
      <c r="A1365" s="32" t="s">
        <v>291</v>
      </c>
      <c r="B1365" s="67"/>
      <c r="C1365" s="19">
        <f>ROUND(E1365+D1365,2)</f>
        <v>0</v>
      </c>
      <c r="D1365" s="68"/>
      <c r="E1365" s="19">
        <f>ROUND(SUM(F1365:O1365),2)</f>
        <v>0</v>
      </c>
      <c r="F1365" s="68"/>
      <c r="G1365" s="68"/>
      <c r="H1365" s="68"/>
      <c r="I1365" s="68"/>
      <c r="J1365" s="68"/>
      <c r="K1365" s="68"/>
      <c r="L1365" s="68"/>
      <c r="M1365" s="68"/>
      <c r="N1365" s="68"/>
      <c r="O1365" s="68"/>
    </row>
    <row r="1366" spans="1:26" ht="14.25" customHeight="1" x14ac:dyDescent="0.25">
      <c r="A1366" s="32" t="s">
        <v>292</v>
      </c>
      <c r="B1366" s="67"/>
      <c r="C1366" s="19">
        <f>ROUND(E1366+D1366,2)</f>
        <v>0</v>
      </c>
      <c r="D1366" s="68"/>
      <c r="E1366" s="19">
        <f>ROUND(SUM(F1366:O1366),2)</f>
        <v>0</v>
      </c>
      <c r="F1366" s="68"/>
      <c r="G1366" s="68"/>
      <c r="H1366" s="68"/>
      <c r="I1366" s="68"/>
      <c r="J1366" s="68"/>
      <c r="K1366" s="68"/>
      <c r="L1366" s="68"/>
      <c r="M1366" s="68"/>
      <c r="N1366" s="68"/>
      <c r="O1366" s="68"/>
      <c r="Z1366" s="489" t="s">
        <v>906</v>
      </c>
    </row>
    <row r="1367" spans="1:26" ht="14.25" customHeight="1" x14ac:dyDescent="0.25">
      <c r="A1367" s="14" t="s">
        <v>23</v>
      </c>
      <c r="B1367" s="32"/>
      <c r="C1367" s="35">
        <f>ROUND(SUM(C1364:C1366),2)</f>
        <v>0</v>
      </c>
      <c r="D1367" s="65">
        <f>ROUND(SUM(D1364:D1366),2)</f>
        <v>0</v>
      </c>
      <c r="E1367" s="65">
        <f>ROUND(SUM(E1364:E1366),2)</f>
        <v>0</v>
      </c>
      <c r="F1367" s="65">
        <f>ROUND(SUM(F1364:F1366),2)</f>
        <v>0</v>
      </c>
      <c r="G1367" s="65">
        <f t="shared" ref="G1367:O1367" si="373">SUM(G1364:G1366)</f>
        <v>0</v>
      </c>
      <c r="H1367" s="65">
        <f t="shared" si="373"/>
        <v>0</v>
      </c>
      <c r="I1367" s="65">
        <f t="shared" si="373"/>
        <v>0</v>
      </c>
      <c r="J1367" s="65">
        <f t="shared" si="373"/>
        <v>0</v>
      </c>
      <c r="K1367" s="65">
        <f t="shared" si="373"/>
        <v>0</v>
      </c>
      <c r="L1367" s="65">
        <f t="shared" si="373"/>
        <v>0</v>
      </c>
      <c r="M1367" s="65">
        <f t="shared" si="373"/>
        <v>0</v>
      </c>
      <c r="N1367" s="65">
        <f t="shared" si="373"/>
        <v>0</v>
      </c>
      <c r="O1367" s="65">
        <f t="shared" si="373"/>
        <v>0</v>
      </c>
    </row>
    <row r="1368" spans="1:26" ht="14.25" customHeight="1" x14ac:dyDescent="0.25">
      <c r="A1368" s="14" t="s">
        <v>289</v>
      </c>
      <c r="B1368" s="66">
        <f>B3</f>
        <v>42735</v>
      </c>
      <c r="C1368" s="65"/>
      <c r="D1368" s="65"/>
      <c r="E1368" s="65"/>
      <c r="F1368" s="65"/>
      <c r="G1368" s="65"/>
      <c r="H1368" s="65"/>
      <c r="I1368" s="65"/>
      <c r="J1368" s="65"/>
      <c r="K1368" s="65"/>
      <c r="L1368" s="65"/>
      <c r="M1368" s="65"/>
      <c r="N1368" s="65"/>
      <c r="O1368" s="65"/>
    </row>
    <row r="1369" spans="1:26" ht="14.25" customHeight="1" x14ac:dyDescent="0.25">
      <c r="A1369" s="32" t="s">
        <v>290</v>
      </c>
      <c r="B1369" s="67"/>
      <c r="C1369" s="19">
        <f>ROUND(E1369+D1369,2)</f>
        <v>0</v>
      </c>
      <c r="D1369" s="68"/>
      <c r="E1369" s="19">
        <f>ROUND(SUM(F1369:O1369),2)</f>
        <v>0</v>
      </c>
      <c r="F1369" s="68"/>
      <c r="G1369" s="68"/>
      <c r="H1369" s="68"/>
      <c r="I1369" s="68"/>
      <c r="J1369" s="68"/>
      <c r="K1369" s="68"/>
      <c r="L1369" s="68"/>
      <c r="M1369" s="68"/>
      <c r="N1369" s="68"/>
      <c r="O1369" s="68"/>
    </row>
    <row r="1370" spans="1:26" ht="14.25" customHeight="1" x14ac:dyDescent="0.25">
      <c r="A1370" s="32" t="s">
        <v>291</v>
      </c>
      <c r="B1370" s="67"/>
      <c r="C1370" s="19">
        <f>ROUND(E1370+D1370,2)</f>
        <v>0</v>
      </c>
      <c r="D1370" s="68"/>
      <c r="E1370" s="19">
        <f>ROUND(SUM(F1370:O1370),2)</f>
        <v>0</v>
      </c>
      <c r="F1370" s="68"/>
      <c r="G1370" s="68"/>
      <c r="H1370" s="68"/>
      <c r="I1370" s="68"/>
      <c r="J1370" s="68"/>
      <c r="K1370" s="68"/>
      <c r="L1370" s="68"/>
      <c r="M1370" s="68"/>
      <c r="N1370" s="68"/>
      <c r="O1370" s="68"/>
    </row>
    <row r="1371" spans="1:26" ht="14.25" customHeight="1" x14ac:dyDescent="0.25">
      <c r="A1371" s="32" t="s">
        <v>292</v>
      </c>
      <c r="B1371" s="67"/>
      <c r="C1371" s="19">
        <f>ROUND(E1371+D1371,2)</f>
        <v>0</v>
      </c>
      <c r="D1371" s="68"/>
      <c r="E1371" s="19">
        <f>ROUND(SUM(F1371:O1371),2)</f>
        <v>0</v>
      </c>
      <c r="F1371" s="68"/>
      <c r="G1371" s="68"/>
      <c r="H1371" s="68"/>
      <c r="I1371" s="68"/>
      <c r="J1371" s="68"/>
      <c r="K1371" s="68"/>
      <c r="L1371" s="68"/>
      <c r="M1371" s="68"/>
      <c r="N1371" s="68"/>
      <c r="O1371" s="68"/>
      <c r="Z1371" s="489" t="s">
        <v>907</v>
      </c>
    </row>
    <row r="1372" spans="1:26" ht="14.25" customHeight="1" x14ac:dyDescent="0.25">
      <c r="A1372" s="14" t="s">
        <v>23</v>
      </c>
      <c r="B1372" s="32"/>
      <c r="C1372" s="35">
        <f>ROUND(SUM(C1369:C1371),2)</f>
        <v>0</v>
      </c>
      <c r="D1372" s="65">
        <f>ROUND(SUM(D1369:D1371),2)</f>
        <v>0</v>
      </c>
      <c r="E1372" s="65">
        <f>ROUND(SUM(E1369:E1371),2)</f>
        <v>0</v>
      </c>
      <c r="F1372" s="65">
        <f>ROUND(SUM(F1369:F1371),2)</f>
        <v>0</v>
      </c>
      <c r="G1372" s="65">
        <f t="shared" ref="G1372:O1372" si="374">SUM(G1369:G1371)</f>
        <v>0</v>
      </c>
      <c r="H1372" s="65">
        <f t="shared" si="374"/>
        <v>0</v>
      </c>
      <c r="I1372" s="65">
        <f t="shared" si="374"/>
        <v>0</v>
      </c>
      <c r="J1372" s="65">
        <f t="shared" si="374"/>
        <v>0</v>
      </c>
      <c r="K1372" s="65">
        <f t="shared" si="374"/>
        <v>0</v>
      </c>
      <c r="L1372" s="65">
        <f t="shared" si="374"/>
        <v>0</v>
      </c>
      <c r="M1372" s="65">
        <f t="shared" si="374"/>
        <v>0</v>
      </c>
      <c r="N1372" s="65">
        <f t="shared" si="374"/>
        <v>0</v>
      </c>
      <c r="O1372" s="65">
        <f t="shared" si="374"/>
        <v>0</v>
      </c>
    </row>
    <row r="1373" spans="1:26" ht="14.25" customHeight="1" x14ac:dyDescent="0.25">
      <c r="A1373" s="32" t="s">
        <v>293</v>
      </c>
      <c r="B1373" s="32"/>
      <c r="C1373" s="65"/>
      <c r="D1373" s="65"/>
      <c r="E1373" s="65"/>
      <c r="F1373" s="65"/>
      <c r="G1373" s="65"/>
      <c r="H1373" s="65"/>
      <c r="I1373" s="65"/>
      <c r="J1373" s="65"/>
      <c r="K1373" s="65"/>
      <c r="L1373" s="65"/>
      <c r="M1373" s="65"/>
      <c r="N1373" s="65"/>
      <c r="O1373" s="65"/>
    </row>
    <row r="1374" spans="1:26" ht="14.25" customHeight="1" x14ac:dyDescent="0.25">
      <c r="A1374" s="32" t="s">
        <v>294</v>
      </c>
      <c r="B1374" s="32"/>
      <c r="C1374" s="65"/>
      <c r="D1374" s="65"/>
      <c r="E1374" s="65"/>
      <c r="F1374" s="65"/>
      <c r="G1374" s="65"/>
      <c r="H1374" s="65"/>
      <c r="I1374" s="65"/>
      <c r="J1374" s="65"/>
      <c r="K1374" s="65"/>
      <c r="L1374" s="65"/>
      <c r="M1374" s="65"/>
      <c r="N1374" s="65"/>
      <c r="O1374" s="65"/>
    </row>
    <row r="1375" spans="1:26" ht="14.25" customHeight="1" x14ac:dyDescent="0.25">
      <c r="A1375" s="14" t="s">
        <v>69</v>
      </c>
      <c r="B1375" s="32" t="s">
        <v>295</v>
      </c>
      <c r="C1375" s="65"/>
      <c r="D1375" s="65"/>
      <c r="E1375" s="65"/>
      <c r="F1375" s="65"/>
      <c r="G1375" s="65"/>
      <c r="H1375" s="65"/>
      <c r="I1375" s="65"/>
      <c r="J1375" s="65"/>
      <c r="K1375" s="65"/>
      <c r="L1375" s="65"/>
      <c r="M1375" s="65"/>
      <c r="N1375" s="65"/>
      <c r="O1375" s="65"/>
    </row>
    <row r="1376" spans="1:26" ht="14.25" customHeight="1" x14ac:dyDescent="0.25">
      <c r="A1376" s="32" t="s">
        <v>296</v>
      </c>
      <c r="B1376" s="67"/>
      <c r="C1376" s="19">
        <f>ROUND(E1376+D1376,2)</f>
        <v>0</v>
      </c>
      <c r="D1376" s="68"/>
      <c r="E1376" s="19">
        <f>ROUND(SUM(F1376:O1376),2)</f>
        <v>0</v>
      </c>
      <c r="F1376" s="68"/>
      <c r="G1376" s="68"/>
      <c r="H1376" s="68"/>
      <c r="I1376" s="68"/>
      <c r="J1376" s="68"/>
      <c r="K1376" s="68"/>
      <c r="L1376" s="68"/>
      <c r="M1376" s="68"/>
      <c r="N1376" s="68"/>
      <c r="O1376" s="68"/>
    </row>
    <row r="1377" spans="1:15" x14ac:dyDescent="0.25">
      <c r="A1377" s="32" t="s">
        <v>297</v>
      </c>
      <c r="B1377" s="32"/>
      <c r="C1377" s="65">
        <f>ROUND(SUM(C1378:C1381),2)</f>
        <v>0</v>
      </c>
      <c r="D1377" s="65">
        <f>ROUND(SUM(D1378:D1381),2)</f>
        <v>0</v>
      </c>
      <c r="E1377" s="65">
        <f>ROUND(SUM(E1378:E1381),2)</f>
        <v>0</v>
      </c>
      <c r="F1377" s="65">
        <f>ROUND(SUM(F1378:F1381),2)</f>
        <v>0</v>
      </c>
      <c r="G1377" s="65">
        <f t="shared" ref="G1377:O1377" si="375">SUM(G1378:G1381)</f>
        <v>0</v>
      </c>
      <c r="H1377" s="65">
        <f t="shared" si="375"/>
        <v>0</v>
      </c>
      <c r="I1377" s="65">
        <f t="shared" si="375"/>
        <v>0</v>
      </c>
      <c r="J1377" s="65">
        <f t="shared" si="375"/>
        <v>0</v>
      </c>
      <c r="K1377" s="65">
        <f t="shared" si="375"/>
        <v>0</v>
      </c>
      <c r="L1377" s="65">
        <f t="shared" si="375"/>
        <v>0</v>
      </c>
      <c r="M1377" s="65">
        <f t="shared" si="375"/>
        <v>0</v>
      </c>
      <c r="N1377" s="65">
        <f t="shared" si="375"/>
        <v>0</v>
      </c>
      <c r="O1377" s="65">
        <f t="shared" si="375"/>
        <v>0</v>
      </c>
    </row>
    <row r="1378" spans="1:15" x14ac:dyDescent="0.25">
      <c r="A1378" s="32" t="s">
        <v>298</v>
      </c>
      <c r="B1378" s="67"/>
      <c r="C1378" s="19">
        <f>ROUND(E1378+D1378,2)</f>
        <v>0</v>
      </c>
      <c r="D1378" s="68"/>
      <c r="E1378" s="19">
        <f>ROUND(SUM(F1378:O1378),2)</f>
        <v>0</v>
      </c>
      <c r="F1378" s="68"/>
      <c r="G1378" s="68"/>
      <c r="H1378" s="68"/>
      <c r="I1378" s="68"/>
      <c r="J1378" s="68"/>
      <c r="K1378" s="68"/>
      <c r="L1378" s="68"/>
      <c r="M1378" s="68"/>
      <c r="N1378" s="68"/>
      <c r="O1378" s="68"/>
    </row>
    <row r="1379" spans="1:15" x14ac:dyDescent="0.25">
      <c r="A1379" s="32" t="s">
        <v>299</v>
      </c>
      <c r="B1379" s="67"/>
      <c r="C1379" s="19">
        <f>ROUND(E1379+D1379,2)</f>
        <v>0</v>
      </c>
      <c r="D1379" s="68"/>
      <c r="E1379" s="19">
        <f>ROUND(SUM(F1379:O1379),2)</f>
        <v>0</v>
      </c>
      <c r="F1379" s="68"/>
      <c r="G1379" s="68"/>
      <c r="H1379" s="68"/>
      <c r="I1379" s="68"/>
      <c r="J1379" s="68"/>
      <c r="K1379" s="68"/>
      <c r="L1379" s="68"/>
      <c r="M1379" s="68"/>
      <c r="N1379" s="68"/>
      <c r="O1379" s="68"/>
    </row>
    <row r="1380" spans="1:15" x14ac:dyDescent="0.25">
      <c r="A1380" s="32" t="s">
        <v>300</v>
      </c>
      <c r="B1380" s="67"/>
      <c r="C1380" s="19">
        <f>ROUND(E1380+D1380,2)</f>
        <v>0</v>
      </c>
      <c r="D1380" s="68"/>
      <c r="E1380" s="19">
        <f>ROUND(SUM(F1380:O1380),2)</f>
        <v>0</v>
      </c>
      <c r="F1380" s="68"/>
      <c r="G1380" s="68"/>
      <c r="H1380" s="68"/>
      <c r="I1380" s="68"/>
      <c r="J1380" s="68"/>
      <c r="K1380" s="68"/>
      <c r="L1380" s="68"/>
      <c r="M1380" s="68"/>
      <c r="N1380" s="68"/>
      <c r="O1380" s="68"/>
    </row>
    <row r="1381" spans="1:15" x14ac:dyDescent="0.25">
      <c r="A1381" s="32" t="s">
        <v>301</v>
      </c>
      <c r="B1381" s="67"/>
      <c r="C1381" s="19">
        <f>ROUND(E1381+D1381,2)</f>
        <v>0</v>
      </c>
      <c r="D1381" s="68"/>
      <c r="E1381" s="19">
        <f>ROUND(SUM(F1381:O1381),2)</f>
        <v>0</v>
      </c>
      <c r="F1381" s="68"/>
      <c r="G1381" s="68"/>
      <c r="H1381" s="68"/>
      <c r="I1381" s="68"/>
      <c r="J1381" s="68"/>
      <c r="K1381" s="68"/>
      <c r="L1381" s="68"/>
      <c r="M1381" s="68"/>
      <c r="N1381" s="68"/>
      <c r="O1381" s="68"/>
    </row>
    <row r="1382" spans="1:15" x14ac:dyDescent="0.25">
      <c r="A1382" s="32" t="s">
        <v>302</v>
      </c>
      <c r="B1382" s="32"/>
      <c r="C1382" s="65">
        <f>ROUND(SUM(C1383:C1384),2)</f>
        <v>0</v>
      </c>
      <c r="D1382" s="65">
        <f>ROUND(SUM(D1383:D1384),2)</f>
        <v>0</v>
      </c>
      <c r="E1382" s="65">
        <f>ROUND(SUM(E1383:E1384),2)</f>
        <v>0</v>
      </c>
      <c r="F1382" s="65">
        <f>ROUND(SUM(F1383:F1384),2)</f>
        <v>0</v>
      </c>
      <c r="G1382" s="65">
        <f t="shared" ref="G1382:O1382" si="376">SUM(G1383:G1384)</f>
        <v>0</v>
      </c>
      <c r="H1382" s="65">
        <f t="shared" si="376"/>
        <v>0</v>
      </c>
      <c r="I1382" s="65">
        <f t="shared" si="376"/>
        <v>0</v>
      </c>
      <c r="J1382" s="65">
        <f t="shared" si="376"/>
        <v>0</v>
      </c>
      <c r="K1382" s="65">
        <f t="shared" si="376"/>
        <v>0</v>
      </c>
      <c r="L1382" s="65">
        <f t="shared" si="376"/>
        <v>0</v>
      </c>
      <c r="M1382" s="65">
        <f t="shared" si="376"/>
        <v>0</v>
      </c>
      <c r="N1382" s="65">
        <f t="shared" si="376"/>
        <v>0</v>
      </c>
      <c r="O1382" s="65">
        <f t="shared" si="376"/>
        <v>0</v>
      </c>
    </row>
    <row r="1383" spans="1:15" x14ac:dyDescent="0.25">
      <c r="A1383" s="32" t="s">
        <v>303</v>
      </c>
      <c r="B1383" s="67"/>
      <c r="C1383" s="19">
        <f>ROUND(E1383+D1383,2)</f>
        <v>0</v>
      </c>
      <c r="D1383" s="68"/>
      <c r="E1383" s="19">
        <f>ROUND(SUM(F1383:O1383),2)</f>
        <v>0</v>
      </c>
      <c r="F1383" s="68"/>
      <c r="G1383" s="68"/>
      <c r="H1383" s="68"/>
      <c r="I1383" s="68"/>
      <c r="J1383" s="68"/>
      <c r="K1383" s="68"/>
      <c r="L1383" s="68"/>
      <c r="M1383" s="68"/>
      <c r="N1383" s="68"/>
      <c r="O1383" s="68"/>
    </row>
    <row r="1384" spans="1:15" x14ac:dyDescent="0.25">
      <c r="A1384" s="32" t="s">
        <v>17</v>
      </c>
      <c r="B1384" s="67"/>
      <c r="C1384" s="19">
        <f>ROUND(E1384+D1384,2)</f>
        <v>0</v>
      </c>
      <c r="D1384" s="68"/>
      <c r="E1384" s="19">
        <f>ROUND(SUM(F1384:O1384),2)</f>
        <v>0</v>
      </c>
      <c r="F1384" s="68"/>
      <c r="G1384" s="68"/>
      <c r="H1384" s="68"/>
      <c r="I1384" s="68"/>
      <c r="J1384" s="68"/>
      <c r="K1384" s="68"/>
      <c r="L1384" s="68"/>
      <c r="M1384" s="68"/>
      <c r="N1384" s="68"/>
      <c r="O1384" s="68"/>
    </row>
    <row r="1385" spans="1:15" x14ac:dyDescent="0.25">
      <c r="A1385" s="32" t="s">
        <v>304</v>
      </c>
      <c r="B1385" s="32"/>
      <c r="C1385" s="65">
        <f>ROUND(SUM(C1386:C1388),2)</f>
        <v>0</v>
      </c>
      <c r="D1385" s="65">
        <f>ROUND(SUM(D1386:D1388),2)</f>
        <v>0</v>
      </c>
      <c r="E1385" s="65">
        <f>ROUND(SUM(E1386:E1388),2)</f>
        <v>0</v>
      </c>
      <c r="F1385" s="65">
        <f>ROUND(SUM(F1386:F1388),2)</f>
        <v>0</v>
      </c>
      <c r="G1385" s="65">
        <f t="shared" ref="G1385:O1385" si="377">SUM(G1386:G1388)</f>
        <v>0</v>
      </c>
      <c r="H1385" s="65">
        <f t="shared" si="377"/>
        <v>0</v>
      </c>
      <c r="I1385" s="65">
        <f t="shared" si="377"/>
        <v>0</v>
      </c>
      <c r="J1385" s="65">
        <f t="shared" si="377"/>
        <v>0</v>
      </c>
      <c r="K1385" s="65">
        <f t="shared" si="377"/>
        <v>0</v>
      </c>
      <c r="L1385" s="65">
        <f t="shared" si="377"/>
        <v>0</v>
      </c>
      <c r="M1385" s="65">
        <f t="shared" si="377"/>
        <v>0</v>
      </c>
      <c r="N1385" s="65">
        <f t="shared" si="377"/>
        <v>0</v>
      </c>
      <c r="O1385" s="65">
        <f t="shared" si="377"/>
        <v>0</v>
      </c>
    </row>
    <row r="1386" spans="1:15" x14ac:dyDescent="0.25">
      <c r="A1386" s="32" t="s">
        <v>305</v>
      </c>
      <c r="B1386" s="67"/>
      <c r="C1386" s="19">
        <f>ROUND(E1386+D1386,2)</f>
        <v>0</v>
      </c>
      <c r="D1386" s="68"/>
      <c r="E1386" s="19">
        <f>ROUND(SUM(F1386:O1386),2)</f>
        <v>0</v>
      </c>
      <c r="F1386" s="68"/>
      <c r="G1386" s="68"/>
      <c r="H1386" s="68"/>
      <c r="I1386" s="68"/>
      <c r="J1386" s="68"/>
      <c r="K1386" s="68"/>
      <c r="L1386" s="68"/>
      <c r="M1386" s="68"/>
      <c r="N1386" s="68"/>
      <c r="O1386" s="68"/>
    </row>
    <row r="1387" spans="1:15" x14ac:dyDescent="0.25">
      <c r="A1387" s="32" t="s">
        <v>306</v>
      </c>
      <c r="B1387" s="67"/>
      <c r="C1387" s="19">
        <f>ROUND(E1387+D1387,2)</f>
        <v>0</v>
      </c>
      <c r="D1387" s="68"/>
      <c r="E1387" s="19">
        <f>ROUND(SUM(F1387:O1387),2)</f>
        <v>0</v>
      </c>
      <c r="F1387" s="68"/>
      <c r="G1387" s="68"/>
      <c r="H1387" s="68"/>
      <c r="I1387" s="68"/>
      <c r="J1387" s="68"/>
      <c r="K1387" s="68"/>
      <c r="L1387" s="68"/>
      <c r="M1387" s="68"/>
      <c r="N1387" s="68"/>
      <c r="O1387" s="68"/>
    </row>
    <row r="1388" spans="1:15" x14ac:dyDescent="0.25">
      <c r="A1388" s="32" t="s">
        <v>17</v>
      </c>
      <c r="B1388" s="67"/>
      <c r="C1388" s="19">
        <f>ROUND(E1388+D1388,2)</f>
        <v>0</v>
      </c>
      <c r="D1388" s="68"/>
      <c r="E1388" s="19">
        <f>ROUND(SUM(F1388:O1388),2)</f>
        <v>0</v>
      </c>
      <c r="F1388" s="68"/>
      <c r="G1388" s="68"/>
      <c r="H1388" s="68"/>
      <c r="I1388" s="68"/>
      <c r="J1388" s="68"/>
      <c r="K1388" s="68"/>
      <c r="L1388" s="68"/>
      <c r="M1388" s="68"/>
      <c r="N1388" s="68"/>
      <c r="O1388" s="68"/>
    </row>
    <row r="1389" spans="1:15" x14ac:dyDescent="0.25">
      <c r="A1389" s="32" t="s">
        <v>307</v>
      </c>
      <c r="B1389" s="32"/>
      <c r="C1389" s="65">
        <f>ROUND(C1376+C1377+C1382+C1385,2)</f>
        <v>0</v>
      </c>
      <c r="D1389" s="65">
        <f>ROUND(D1376+D1377+D1382+D1385,2)</f>
        <v>0</v>
      </c>
      <c r="E1389" s="65">
        <f>ROUND(E1376+E1377+E1382+E1385,2)</f>
        <v>0</v>
      </c>
      <c r="F1389" s="65">
        <f>ROUND(F1376+F1377+F1382+F1385,2)</f>
        <v>0</v>
      </c>
      <c r="G1389" s="65">
        <f t="shared" ref="G1389:O1389" si="378">G1376+G1377+G1382+G1385</f>
        <v>0</v>
      </c>
      <c r="H1389" s="65">
        <f t="shared" si="378"/>
        <v>0</v>
      </c>
      <c r="I1389" s="65">
        <f t="shared" si="378"/>
        <v>0</v>
      </c>
      <c r="J1389" s="65">
        <f t="shared" si="378"/>
        <v>0</v>
      </c>
      <c r="K1389" s="65">
        <f t="shared" si="378"/>
        <v>0</v>
      </c>
      <c r="L1389" s="65">
        <f t="shared" si="378"/>
        <v>0</v>
      </c>
      <c r="M1389" s="65">
        <f t="shared" si="378"/>
        <v>0</v>
      </c>
      <c r="N1389" s="65">
        <f t="shared" si="378"/>
        <v>0</v>
      </c>
      <c r="O1389" s="65">
        <f t="shared" si="378"/>
        <v>0</v>
      </c>
    </row>
    <row r="1390" spans="1:15" x14ac:dyDescent="0.25">
      <c r="A1390" s="14" t="s">
        <v>69</v>
      </c>
      <c r="B1390" s="32" t="s">
        <v>308</v>
      </c>
      <c r="C1390" s="65"/>
      <c r="D1390" s="65"/>
      <c r="E1390" s="65"/>
      <c r="F1390" s="65"/>
      <c r="G1390" s="65"/>
      <c r="H1390" s="65"/>
      <c r="I1390" s="65"/>
      <c r="J1390" s="65"/>
      <c r="K1390" s="65"/>
      <c r="L1390" s="65"/>
      <c r="M1390" s="65"/>
      <c r="N1390" s="65"/>
      <c r="O1390" s="65"/>
    </row>
    <row r="1391" spans="1:15" x14ac:dyDescent="0.25">
      <c r="A1391" s="32" t="s">
        <v>296</v>
      </c>
      <c r="B1391" s="67"/>
      <c r="C1391" s="19">
        <f>ROUND(E1391+D1391,2)</f>
        <v>0</v>
      </c>
      <c r="D1391" s="68"/>
      <c r="E1391" s="19">
        <f>ROUND(SUM(F1391:O1391),2)</f>
        <v>0</v>
      </c>
      <c r="F1391" s="68"/>
      <c r="G1391" s="68"/>
      <c r="H1391" s="68"/>
      <c r="I1391" s="68"/>
      <c r="J1391" s="68"/>
      <c r="K1391" s="68"/>
      <c r="L1391" s="68"/>
      <c r="M1391" s="68"/>
      <c r="N1391" s="68"/>
      <c r="O1391" s="68"/>
    </row>
    <row r="1392" spans="1:15" x14ac:dyDescent="0.25">
      <c r="A1392" s="32" t="s">
        <v>297</v>
      </c>
      <c r="B1392" s="32"/>
      <c r="C1392" s="65">
        <f>ROUND(SUM(C1393:C1396),2)</f>
        <v>0</v>
      </c>
      <c r="D1392" s="65">
        <f>ROUND(SUM(D1393:D1396),2)</f>
        <v>0</v>
      </c>
      <c r="E1392" s="65">
        <f>ROUND(SUM(E1393:E1396),2)</f>
        <v>0</v>
      </c>
      <c r="F1392" s="65">
        <f>ROUND(SUM(F1393:F1396),2)</f>
        <v>0</v>
      </c>
      <c r="G1392" s="65">
        <f t="shared" ref="G1392:O1392" si="379">SUM(G1393:G1396)</f>
        <v>0</v>
      </c>
      <c r="H1392" s="65">
        <f t="shared" si="379"/>
        <v>0</v>
      </c>
      <c r="I1392" s="65">
        <f t="shared" si="379"/>
        <v>0</v>
      </c>
      <c r="J1392" s="65">
        <f t="shared" si="379"/>
        <v>0</v>
      </c>
      <c r="K1392" s="65">
        <f t="shared" si="379"/>
        <v>0</v>
      </c>
      <c r="L1392" s="65">
        <f t="shared" si="379"/>
        <v>0</v>
      </c>
      <c r="M1392" s="65">
        <f t="shared" si="379"/>
        <v>0</v>
      </c>
      <c r="N1392" s="65">
        <f t="shared" si="379"/>
        <v>0</v>
      </c>
      <c r="O1392" s="65">
        <f t="shared" si="379"/>
        <v>0</v>
      </c>
    </row>
    <row r="1393" spans="1:15" x14ac:dyDescent="0.25">
      <c r="A1393" s="32" t="s">
        <v>298</v>
      </c>
      <c r="B1393" s="67"/>
      <c r="C1393" s="19">
        <f>ROUND(E1393+D1393,2)</f>
        <v>0</v>
      </c>
      <c r="D1393" s="68"/>
      <c r="E1393" s="19">
        <f>ROUND(SUM(F1393:O1393),2)</f>
        <v>0</v>
      </c>
      <c r="F1393" s="68"/>
      <c r="G1393" s="68"/>
      <c r="H1393" s="68"/>
      <c r="I1393" s="68"/>
      <c r="J1393" s="68"/>
      <c r="K1393" s="68"/>
      <c r="L1393" s="68"/>
      <c r="M1393" s="68"/>
      <c r="N1393" s="68"/>
      <c r="O1393" s="68"/>
    </row>
    <row r="1394" spans="1:15" x14ac:dyDescent="0.25">
      <c r="A1394" s="32" t="s">
        <v>299</v>
      </c>
      <c r="B1394" s="67"/>
      <c r="C1394" s="19">
        <f>ROUND(E1394+D1394,2)</f>
        <v>0</v>
      </c>
      <c r="D1394" s="68"/>
      <c r="E1394" s="19">
        <f>ROUND(SUM(F1394:O1394),2)</f>
        <v>0</v>
      </c>
      <c r="F1394" s="68"/>
      <c r="G1394" s="68"/>
      <c r="H1394" s="68"/>
      <c r="I1394" s="68"/>
      <c r="J1394" s="68"/>
      <c r="K1394" s="68"/>
      <c r="L1394" s="68"/>
      <c r="M1394" s="68"/>
      <c r="N1394" s="68"/>
      <c r="O1394" s="68"/>
    </row>
    <row r="1395" spans="1:15" x14ac:dyDescent="0.25">
      <c r="A1395" s="32" t="s">
        <v>300</v>
      </c>
      <c r="B1395" s="67"/>
      <c r="C1395" s="19">
        <f>ROUND(E1395+D1395,2)</f>
        <v>0</v>
      </c>
      <c r="D1395" s="68"/>
      <c r="E1395" s="19">
        <f>ROUND(SUM(F1395:O1395),2)</f>
        <v>0</v>
      </c>
      <c r="F1395" s="68"/>
      <c r="G1395" s="68"/>
      <c r="H1395" s="68"/>
      <c r="I1395" s="68"/>
      <c r="J1395" s="68"/>
      <c r="K1395" s="68"/>
      <c r="L1395" s="68"/>
      <c r="M1395" s="68"/>
      <c r="N1395" s="68"/>
      <c r="O1395" s="68"/>
    </row>
    <row r="1396" spans="1:15" x14ac:dyDescent="0.25">
      <c r="A1396" s="32" t="s">
        <v>301</v>
      </c>
      <c r="B1396" s="67"/>
      <c r="C1396" s="19">
        <f>ROUND(E1396+D1396,2)</f>
        <v>0</v>
      </c>
      <c r="D1396" s="68"/>
      <c r="E1396" s="19">
        <f>ROUND(SUM(F1396:O1396),2)</f>
        <v>0</v>
      </c>
      <c r="F1396" s="68"/>
      <c r="G1396" s="68"/>
      <c r="H1396" s="68"/>
      <c r="I1396" s="68"/>
      <c r="J1396" s="68"/>
      <c r="K1396" s="68"/>
      <c r="L1396" s="68"/>
      <c r="M1396" s="68"/>
      <c r="N1396" s="68"/>
      <c r="O1396" s="68"/>
    </row>
    <row r="1397" spans="1:15" x14ac:dyDescent="0.25">
      <c r="A1397" s="32" t="s">
        <v>302</v>
      </c>
      <c r="B1397" s="32"/>
      <c r="C1397" s="65">
        <f>ROUND(SUM(C1398:C1399),2)</f>
        <v>0</v>
      </c>
      <c r="D1397" s="65">
        <f>ROUND(SUM(D1398:D1399),2)</f>
        <v>0</v>
      </c>
      <c r="E1397" s="65">
        <f>ROUND(SUM(E1398:E1399),2)</f>
        <v>0</v>
      </c>
      <c r="F1397" s="65">
        <f>ROUND(SUM(F1398:F1399),2)</f>
        <v>0</v>
      </c>
      <c r="G1397" s="65">
        <f t="shared" ref="G1397:O1397" si="380">SUM(G1398:G1399)</f>
        <v>0</v>
      </c>
      <c r="H1397" s="65">
        <f t="shared" si="380"/>
        <v>0</v>
      </c>
      <c r="I1397" s="65">
        <f t="shared" si="380"/>
        <v>0</v>
      </c>
      <c r="J1397" s="65">
        <f t="shared" si="380"/>
        <v>0</v>
      </c>
      <c r="K1397" s="65">
        <f t="shared" si="380"/>
        <v>0</v>
      </c>
      <c r="L1397" s="65">
        <f t="shared" si="380"/>
        <v>0</v>
      </c>
      <c r="M1397" s="65">
        <f t="shared" si="380"/>
        <v>0</v>
      </c>
      <c r="N1397" s="65">
        <f t="shared" si="380"/>
        <v>0</v>
      </c>
      <c r="O1397" s="65">
        <f t="shared" si="380"/>
        <v>0</v>
      </c>
    </row>
    <row r="1398" spans="1:15" x14ac:dyDescent="0.25">
      <c r="A1398" s="32" t="s">
        <v>303</v>
      </c>
      <c r="B1398" s="67"/>
      <c r="C1398" s="19">
        <f>ROUND(E1398+D1398,2)</f>
        <v>0</v>
      </c>
      <c r="D1398" s="68"/>
      <c r="E1398" s="19">
        <f>ROUND(SUM(F1398:O1398),2)</f>
        <v>0</v>
      </c>
      <c r="F1398" s="68"/>
      <c r="G1398" s="68"/>
      <c r="H1398" s="68"/>
      <c r="I1398" s="68"/>
      <c r="J1398" s="68"/>
      <c r="K1398" s="68"/>
      <c r="L1398" s="68"/>
      <c r="M1398" s="68"/>
      <c r="N1398" s="68"/>
      <c r="O1398" s="68"/>
    </row>
    <row r="1399" spans="1:15" x14ac:dyDescent="0.25">
      <c r="A1399" s="32" t="s">
        <v>17</v>
      </c>
      <c r="B1399" s="67"/>
      <c r="C1399" s="19">
        <f>ROUND(E1399+D1399,2)</f>
        <v>0</v>
      </c>
      <c r="D1399" s="68"/>
      <c r="E1399" s="19">
        <f>ROUND(SUM(F1399:O1399),2)</f>
        <v>0</v>
      </c>
      <c r="F1399" s="68"/>
      <c r="G1399" s="68"/>
      <c r="H1399" s="68"/>
      <c r="I1399" s="68"/>
      <c r="J1399" s="68"/>
      <c r="K1399" s="68"/>
      <c r="L1399" s="68"/>
      <c r="M1399" s="68"/>
      <c r="N1399" s="68"/>
      <c r="O1399" s="68"/>
    </row>
    <row r="1400" spans="1:15" x14ac:dyDescent="0.25">
      <c r="A1400" s="32" t="s">
        <v>304</v>
      </c>
      <c r="B1400" s="32"/>
      <c r="C1400" s="65">
        <f>ROUND(SUM(C1401:C1403),2)</f>
        <v>0</v>
      </c>
      <c r="D1400" s="65">
        <f>ROUND(SUM(D1401:D1403),2)</f>
        <v>0</v>
      </c>
      <c r="E1400" s="65">
        <f>ROUND(SUM(E1401:E1403),2)</f>
        <v>0</v>
      </c>
      <c r="F1400" s="65">
        <f>ROUND(SUM(F1401:F1403),2)</f>
        <v>0</v>
      </c>
      <c r="G1400" s="65">
        <f t="shared" ref="G1400:O1400" si="381">SUM(G1401:G1403)</f>
        <v>0</v>
      </c>
      <c r="H1400" s="65">
        <f t="shared" si="381"/>
        <v>0</v>
      </c>
      <c r="I1400" s="65">
        <f t="shared" si="381"/>
        <v>0</v>
      </c>
      <c r="J1400" s="65">
        <f t="shared" si="381"/>
        <v>0</v>
      </c>
      <c r="K1400" s="65">
        <f t="shared" si="381"/>
        <v>0</v>
      </c>
      <c r="L1400" s="65">
        <f t="shared" si="381"/>
        <v>0</v>
      </c>
      <c r="M1400" s="65">
        <f t="shared" si="381"/>
        <v>0</v>
      </c>
      <c r="N1400" s="65">
        <f t="shared" si="381"/>
        <v>0</v>
      </c>
      <c r="O1400" s="65">
        <f t="shared" si="381"/>
        <v>0</v>
      </c>
    </row>
    <row r="1401" spans="1:15" x14ac:dyDescent="0.25">
      <c r="A1401" s="32" t="s">
        <v>305</v>
      </c>
      <c r="B1401" s="67"/>
      <c r="C1401" s="19">
        <f>ROUND(E1401+D1401,2)</f>
        <v>0</v>
      </c>
      <c r="D1401" s="68"/>
      <c r="E1401" s="19">
        <f>ROUND(SUM(F1401:O1401),2)</f>
        <v>0</v>
      </c>
      <c r="F1401" s="68"/>
      <c r="G1401" s="68"/>
      <c r="H1401" s="68"/>
      <c r="I1401" s="68"/>
      <c r="J1401" s="68"/>
      <c r="K1401" s="68"/>
      <c r="L1401" s="68"/>
      <c r="M1401" s="68"/>
      <c r="N1401" s="68"/>
      <c r="O1401" s="68"/>
    </row>
    <row r="1402" spans="1:15" x14ac:dyDescent="0.25">
      <c r="A1402" s="32" t="s">
        <v>306</v>
      </c>
      <c r="B1402" s="67"/>
      <c r="C1402" s="19">
        <f>ROUND(E1402+D1402,2)</f>
        <v>0</v>
      </c>
      <c r="D1402" s="68"/>
      <c r="E1402" s="19">
        <f>ROUND(SUM(F1402:O1402),2)</f>
        <v>0</v>
      </c>
      <c r="F1402" s="68"/>
      <c r="G1402" s="68"/>
      <c r="H1402" s="68"/>
      <c r="I1402" s="68"/>
      <c r="J1402" s="68"/>
      <c r="K1402" s="68"/>
      <c r="L1402" s="68"/>
      <c r="M1402" s="68"/>
      <c r="N1402" s="68"/>
      <c r="O1402" s="68"/>
    </row>
    <row r="1403" spans="1:15" x14ac:dyDescent="0.25">
      <c r="A1403" s="32" t="s">
        <v>17</v>
      </c>
      <c r="B1403" s="67"/>
      <c r="C1403" s="19">
        <f>ROUND(E1403+D1403,2)</f>
        <v>0</v>
      </c>
      <c r="D1403" s="68"/>
      <c r="E1403" s="19">
        <f>ROUND(SUM(F1403:O1403),2)</f>
        <v>0</v>
      </c>
      <c r="F1403" s="68"/>
      <c r="G1403" s="68"/>
      <c r="H1403" s="68"/>
      <c r="I1403" s="68"/>
      <c r="J1403" s="68"/>
      <c r="K1403" s="68"/>
      <c r="L1403" s="68"/>
      <c r="M1403" s="68"/>
      <c r="N1403" s="68"/>
      <c r="O1403" s="68"/>
    </row>
    <row r="1404" spans="1:15" x14ac:dyDescent="0.25">
      <c r="A1404" s="32" t="s">
        <v>307</v>
      </c>
      <c r="B1404" s="32"/>
      <c r="C1404" s="65">
        <f>ROUND(C1391+C1392+C1397+C1400,2)</f>
        <v>0</v>
      </c>
      <c r="D1404" s="65">
        <f>ROUND(D1391+D1392+D1397+D1400,2)</f>
        <v>0</v>
      </c>
      <c r="E1404" s="65">
        <f>ROUND(E1391+E1392+E1397+E1400,2)</f>
        <v>0</v>
      </c>
      <c r="F1404" s="65">
        <f>ROUND(F1391+F1392+F1397+F1400,2)</f>
        <v>0</v>
      </c>
      <c r="G1404" s="65">
        <f t="shared" ref="G1404:O1404" si="382">G1391+G1392+G1397+G1400</f>
        <v>0</v>
      </c>
      <c r="H1404" s="65">
        <f t="shared" si="382"/>
        <v>0</v>
      </c>
      <c r="I1404" s="65">
        <f t="shared" si="382"/>
        <v>0</v>
      </c>
      <c r="J1404" s="65">
        <f t="shared" si="382"/>
        <v>0</v>
      </c>
      <c r="K1404" s="65">
        <f t="shared" si="382"/>
        <v>0</v>
      </c>
      <c r="L1404" s="65">
        <f t="shared" si="382"/>
        <v>0</v>
      </c>
      <c r="M1404" s="65">
        <f t="shared" si="382"/>
        <v>0</v>
      </c>
      <c r="N1404" s="65">
        <f t="shared" si="382"/>
        <v>0</v>
      </c>
      <c r="O1404" s="65">
        <f t="shared" si="382"/>
        <v>0</v>
      </c>
    </row>
    <row r="1405" spans="1:15" x14ac:dyDescent="0.25">
      <c r="A1405" s="32" t="s">
        <v>309</v>
      </c>
      <c r="B1405" s="32"/>
      <c r="C1405" s="65"/>
      <c r="D1405" s="65"/>
      <c r="E1405" s="65"/>
      <c r="F1405" s="65"/>
      <c r="G1405" s="65"/>
      <c r="H1405" s="65"/>
      <c r="I1405" s="65"/>
      <c r="J1405" s="65"/>
      <c r="K1405" s="65"/>
      <c r="L1405" s="65"/>
      <c r="M1405" s="65"/>
      <c r="N1405" s="65"/>
      <c r="O1405" s="65"/>
    </row>
    <row r="1406" spans="1:15" x14ac:dyDescent="0.25">
      <c r="A1406" s="14" t="s">
        <v>69</v>
      </c>
      <c r="B1406" s="32" t="s">
        <v>295</v>
      </c>
      <c r="C1406" s="65"/>
      <c r="D1406" s="65"/>
      <c r="E1406" s="65"/>
      <c r="F1406" s="65"/>
      <c r="G1406" s="65"/>
      <c r="H1406" s="65"/>
      <c r="I1406" s="65"/>
      <c r="J1406" s="65"/>
      <c r="K1406" s="65"/>
      <c r="L1406" s="65"/>
      <c r="M1406" s="65"/>
      <c r="N1406" s="65"/>
      <c r="O1406" s="65"/>
    </row>
    <row r="1407" spans="1:15" x14ac:dyDescent="0.25">
      <c r="A1407" s="32" t="s">
        <v>296</v>
      </c>
      <c r="B1407" s="67"/>
      <c r="C1407" s="19">
        <f>ROUND(E1407+D1407,2)</f>
        <v>0</v>
      </c>
      <c r="D1407" s="68"/>
      <c r="E1407" s="19">
        <f>ROUND(SUM(F1407:O1407),2)</f>
        <v>0</v>
      </c>
      <c r="F1407" s="68"/>
      <c r="G1407" s="68"/>
      <c r="H1407" s="68"/>
      <c r="I1407" s="68"/>
      <c r="J1407" s="68"/>
      <c r="K1407" s="68"/>
      <c r="L1407" s="68"/>
      <c r="M1407" s="68"/>
      <c r="N1407" s="68"/>
      <c r="O1407" s="68"/>
    </row>
    <row r="1408" spans="1:15" x14ac:dyDescent="0.25">
      <c r="A1408" s="32" t="s">
        <v>297</v>
      </c>
      <c r="B1408" s="32"/>
      <c r="C1408" s="65">
        <f>ROUND(SUM(C1409:C1410),2)</f>
        <v>0</v>
      </c>
      <c r="D1408" s="65">
        <f>ROUND(SUM(D1409:D1410),2)</f>
        <v>0</v>
      </c>
      <c r="E1408" s="65">
        <f>ROUND(SUM(E1409:E1410),2)</f>
        <v>0</v>
      </c>
      <c r="F1408" s="65">
        <f>ROUND(SUM(F1409:F1410),2)</f>
        <v>0</v>
      </c>
      <c r="G1408" s="65">
        <f t="shared" ref="G1408:O1408" si="383">SUM(G1409:G1410)</f>
        <v>0</v>
      </c>
      <c r="H1408" s="65">
        <f t="shared" si="383"/>
        <v>0</v>
      </c>
      <c r="I1408" s="65">
        <f t="shared" si="383"/>
        <v>0</v>
      </c>
      <c r="J1408" s="65">
        <f t="shared" si="383"/>
        <v>0</v>
      </c>
      <c r="K1408" s="65">
        <f t="shared" si="383"/>
        <v>0</v>
      </c>
      <c r="L1408" s="65">
        <f t="shared" si="383"/>
        <v>0</v>
      </c>
      <c r="M1408" s="65">
        <f t="shared" si="383"/>
        <v>0</v>
      </c>
      <c r="N1408" s="65">
        <f t="shared" si="383"/>
        <v>0</v>
      </c>
      <c r="O1408" s="65">
        <f t="shared" si="383"/>
        <v>0</v>
      </c>
    </row>
    <row r="1409" spans="1:15" x14ac:dyDescent="0.25">
      <c r="A1409" s="32" t="s">
        <v>310</v>
      </c>
      <c r="B1409" s="67"/>
      <c r="C1409" s="19">
        <f>ROUND(E1409+D1409,2)</f>
        <v>0</v>
      </c>
      <c r="D1409" s="68"/>
      <c r="E1409" s="19">
        <f>ROUND(SUM(F1409:O1409),2)</f>
        <v>0</v>
      </c>
      <c r="F1409" s="68"/>
      <c r="G1409" s="68"/>
      <c r="H1409" s="68"/>
      <c r="I1409" s="68"/>
      <c r="J1409" s="68"/>
      <c r="K1409" s="68"/>
      <c r="L1409" s="68"/>
      <c r="M1409" s="68"/>
      <c r="N1409" s="68"/>
      <c r="O1409" s="68"/>
    </row>
    <row r="1410" spans="1:15" x14ac:dyDescent="0.25">
      <c r="A1410" s="32" t="s">
        <v>17</v>
      </c>
      <c r="B1410" s="67"/>
      <c r="C1410" s="19">
        <f>ROUND(E1410+D1410,2)</f>
        <v>0</v>
      </c>
      <c r="D1410" s="68"/>
      <c r="E1410" s="19">
        <f>ROUND(SUM(F1410:O1410),2)</f>
        <v>0</v>
      </c>
      <c r="F1410" s="68"/>
      <c r="G1410" s="68"/>
      <c r="H1410" s="68"/>
      <c r="I1410" s="68"/>
      <c r="J1410" s="68"/>
      <c r="K1410" s="68"/>
      <c r="L1410" s="68"/>
      <c r="M1410" s="68"/>
      <c r="N1410" s="68"/>
      <c r="O1410" s="68"/>
    </row>
    <row r="1411" spans="1:15" x14ac:dyDescent="0.25">
      <c r="A1411" s="32" t="s">
        <v>302</v>
      </c>
      <c r="B1411" s="32"/>
      <c r="C1411" s="65">
        <f>ROUND(SUM(C1412:C1414),2)</f>
        <v>0</v>
      </c>
      <c r="D1411" s="65">
        <f>ROUND(SUM(D1412:D1414),2)</f>
        <v>0</v>
      </c>
      <c r="E1411" s="65">
        <f>ROUND(SUM(E1412:E1414),2)</f>
        <v>0</v>
      </c>
      <c r="F1411" s="65">
        <f>ROUND(SUM(F1412:F1414),2)</f>
        <v>0</v>
      </c>
      <c r="G1411" s="65">
        <f t="shared" ref="G1411:O1411" si="384">SUM(G1412:G1414)</f>
        <v>0</v>
      </c>
      <c r="H1411" s="65">
        <f t="shared" si="384"/>
        <v>0</v>
      </c>
      <c r="I1411" s="65">
        <f t="shared" si="384"/>
        <v>0</v>
      </c>
      <c r="J1411" s="65">
        <f t="shared" si="384"/>
        <v>0</v>
      </c>
      <c r="K1411" s="65">
        <f t="shared" si="384"/>
        <v>0</v>
      </c>
      <c r="L1411" s="65">
        <f t="shared" si="384"/>
        <v>0</v>
      </c>
      <c r="M1411" s="65">
        <f t="shared" si="384"/>
        <v>0</v>
      </c>
      <c r="N1411" s="65">
        <f t="shared" si="384"/>
        <v>0</v>
      </c>
      <c r="O1411" s="65">
        <f t="shared" si="384"/>
        <v>0</v>
      </c>
    </row>
    <row r="1412" spans="1:15" x14ac:dyDescent="0.25">
      <c r="A1412" s="32" t="s">
        <v>311</v>
      </c>
      <c r="B1412" s="67"/>
      <c r="C1412" s="19">
        <f>ROUND(E1412+D1412,2)</f>
        <v>0</v>
      </c>
      <c r="D1412" s="68"/>
      <c r="E1412" s="19">
        <f>ROUND(SUM(F1412:O1412),2)</f>
        <v>0</v>
      </c>
      <c r="F1412" s="68"/>
      <c r="G1412" s="68"/>
      <c r="H1412" s="68"/>
      <c r="I1412" s="68"/>
      <c r="J1412" s="68"/>
      <c r="K1412" s="68"/>
      <c r="L1412" s="68"/>
      <c r="M1412" s="68"/>
      <c r="N1412" s="68"/>
      <c r="O1412" s="68"/>
    </row>
    <row r="1413" spans="1:15" x14ac:dyDescent="0.25">
      <c r="A1413" s="32" t="s">
        <v>312</v>
      </c>
      <c r="B1413" s="67"/>
      <c r="C1413" s="19">
        <f>ROUND(E1413+D1413,2)</f>
        <v>0</v>
      </c>
      <c r="D1413" s="68"/>
      <c r="E1413" s="19">
        <f>ROUND(SUM(F1413:O1413),2)</f>
        <v>0</v>
      </c>
      <c r="F1413" s="68"/>
      <c r="G1413" s="68"/>
      <c r="H1413" s="68"/>
      <c r="I1413" s="68"/>
      <c r="J1413" s="68"/>
      <c r="K1413" s="68"/>
      <c r="L1413" s="68"/>
      <c r="M1413" s="68"/>
      <c r="N1413" s="68"/>
      <c r="O1413" s="68"/>
    </row>
    <row r="1414" spans="1:15" x14ac:dyDescent="0.25">
      <c r="A1414" s="32" t="s">
        <v>17</v>
      </c>
      <c r="B1414" s="67"/>
      <c r="C1414" s="19">
        <f>ROUND(E1414+D1414,2)</f>
        <v>0</v>
      </c>
      <c r="D1414" s="68"/>
      <c r="E1414" s="19">
        <f>ROUND(SUM(F1414:O1414),2)</f>
        <v>0</v>
      </c>
      <c r="F1414" s="68"/>
      <c r="G1414" s="68"/>
      <c r="H1414" s="68"/>
      <c r="I1414" s="68"/>
      <c r="J1414" s="68"/>
      <c r="K1414" s="68"/>
      <c r="L1414" s="68"/>
      <c r="M1414" s="68"/>
      <c r="N1414" s="68"/>
      <c r="O1414" s="68"/>
    </row>
    <row r="1415" spans="1:15" x14ac:dyDescent="0.25">
      <c r="A1415" s="32" t="s">
        <v>304</v>
      </c>
      <c r="B1415" s="32"/>
      <c r="C1415" s="65">
        <f>ROUND(SUM(C1416),2)</f>
        <v>0</v>
      </c>
      <c r="D1415" s="65">
        <f>ROUND(SUM(D1416),2)</f>
        <v>0</v>
      </c>
      <c r="E1415" s="65">
        <f>ROUND(SUM(E1416),2)</f>
        <v>0</v>
      </c>
      <c r="F1415" s="65">
        <f>ROUND(SUM(F1416),2)</f>
        <v>0</v>
      </c>
      <c r="G1415" s="65">
        <f t="shared" ref="G1415:O1415" si="385">SUM(G1416)</f>
        <v>0</v>
      </c>
      <c r="H1415" s="65">
        <f t="shared" si="385"/>
        <v>0</v>
      </c>
      <c r="I1415" s="65">
        <f t="shared" si="385"/>
        <v>0</v>
      </c>
      <c r="J1415" s="65">
        <f t="shared" si="385"/>
        <v>0</v>
      </c>
      <c r="K1415" s="65">
        <f t="shared" si="385"/>
        <v>0</v>
      </c>
      <c r="L1415" s="65">
        <f t="shared" si="385"/>
        <v>0</v>
      </c>
      <c r="M1415" s="65">
        <f t="shared" si="385"/>
        <v>0</v>
      </c>
      <c r="N1415" s="65">
        <f t="shared" si="385"/>
        <v>0</v>
      </c>
      <c r="O1415" s="65">
        <f t="shared" si="385"/>
        <v>0</v>
      </c>
    </row>
    <row r="1416" spans="1:15" x14ac:dyDescent="0.25">
      <c r="A1416" s="32" t="s">
        <v>17</v>
      </c>
      <c r="B1416" s="67"/>
      <c r="C1416" s="19">
        <f>ROUND(E1416+D1416,2)</f>
        <v>0</v>
      </c>
      <c r="D1416" s="68"/>
      <c r="E1416" s="19">
        <f>ROUND(SUM(F1416:O1416),2)</f>
        <v>0</v>
      </c>
      <c r="F1416" s="68"/>
      <c r="G1416" s="68"/>
      <c r="H1416" s="68"/>
      <c r="I1416" s="68"/>
      <c r="J1416" s="68"/>
      <c r="K1416" s="68"/>
      <c r="L1416" s="68"/>
      <c r="M1416" s="68"/>
      <c r="N1416" s="68"/>
      <c r="O1416" s="68"/>
    </row>
    <row r="1417" spans="1:15" x14ac:dyDescent="0.25">
      <c r="A1417" s="32" t="s">
        <v>307</v>
      </c>
      <c r="B1417" s="32"/>
      <c r="C1417" s="65">
        <f>ROUND(C1407+C1408+C1411+C1415,2)</f>
        <v>0</v>
      </c>
      <c r="D1417" s="65">
        <f>ROUND(D1407+D1408+D1411+D1415,2)</f>
        <v>0</v>
      </c>
      <c r="E1417" s="65">
        <f>ROUND(E1407+E1408+E1411+E1415,2)</f>
        <v>0</v>
      </c>
      <c r="F1417" s="65">
        <f>ROUND(F1407+F1408+F1411+F1415,2)</f>
        <v>0</v>
      </c>
      <c r="G1417" s="65">
        <f t="shared" ref="G1417:O1417" si="386">G1407+G1408+G1411+G1415</f>
        <v>0</v>
      </c>
      <c r="H1417" s="65">
        <f t="shared" si="386"/>
        <v>0</v>
      </c>
      <c r="I1417" s="65">
        <f t="shared" si="386"/>
        <v>0</v>
      </c>
      <c r="J1417" s="65">
        <f t="shared" si="386"/>
        <v>0</v>
      </c>
      <c r="K1417" s="65">
        <f t="shared" si="386"/>
        <v>0</v>
      </c>
      <c r="L1417" s="65">
        <f t="shared" si="386"/>
        <v>0</v>
      </c>
      <c r="M1417" s="65">
        <f t="shared" si="386"/>
        <v>0</v>
      </c>
      <c r="N1417" s="65">
        <f t="shared" si="386"/>
        <v>0</v>
      </c>
      <c r="O1417" s="65">
        <f t="shared" si="386"/>
        <v>0</v>
      </c>
    </row>
    <row r="1418" spans="1:15" x14ac:dyDescent="0.25">
      <c r="A1418" s="14" t="s">
        <v>69</v>
      </c>
      <c r="B1418" s="32" t="s">
        <v>308</v>
      </c>
      <c r="C1418" s="65"/>
      <c r="D1418" s="65"/>
      <c r="E1418" s="65"/>
      <c r="F1418" s="65"/>
      <c r="G1418" s="65"/>
      <c r="H1418" s="65"/>
      <c r="I1418" s="65"/>
      <c r="J1418" s="65"/>
      <c r="K1418" s="65"/>
      <c r="L1418" s="65"/>
      <c r="M1418" s="65"/>
      <c r="N1418" s="65"/>
      <c r="O1418" s="65"/>
    </row>
    <row r="1419" spans="1:15" x14ac:dyDescent="0.25">
      <c r="A1419" s="32" t="s">
        <v>296</v>
      </c>
      <c r="B1419" s="67"/>
      <c r="C1419" s="19">
        <f>ROUND(E1419+D1419,2)</f>
        <v>0</v>
      </c>
      <c r="D1419" s="68"/>
      <c r="E1419" s="19">
        <f>ROUND(SUM(F1419:O1419),2)</f>
        <v>0</v>
      </c>
      <c r="F1419" s="68"/>
      <c r="G1419" s="68"/>
      <c r="H1419" s="68"/>
      <c r="I1419" s="68"/>
      <c r="J1419" s="68"/>
      <c r="K1419" s="68"/>
      <c r="L1419" s="68"/>
      <c r="M1419" s="68"/>
      <c r="N1419" s="68"/>
      <c r="O1419" s="68"/>
    </row>
    <row r="1420" spans="1:15" x14ac:dyDescent="0.25">
      <c r="A1420" s="32" t="s">
        <v>297</v>
      </c>
      <c r="B1420" s="32"/>
      <c r="C1420" s="65">
        <f>ROUND(SUM(C1421:C1422),2)</f>
        <v>0</v>
      </c>
      <c r="D1420" s="65">
        <f>ROUND(SUM(D1421:D1422),2)</f>
        <v>0</v>
      </c>
      <c r="E1420" s="65">
        <f>ROUND(SUM(E1421:E1422),2)</f>
        <v>0</v>
      </c>
      <c r="F1420" s="65">
        <f>ROUND(SUM(F1421:F1422),2)</f>
        <v>0</v>
      </c>
      <c r="G1420" s="65">
        <f t="shared" ref="G1420:O1420" si="387">SUM(G1421:G1422)</f>
        <v>0</v>
      </c>
      <c r="H1420" s="65">
        <f t="shared" si="387"/>
        <v>0</v>
      </c>
      <c r="I1420" s="65">
        <f t="shared" si="387"/>
        <v>0</v>
      </c>
      <c r="J1420" s="65">
        <f t="shared" si="387"/>
        <v>0</v>
      </c>
      <c r="K1420" s="65">
        <f t="shared" si="387"/>
        <v>0</v>
      </c>
      <c r="L1420" s="65">
        <f t="shared" si="387"/>
        <v>0</v>
      </c>
      <c r="M1420" s="65">
        <f t="shared" si="387"/>
        <v>0</v>
      </c>
      <c r="N1420" s="65">
        <f t="shared" si="387"/>
        <v>0</v>
      </c>
      <c r="O1420" s="65">
        <f t="shared" si="387"/>
        <v>0</v>
      </c>
    </row>
    <row r="1421" spans="1:15" x14ac:dyDescent="0.25">
      <c r="A1421" s="32" t="s">
        <v>310</v>
      </c>
      <c r="B1421" s="67"/>
      <c r="C1421" s="19">
        <f>ROUND(E1421+D1421,2)</f>
        <v>0</v>
      </c>
      <c r="D1421" s="68"/>
      <c r="E1421" s="19">
        <f>ROUND(SUM(F1421:O1421),2)</f>
        <v>0</v>
      </c>
      <c r="F1421" s="68"/>
      <c r="G1421" s="68"/>
      <c r="H1421" s="68"/>
      <c r="I1421" s="68"/>
      <c r="J1421" s="68"/>
      <c r="K1421" s="68"/>
      <c r="L1421" s="68"/>
      <c r="M1421" s="68"/>
      <c r="N1421" s="68"/>
      <c r="O1421" s="68"/>
    </row>
    <row r="1422" spans="1:15" x14ac:dyDescent="0.25">
      <c r="A1422" s="32" t="s">
        <v>17</v>
      </c>
      <c r="B1422" s="67"/>
      <c r="C1422" s="19">
        <f>ROUND(E1422+D1422,2)</f>
        <v>0</v>
      </c>
      <c r="D1422" s="68"/>
      <c r="E1422" s="19">
        <f>ROUND(SUM(F1422:O1422),2)</f>
        <v>0</v>
      </c>
      <c r="F1422" s="68"/>
      <c r="G1422" s="68"/>
      <c r="H1422" s="68"/>
      <c r="I1422" s="68"/>
      <c r="J1422" s="68"/>
      <c r="K1422" s="68"/>
      <c r="L1422" s="68"/>
      <c r="M1422" s="68"/>
      <c r="N1422" s="68"/>
      <c r="O1422" s="68"/>
    </row>
    <row r="1423" spans="1:15" x14ac:dyDescent="0.25">
      <c r="A1423" s="32" t="s">
        <v>302</v>
      </c>
      <c r="B1423" s="32"/>
      <c r="C1423" s="65">
        <f>ROUND(C1424+C1425+C1426,2)</f>
        <v>0</v>
      </c>
      <c r="D1423" s="65">
        <f>ROUND(D1424+D1425+D1426,2)</f>
        <v>0</v>
      </c>
      <c r="E1423" s="65">
        <f>ROUND(E1424+E1425+E1426,2)</f>
        <v>0</v>
      </c>
      <c r="F1423" s="65">
        <f>ROUND(F1424+F1425+F1426,2)</f>
        <v>0</v>
      </c>
      <c r="G1423" s="65">
        <f t="shared" ref="G1423:O1423" si="388">G1424+G1425+G1426</f>
        <v>0</v>
      </c>
      <c r="H1423" s="65">
        <f t="shared" si="388"/>
        <v>0</v>
      </c>
      <c r="I1423" s="65">
        <f t="shared" si="388"/>
        <v>0</v>
      </c>
      <c r="J1423" s="65">
        <f t="shared" si="388"/>
        <v>0</v>
      </c>
      <c r="K1423" s="65">
        <f t="shared" si="388"/>
        <v>0</v>
      </c>
      <c r="L1423" s="65">
        <f t="shared" si="388"/>
        <v>0</v>
      </c>
      <c r="M1423" s="65">
        <f t="shared" si="388"/>
        <v>0</v>
      </c>
      <c r="N1423" s="65">
        <f t="shared" si="388"/>
        <v>0</v>
      </c>
      <c r="O1423" s="65">
        <f t="shared" si="388"/>
        <v>0</v>
      </c>
    </row>
    <row r="1424" spans="1:15" x14ac:dyDescent="0.25">
      <c r="A1424" s="32" t="s">
        <v>311</v>
      </c>
      <c r="B1424" s="67"/>
      <c r="C1424" s="19">
        <f>ROUND(E1424+D1424,2)</f>
        <v>0</v>
      </c>
      <c r="D1424" s="68"/>
      <c r="E1424" s="19">
        <f>ROUND(SUM(F1424:O1424),2)</f>
        <v>0</v>
      </c>
      <c r="F1424" s="68"/>
      <c r="G1424" s="68"/>
      <c r="H1424" s="68"/>
      <c r="I1424" s="68"/>
      <c r="J1424" s="68"/>
      <c r="K1424" s="68"/>
      <c r="L1424" s="68"/>
      <c r="M1424" s="68"/>
      <c r="N1424" s="68"/>
      <c r="O1424" s="68"/>
    </row>
    <row r="1425" spans="1:15" x14ac:dyDescent="0.25">
      <c r="A1425" s="32" t="s">
        <v>312</v>
      </c>
      <c r="B1425" s="67"/>
      <c r="C1425" s="19">
        <f>ROUND(E1425+D1425,2)</f>
        <v>0</v>
      </c>
      <c r="D1425" s="68"/>
      <c r="E1425" s="19">
        <f>ROUND(SUM(F1425:O1425),2)</f>
        <v>0</v>
      </c>
      <c r="F1425" s="68"/>
      <c r="G1425" s="68"/>
      <c r="H1425" s="68"/>
      <c r="I1425" s="68"/>
      <c r="J1425" s="68"/>
      <c r="K1425" s="68"/>
      <c r="L1425" s="68"/>
      <c r="M1425" s="68"/>
      <c r="N1425" s="68"/>
      <c r="O1425" s="68"/>
    </row>
    <row r="1426" spans="1:15" x14ac:dyDescent="0.25">
      <c r="A1426" s="32" t="s">
        <v>17</v>
      </c>
      <c r="B1426" s="67"/>
      <c r="C1426" s="19">
        <f>ROUND(E1426+D1426,2)</f>
        <v>0</v>
      </c>
      <c r="D1426" s="68"/>
      <c r="E1426" s="19">
        <f>ROUND(SUM(F1426:O1426),2)</f>
        <v>0</v>
      </c>
      <c r="F1426" s="68"/>
      <c r="G1426" s="68"/>
      <c r="H1426" s="68"/>
      <c r="I1426" s="68"/>
      <c r="J1426" s="68"/>
      <c r="K1426" s="68"/>
      <c r="L1426" s="68"/>
      <c r="M1426" s="68"/>
      <c r="N1426" s="68"/>
      <c r="O1426" s="68"/>
    </row>
    <row r="1427" spans="1:15" x14ac:dyDescent="0.25">
      <c r="A1427" s="32" t="s">
        <v>304</v>
      </c>
      <c r="B1427" s="32"/>
      <c r="C1427" s="65">
        <f>ROUND(C1428,2)</f>
        <v>0</v>
      </c>
      <c r="D1427" s="65">
        <f>ROUND(D1428,2)</f>
        <v>0</v>
      </c>
      <c r="E1427" s="65">
        <f>ROUND(E1428,2)</f>
        <v>0</v>
      </c>
      <c r="F1427" s="65">
        <f>ROUND(F1428,2)</f>
        <v>0</v>
      </c>
      <c r="G1427" s="65">
        <f t="shared" ref="G1427:O1427" si="389">G1428</f>
        <v>0</v>
      </c>
      <c r="H1427" s="65">
        <f t="shared" si="389"/>
        <v>0</v>
      </c>
      <c r="I1427" s="65">
        <f t="shared" si="389"/>
        <v>0</v>
      </c>
      <c r="J1427" s="65">
        <f t="shared" si="389"/>
        <v>0</v>
      </c>
      <c r="K1427" s="65">
        <f t="shared" si="389"/>
        <v>0</v>
      </c>
      <c r="L1427" s="65">
        <f t="shared" si="389"/>
        <v>0</v>
      </c>
      <c r="M1427" s="65">
        <f t="shared" si="389"/>
        <v>0</v>
      </c>
      <c r="N1427" s="65">
        <f t="shared" si="389"/>
        <v>0</v>
      </c>
      <c r="O1427" s="65">
        <f t="shared" si="389"/>
        <v>0</v>
      </c>
    </row>
    <row r="1428" spans="1:15" x14ac:dyDescent="0.25">
      <c r="A1428" s="32" t="s">
        <v>17</v>
      </c>
      <c r="B1428" s="67"/>
      <c r="C1428" s="19">
        <f>ROUND(E1428+D1428,2)</f>
        <v>0</v>
      </c>
      <c r="D1428" s="68"/>
      <c r="E1428" s="19">
        <f>ROUND(SUM(F1428:O1428),2)</f>
        <v>0</v>
      </c>
      <c r="F1428" s="68"/>
      <c r="G1428" s="68"/>
      <c r="H1428" s="68"/>
      <c r="I1428" s="68"/>
      <c r="J1428" s="68"/>
      <c r="K1428" s="68"/>
      <c r="L1428" s="68"/>
      <c r="M1428" s="68"/>
      <c r="N1428" s="68"/>
      <c r="O1428" s="68"/>
    </row>
    <row r="1429" spans="1:15" x14ac:dyDescent="0.25">
      <c r="A1429" s="32" t="s">
        <v>307</v>
      </c>
      <c r="B1429" s="32"/>
      <c r="C1429" s="65">
        <f>ROUND(C1419+C1420+C1423+C1427,2)</f>
        <v>0</v>
      </c>
      <c r="D1429" s="65">
        <f>ROUND(D1419+D1420+D1423+D1427,2)</f>
        <v>0</v>
      </c>
      <c r="E1429" s="65">
        <f>ROUND(E1419+E1420+E1423+E1427,2)</f>
        <v>0</v>
      </c>
      <c r="F1429" s="65">
        <f>ROUND(F1419+F1420+F1423+F1427,2)</f>
        <v>0</v>
      </c>
      <c r="G1429" s="65">
        <f t="shared" ref="G1429:O1429" si="390">G1419+G1420+G1423+G1427</f>
        <v>0</v>
      </c>
      <c r="H1429" s="65">
        <f t="shared" si="390"/>
        <v>0</v>
      </c>
      <c r="I1429" s="65">
        <f t="shared" si="390"/>
        <v>0</v>
      </c>
      <c r="J1429" s="65">
        <f t="shared" si="390"/>
        <v>0</v>
      </c>
      <c r="K1429" s="65">
        <f t="shared" si="390"/>
        <v>0</v>
      </c>
      <c r="L1429" s="65">
        <f t="shared" si="390"/>
        <v>0</v>
      </c>
      <c r="M1429" s="65">
        <f t="shared" si="390"/>
        <v>0</v>
      </c>
      <c r="N1429" s="65">
        <f t="shared" si="390"/>
        <v>0</v>
      </c>
      <c r="O1429" s="65">
        <f t="shared" si="390"/>
        <v>0</v>
      </c>
    </row>
    <row r="1430" spans="1:15" x14ac:dyDescent="0.25">
      <c r="A1430" s="32" t="s">
        <v>313</v>
      </c>
      <c r="B1430" s="32"/>
      <c r="C1430" s="65"/>
      <c r="D1430" s="65"/>
      <c r="E1430" s="65"/>
      <c r="F1430" s="65"/>
      <c r="G1430" s="65"/>
      <c r="H1430" s="65"/>
      <c r="I1430" s="65"/>
      <c r="J1430" s="65"/>
      <c r="K1430" s="65"/>
      <c r="L1430" s="65"/>
      <c r="M1430" s="65"/>
      <c r="N1430" s="65"/>
      <c r="O1430" s="65"/>
    </row>
    <row r="1431" spans="1:15" x14ac:dyDescent="0.25">
      <c r="A1431" s="14" t="s">
        <v>69</v>
      </c>
      <c r="B1431" s="32" t="s">
        <v>295</v>
      </c>
      <c r="C1431" s="65"/>
      <c r="D1431" s="65"/>
      <c r="E1431" s="65"/>
      <c r="F1431" s="65"/>
      <c r="G1431" s="65"/>
      <c r="H1431" s="65"/>
      <c r="I1431" s="65"/>
      <c r="J1431" s="65"/>
      <c r="K1431" s="65"/>
      <c r="L1431" s="65"/>
      <c r="M1431" s="65"/>
      <c r="N1431" s="65"/>
      <c r="O1431" s="65"/>
    </row>
    <row r="1432" spans="1:15" x14ac:dyDescent="0.25">
      <c r="A1432" s="32" t="s">
        <v>296</v>
      </c>
      <c r="B1432" s="67"/>
      <c r="C1432" s="19">
        <f>ROUND(E1432+D1432,2)</f>
        <v>0</v>
      </c>
      <c r="D1432" s="68"/>
      <c r="E1432" s="19">
        <f>ROUND(SUM(F1432:O1432),2)</f>
        <v>0</v>
      </c>
      <c r="F1432" s="68"/>
      <c r="G1432" s="68"/>
      <c r="H1432" s="68"/>
      <c r="I1432" s="68"/>
      <c r="J1432" s="68"/>
      <c r="K1432" s="68"/>
      <c r="L1432" s="68"/>
      <c r="M1432" s="68"/>
      <c r="N1432" s="68"/>
      <c r="O1432" s="68"/>
    </row>
    <row r="1433" spans="1:15" x14ac:dyDescent="0.25">
      <c r="A1433" s="32" t="s">
        <v>297</v>
      </c>
      <c r="B1433" s="67"/>
      <c r="C1433" s="19">
        <f>ROUND(E1433+D1433,2)</f>
        <v>0</v>
      </c>
      <c r="D1433" s="68"/>
      <c r="E1433" s="19">
        <f>ROUND(SUM(F1433:O1433),2)</f>
        <v>0</v>
      </c>
      <c r="F1433" s="68"/>
      <c r="G1433" s="68"/>
      <c r="H1433" s="68"/>
      <c r="I1433" s="68"/>
      <c r="J1433" s="68"/>
      <c r="K1433" s="68"/>
      <c r="L1433" s="68"/>
      <c r="M1433" s="68"/>
      <c r="N1433" s="68"/>
      <c r="O1433" s="68"/>
    </row>
    <row r="1434" spans="1:15" x14ac:dyDescent="0.25">
      <c r="A1434" s="32" t="s">
        <v>314</v>
      </c>
      <c r="B1434" s="67"/>
      <c r="C1434" s="19">
        <f>ROUND(E1434+D1434,2)</f>
        <v>0</v>
      </c>
      <c r="D1434" s="68"/>
      <c r="E1434" s="19">
        <f>ROUND(SUM(F1434:O1434),2)</f>
        <v>0</v>
      </c>
      <c r="F1434" s="68"/>
      <c r="G1434" s="68"/>
      <c r="H1434" s="68"/>
      <c r="I1434" s="68"/>
      <c r="J1434" s="68"/>
      <c r="K1434" s="68"/>
      <c r="L1434" s="68"/>
      <c r="M1434" s="68"/>
      <c r="N1434" s="68"/>
      <c r="O1434" s="68"/>
    </row>
    <row r="1435" spans="1:15" x14ac:dyDescent="0.25">
      <c r="A1435" s="32" t="s">
        <v>304</v>
      </c>
      <c r="B1435" s="67"/>
      <c r="C1435" s="19">
        <f>ROUND(E1435+D1435,2)</f>
        <v>0</v>
      </c>
      <c r="D1435" s="68"/>
      <c r="E1435" s="19">
        <f>ROUND(SUM(F1435:O1435),2)</f>
        <v>0</v>
      </c>
      <c r="F1435" s="68"/>
      <c r="G1435" s="68"/>
      <c r="H1435" s="68"/>
      <c r="I1435" s="68"/>
      <c r="J1435" s="68"/>
      <c r="K1435" s="68"/>
      <c r="L1435" s="68"/>
      <c r="M1435" s="68"/>
      <c r="N1435" s="68"/>
      <c r="O1435" s="68"/>
    </row>
    <row r="1436" spans="1:15" x14ac:dyDescent="0.25">
      <c r="A1436" s="32" t="s">
        <v>307</v>
      </c>
      <c r="B1436" s="32"/>
      <c r="C1436" s="16">
        <f>ROUND(SUM(C1432:C1435),2)</f>
        <v>0</v>
      </c>
      <c r="D1436" s="16">
        <f>ROUND(SUM(D1432:D1435),2)</f>
        <v>0</v>
      </c>
      <c r="E1436" s="16">
        <f>ROUND(SUM(E1432:E1435),2)</f>
        <v>0</v>
      </c>
      <c r="F1436" s="16">
        <f>ROUND(SUM(F1432:F1435),2)</f>
        <v>0</v>
      </c>
      <c r="G1436" s="16">
        <f t="shared" ref="G1436:O1436" si="391">SUM(G1432:G1435)</f>
        <v>0</v>
      </c>
      <c r="H1436" s="16">
        <f t="shared" si="391"/>
        <v>0</v>
      </c>
      <c r="I1436" s="16">
        <f t="shared" si="391"/>
        <v>0</v>
      </c>
      <c r="J1436" s="16">
        <f t="shared" si="391"/>
        <v>0</v>
      </c>
      <c r="K1436" s="16">
        <f t="shared" si="391"/>
        <v>0</v>
      </c>
      <c r="L1436" s="16">
        <f t="shared" si="391"/>
        <v>0</v>
      </c>
      <c r="M1436" s="16">
        <f t="shared" si="391"/>
        <v>0</v>
      </c>
      <c r="N1436" s="16">
        <f t="shared" si="391"/>
        <v>0</v>
      </c>
      <c r="O1436" s="16">
        <f t="shared" si="391"/>
        <v>0</v>
      </c>
    </row>
    <row r="1437" spans="1:15" x14ac:dyDescent="0.25">
      <c r="A1437" s="14" t="s">
        <v>69</v>
      </c>
      <c r="B1437" s="32" t="s">
        <v>308</v>
      </c>
      <c r="C1437" s="65"/>
      <c r="D1437" s="65"/>
      <c r="E1437" s="65"/>
      <c r="F1437" s="65"/>
      <c r="G1437" s="65"/>
      <c r="H1437" s="65"/>
      <c r="I1437" s="65"/>
      <c r="J1437" s="65"/>
      <c r="K1437" s="65"/>
      <c r="L1437" s="65"/>
      <c r="M1437" s="65"/>
      <c r="N1437" s="65"/>
      <c r="O1437" s="65"/>
    </row>
    <row r="1438" spans="1:15" x14ac:dyDescent="0.25">
      <c r="A1438" s="32" t="s">
        <v>296</v>
      </c>
      <c r="B1438" s="67"/>
      <c r="C1438" s="19">
        <f>ROUND(E1438+D1438,2)</f>
        <v>0</v>
      </c>
      <c r="D1438" s="68"/>
      <c r="E1438" s="19">
        <f>ROUND(SUM(F1438:O1438),2)</f>
        <v>0</v>
      </c>
      <c r="F1438" s="68"/>
      <c r="G1438" s="68"/>
      <c r="H1438" s="68"/>
      <c r="I1438" s="68"/>
      <c r="J1438" s="68"/>
      <c r="K1438" s="68"/>
      <c r="L1438" s="68"/>
      <c r="M1438" s="68"/>
      <c r="N1438" s="68"/>
      <c r="O1438" s="68"/>
    </row>
    <row r="1439" spans="1:15" x14ac:dyDescent="0.25">
      <c r="A1439" s="32" t="s">
        <v>297</v>
      </c>
      <c r="B1439" s="67"/>
      <c r="C1439" s="19">
        <f>ROUND(E1439+D1439,2)</f>
        <v>0</v>
      </c>
      <c r="D1439" s="68"/>
      <c r="E1439" s="19">
        <f>ROUND(SUM(F1439:O1439),2)</f>
        <v>0</v>
      </c>
      <c r="F1439" s="68"/>
      <c r="G1439" s="68"/>
      <c r="H1439" s="68"/>
      <c r="I1439" s="68"/>
      <c r="J1439" s="68"/>
      <c r="K1439" s="68"/>
      <c r="L1439" s="68"/>
      <c r="M1439" s="68"/>
      <c r="N1439" s="68"/>
      <c r="O1439" s="68"/>
    </row>
    <row r="1440" spans="1:15" x14ac:dyDescent="0.25">
      <c r="A1440" s="32" t="s">
        <v>314</v>
      </c>
      <c r="B1440" s="67"/>
      <c r="C1440" s="19">
        <f>ROUND(E1440+D1440,2)</f>
        <v>0</v>
      </c>
      <c r="D1440" s="68"/>
      <c r="E1440" s="19">
        <f>ROUND(SUM(F1440:O1440),2)</f>
        <v>0</v>
      </c>
      <c r="F1440" s="68"/>
      <c r="G1440" s="68"/>
      <c r="H1440" s="68"/>
      <c r="I1440" s="68"/>
      <c r="J1440" s="68"/>
      <c r="K1440" s="68"/>
      <c r="L1440" s="68"/>
      <c r="M1440" s="68"/>
      <c r="N1440" s="68"/>
      <c r="O1440" s="68"/>
    </row>
    <row r="1441" spans="1:26" ht="14.25" customHeight="1" x14ac:dyDescent="0.25">
      <c r="A1441" s="32" t="s">
        <v>304</v>
      </c>
      <c r="B1441" s="67"/>
      <c r="C1441" s="19">
        <f>ROUND(E1441+D1441,2)</f>
        <v>0</v>
      </c>
      <c r="D1441" s="68"/>
      <c r="E1441" s="19">
        <f>ROUND(SUM(F1441:O1441),2)</f>
        <v>0</v>
      </c>
      <c r="F1441" s="68"/>
      <c r="G1441" s="68"/>
      <c r="H1441" s="68"/>
      <c r="I1441" s="68"/>
      <c r="J1441" s="68"/>
      <c r="K1441" s="68"/>
      <c r="L1441" s="68"/>
      <c r="M1441" s="68"/>
      <c r="N1441" s="68"/>
      <c r="O1441" s="68"/>
    </row>
    <row r="1442" spans="1:26" ht="14.25" customHeight="1" x14ac:dyDescent="0.25">
      <c r="A1442" s="32" t="s">
        <v>307</v>
      </c>
      <c r="B1442" s="32"/>
      <c r="C1442" s="16">
        <f>ROUND(SUM(C1438:C1441),2)</f>
        <v>0</v>
      </c>
      <c r="D1442" s="16">
        <f>ROUND(SUM(D1438:D1441),2)</f>
        <v>0</v>
      </c>
      <c r="E1442" s="16">
        <f>ROUND(SUM(E1438:E1441),2)</f>
        <v>0</v>
      </c>
      <c r="F1442" s="16">
        <f>ROUND(SUM(F1438:F1441),2)</f>
        <v>0</v>
      </c>
      <c r="G1442" s="16">
        <f t="shared" ref="G1442:O1442" si="392">SUM(G1438:G1441)</f>
        <v>0</v>
      </c>
      <c r="H1442" s="16">
        <f t="shared" si="392"/>
        <v>0</v>
      </c>
      <c r="I1442" s="16">
        <f t="shared" si="392"/>
        <v>0</v>
      </c>
      <c r="J1442" s="16">
        <f t="shared" si="392"/>
        <v>0</v>
      </c>
      <c r="K1442" s="16">
        <f t="shared" si="392"/>
        <v>0</v>
      </c>
      <c r="L1442" s="16">
        <f t="shared" si="392"/>
        <v>0</v>
      </c>
      <c r="M1442" s="16">
        <f t="shared" si="392"/>
        <v>0</v>
      </c>
      <c r="N1442" s="16">
        <f t="shared" si="392"/>
        <v>0</v>
      </c>
      <c r="O1442" s="16">
        <f t="shared" si="392"/>
        <v>0</v>
      </c>
    </row>
    <row r="1443" spans="1:26" ht="14.25" customHeight="1" x14ac:dyDescent="0.25">
      <c r="A1443" s="14"/>
      <c r="B1443" s="14"/>
      <c r="C1443" s="16"/>
      <c r="D1443" s="16"/>
      <c r="E1443" s="16"/>
      <c r="F1443" s="16"/>
      <c r="G1443" s="16"/>
      <c r="H1443" s="16"/>
      <c r="I1443" s="16"/>
      <c r="J1443" s="16"/>
      <c r="K1443" s="16"/>
      <c r="L1443" s="16"/>
      <c r="M1443" s="16"/>
      <c r="N1443" s="16"/>
      <c r="O1443" s="16"/>
    </row>
    <row r="1444" spans="1:26" ht="14.25" customHeight="1" x14ac:dyDescent="0.25">
      <c r="A1444" s="25" t="s">
        <v>315</v>
      </c>
      <c r="B1444" s="26" t="s">
        <v>26</v>
      </c>
      <c r="C1444" s="59"/>
      <c r="D1444" s="59"/>
      <c r="E1444" s="59"/>
      <c r="F1444" s="59"/>
      <c r="G1444" s="59"/>
      <c r="H1444" s="59"/>
      <c r="I1444" s="59"/>
      <c r="J1444" s="59"/>
      <c r="K1444" s="59"/>
      <c r="L1444" s="59"/>
      <c r="M1444" s="59"/>
      <c r="N1444" s="59"/>
      <c r="O1444" s="59"/>
    </row>
    <row r="1445" spans="1:26" ht="14.25" customHeight="1" x14ac:dyDescent="0.25">
      <c r="A1445" s="14"/>
      <c r="B1445" s="14"/>
      <c r="C1445" s="16"/>
      <c r="D1445" s="16"/>
      <c r="E1445" s="16"/>
      <c r="F1445" s="16"/>
      <c r="G1445" s="16"/>
      <c r="H1445" s="16"/>
      <c r="I1445" s="16"/>
      <c r="J1445" s="16"/>
      <c r="K1445" s="16"/>
      <c r="L1445" s="16"/>
      <c r="M1445" s="16"/>
      <c r="N1445" s="16"/>
      <c r="O1445" s="16"/>
    </row>
    <row r="1446" spans="1:26" ht="14.25" customHeight="1" x14ac:dyDescent="0.25">
      <c r="A1446" s="63" t="s">
        <v>316</v>
      </c>
      <c r="B1446" s="14"/>
      <c r="C1446" s="16"/>
      <c r="D1446" s="16"/>
      <c r="E1446" s="16"/>
      <c r="F1446" s="16"/>
      <c r="G1446" s="16"/>
      <c r="H1446" s="16"/>
      <c r="I1446" s="16"/>
      <c r="J1446" s="16"/>
      <c r="K1446" s="16"/>
      <c r="L1446" s="16"/>
      <c r="M1446" s="16"/>
      <c r="N1446" s="16"/>
      <c r="O1446" s="16"/>
    </row>
    <row r="1447" spans="1:26" ht="14.25" customHeight="1" x14ac:dyDescent="0.25">
      <c r="A1447" s="14" t="s">
        <v>69</v>
      </c>
      <c r="B1447" s="15" t="s">
        <v>159</v>
      </c>
      <c r="C1447" s="16"/>
      <c r="D1447" s="16"/>
      <c r="E1447" s="16"/>
      <c r="F1447" s="16"/>
      <c r="G1447" s="16"/>
      <c r="H1447" s="16"/>
      <c r="I1447" s="16"/>
      <c r="J1447" s="16"/>
      <c r="K1447" s="16"/>
      <c r="L1447" s="16"/>
      <c r="M1447" s="16"/>
      <c r="N1447" s="16"/>
      <c r="O1447" s="16"/>
    </row>
    <row r="1448" spans="1:26" ht="14.25" customHeight="1" x14ac:dyDescent="0.25">
      <c r="A1448" s="32" t="s">
        <v>317</v>
      </c>
      <c r="B1448" s="47"/>
      <c r="C1448" s="19">
        <f t="shared" ref="C1448:C1453" si="393">ROUND(E1448+D1448,2)</f>
        <v>0</v>
      </c>
      <c r="D1448" s="48"/>
      <c r="E1448" s="19">
        <f t="shared" ref="E1448:E1453" si="394">ROUND(SUM(F1448:O1448),2)</f>
        <v>0</v>
      </c>
      <c r="F1448" s="48"/>
      <c r="G1448" s="48"/>
      <c r="H1448" s="48"/>
      <c r="I1448" s="48"/>
      <c r="J1448" s="48"/>
      <c r="K1448" s="48"/>
      <c r="L1448" s="48"/>
      <c r="M1448" s="48"/>
      <c r="N1448" s="48"/>
      <c r="O1448" s="48"/>
    </row>
    <row r="1449" spans="1:26" ht="14.25" customHeight="1" x14ac:dyDescent="0.25">
      <c r="A1449" s="32" t="s">
        <v>318</v>
      </c>
      <c r="B1449" s="47"/>
      <c r="C1449" s="19">
        <f t="shared" si="393"/>
        <v>0</v>
      </c>
      <c r="D1449" s="48"/>
      <c r="E1449" s="19">
        <f t="shared" si="394"/>
        <v>0</v>
      </c>
      <c r="F1449" s="48"/>
      <c r="G1449" s="48"/>
      <c r="H1449" s="48"/>
      <c r="I1449" s="48"/>
      <c r="J1449" s="48"/>
      <c r="K1449" s="48"/>
      <c r="L1449" s="48"/>
      <c r="M1449" s="48"/>
      <c r="N1449" s="48"/>
      <c r="O1449" s="48"/>
    </row>
    <row r="1450" spans="1:26" ht="14.25" customHeight="1" x14ac:dyDescent="0.25">
      <c r="A1450" s="32" t="s">
        <v>319</v>
      </c>
      <c r="B1450" s="47"/>
      <c r="C1450" s="19">
        <f t="shared" si="393"/>
        <v>0</v>
      </c>
      <c r="D1450" s="48"/>
      <c r="E1450" s="19">
        <f t="shared" si="394"/>
        <v>0</v>
      </c>
      <c r="F1450" s="48"/>
      <c r="G1450" s="48"/>
      <c r="H1450" s="48"/>
      <c r="I1450" s="48"/>
      <c r="J1450" s="48"/>
      <c r="K1450" s="48"/>
      <c r="L1450" s="48"/>
      <c r="M1450" s="48"/>
      <c r="N1450" s="48"/>
      <c r="O1450" s="48"/>
    </row>
    <row r="1451" spans="1:26" ht="14.25" customHeight="1" x14ac:dyDescent="0.25">
      <c r="A1451" s="32" t="s">
        <v>320</v>
      </c>
      <c r="B1451" s="47"/>
      <c r="C1451" s="19">
        <f t="shared" si="393"/>
        <v>0</v>
      </c>
      <c r="D1451" s="48"/>
      <c r="E1451" s="19">
        <f t="shared" si="394"/>
        <v>0</v>
      </c>
      <c r="F1451" s="48"/>
      <c r="G1451" s="48"/>
      <c r="H1451" s="48"/>
      <c r="I1451" s="48"/>
      <c r="J1451" s="48"/>
      <c r="K1451" s="48"/>
      <c r="L1451" s="48"/>
      <c r="M1451" s="48"/>
      <c r="N1451" s="48"/>
      <c r="O1451" s="48"/>
    </row>
    <row r="1452" spans="1:26" ht="14.25" customHeight="1" x14ac:dyDescent="0.25">
      <c r="A1452" s="32" t="s">
        <v>321</v>
      </c>
      <c r="B1452" s="47"/>
      <c r="C1452" s="19">
        <f t="shared" si="393"/>
        <v>0</v>
      </c>
      <c r="D1452" s="48"/>
      <c r="E1452" s="19">
        <f t="shared" si="394"/>
        <v>0</v>
      </c>
      <c r="F1452" s="48"/>
      <c r="G1452" s="48"/>
      <c r="H1452" s="48"/>
      <c r="I1452" s="48"/>
      <c r="J1452" s="48"/>
      <c r="K1452" s="48"/>
      <c r="L1452" s="48"/>
      <c r="M1452" s="48"/>
      <c r="N1452" s="48"/>
      <c r="O1452" s="48"/>
    </row>
    <row r="1453" spans="1:26" ht="14.25" customHeight="1" x14ac:dyDescent="0.25">
      <c r="A1453" s="32" t="s">
        <v>98</v>
      </c>
      <c r="B1453" s="47"/>
      <c r="C1453" s="19">
        <f t="shared" si="393"/>
        <v>0</v>
      </c>
      <c r="D1453" s="48"/>
      <c r="E1453" s="19">
        <f t="shared" si="394"/>
        <v>0</v>
      </c>
      <c r="F1453" s="48"/>
      <c r="G1453" s="48"/>
      <c r="H1453" s="48"/>
      <c r="I1453" s="48"/>
      <c r="J1453" s="48"/>
      <c r="K1453" s="48"/>
      <c r="L1453" s="48"/>
      <c r="M1453" s="48"/>
      <c r="N1453" s="48"/>
      <c r="O1453" s="48"/>
      <c r="Z1453" s="489" t="s">
        <v>910</v>
      </c>
    </row>
    <row r="1454" spans="1:26" ht="14.25" customHeight="1" x14ac:dyDescent="0.25">
      <c r="A1454" s="14" t="s">
        <v>23</v>
      </c>
      <c r="B1454" s="14"/>
      <c r="C1454" s="20">
        <f>ROUND(SUM(C1448:C1453),2)</f>
        <v>0</v>
      </c>
      <c r="D1454" s="16">
        <f>ROUND(SUM(D1448:D1453),2)</f>
        <v>0</v>
      </c>
      <c r="E1454" s="16">
        <f>ROUND(SUM(E1448:E1453),2)</f>
        <v>0</v>
      </c>
      <c r="F1454" s="16">
        <f>ROUND(SUM(F1448:F1453),2)</f>
        <v>0</v>
      </c>
      <c r="G1454" s="16">
        <f t="shared" ref="G1454:O1454" si="395">SUM(G1448:G1453)</f>
        <v>0</v>
      </c>
      <c r="H1454" s="16">
        <f t="shared" si="395"/>
        <v>0</v>
      </c>
      <c r="I1454" s="16">
        <f t="shared" si="395"/>
        <v>0</v>
      </c>
      <c r="J1454" s="16">
        <f t="shared" si="395"/>
        <v>0</v>
      </c>
      <c r="K1454" s="16">
        <f t="shared" si="395"/>
        <v>0</v>
      </c>
      <c r="L1454" s="16">
        <f t="shared" si="395"/>
        <v>0</v>
      </c>
      <c r="M1454" s="16">
        <f t="shared" si="395"/>
        <v>0</v>
      </c>
      <c r="N1454" s="16">
        <f t="shared" si="395"/>
        <v>0</v>
      </c>
      <c r="O1454" s="16">
        <f t="shared" si="395"/>
        <v>0</v>
      </c>
    </row>
    <row r="1455" spans="1:26" ht="14.25" customHeight="1" x14ac:dyDescent="0.25">
      <c r="A1455" s="14" t="s">
        <v>69</v>
      </c>
      <c r="B1455" s="14" t="s">
        <v>231</v>
      </c>
      <c r="C1455" s="16"/>
      <c r="D1455" s="16"/>
      <c r="E1455" s="16"/>
      <c r="F1455" s="16"/>
      <c r="G1455" s="16"/>
      <c r="H1455" s="16"/>
      <c r="I1455" s="16"/>
      <c r="J1455" s="16"/>
      <c r="K1455" s="16"/>
      <c r="L1455" s="16"/>
      <c r="M1455" s="16"/>
      <c r="N1455" s="16"/>
      <c r="O1455" s="16"/>
    </row>
    <row r="1456" spans="1:26" ht="14.25" customHeight="1" x14ac:dyDescent="0.25">
      <c r="A1456" s="32" t="s">
        <v>317</v>
      </c>
      <c r="B1456" s="47"/>
      <c r="C1456" s="19">
        <f t="shared" ref="C1456:C1461" si="396">ROUND(E1456+D1456,2)</f>
        <v>0</v>
      </c>
      <c r="D1456" s="48"/>
      <c r="E1456" s="19">
        <f t="shared" ref="E1456:E1461" si="397">ROUND(SUM(F1456:O1456),2)</f>
        <v>0</v>
      </c>
      <c r="F1456" s="48"/>
      <c r="G1456" s="48"/>
      <c r="H1456" s="48"/>
      <c r="I1456" s="48"/>
      <c r="J1456" s="48"/>
      <c r="K1456" s="48"/>
      <c r="L1456" s="48"/>
      <c r="M1456" s="48"/>
      <c r="N1456" s="48"/>
      <c r="O1456" s="48"/>
    </row>
    <row r="1457" spans="1:15" x14ac:dyDescent="0.25">
      <c r="A1457" s="32" t="s">
        <v>318</v>
      </c>
      <c r="B1457" s="47"/>
      <c r="C1457" s="19">
        <f t="shared" si="396"/>
        <v>0</v>
      </c>
      <c r="D1457" s="48"/>
      <c r="E1457" s="19">
        <f t="shared" si="397"/>
        <v>0</v>
      </c>
      <c r="F1457" s="48"/>
      <c r="G1457" s="48"/>
      <c r="H1457" s="48"/>
      <c r="I1457" s="48"/>
      <c r="J1457" s="48"/>
      <c r="K1457" s="48"/>
      <c r="L1457" s="48"/>
      <c r="M1457" s="48"/>
      <c r="N1457" s="48"/>
      <c r="O1457" s="48"/>
    </row>
    <row r="1458" spans="1:15" x14ac:dyDescent="0.25">
      <c r="A1458" s="32" t="s">
        <v>319</v>
      </c>
      <c r="B1458" s="47"/>
      <c r="C1458" s="19">
        <f t="shared" si="396"/>
        <v>0</v>
      </c>
      <c r="D1458" s="48"/>
      <c r="E1458" s="19">
        <f t="shared" si="397"/>
        <v>0</v>
      </c>
      <c r="F1458" s="48"/>
      <c r="G1458" s="48"/>
      <c r="H1458" s="48"/>
      <c r="I1458" s="48"/>
      <c r="J1458" s="48"/>
      <c r="K1458" s="48"/>
      <c r="L1458" s="48"/>
      <c r="M1458" s="48"/>
      <c r="N1458" s="48"/>
      <c r="O1458" s="48"/>
    </row>
    <row r="1459" spans="1:15" x14ac:dyDescent="0.25">
      <c r="A1459" s="32" t="s">
        <v>320</v>
      </c>
      <c r="B1459" s="47"/>
      <c r="C1459" s="19">
        <f t="shared" si="396"/>
        <v>0</v>
      </c>
      <c r="D1459" s="48"/>
      <c r="E1459" s="19">
        <f t="shared" si="397"/>
        <v>0</v>
      </c>
      <c r="F1459" s="48"/>
      <c r="G1459" s="48"/>
      <c r="H1459" s="48"/>
      <c r="I1459" s="48"/>
      <c r="J1459" s="48"/>
      <c r="K1459" s="48"/>
      <c r="L1459" s="48"/>
      <c r="M1459" s="48"/>
      <c r="N1459" s="48"/>
      <c r="O1459" s="48"/>
    </row>
    <row r="1460" spans="1:15" x14ac:dyDescent="0.25">
      <c r="A1460" s="32" t="s">
        <v>321</v>
      </c>
      <c r="B1460" s="47"/>
      <c r="C1460" s="19">
        <f t="shared" si="396"/>
        <v>0</v>
      </c>
      <c r="D1460" s="48"/>
      <c r="E1460" s="19">
        <f t="shared" si="397"/>
        <v>0</v>
      </c>
      <c r="F1460" s="48"/>
      <c r="G1460" s="48"/>
      <c r="H1460" s="48"/>
      <c r="I1460" s="48"/>
      <c r="J1460" s="48"/>
      <c r="K1460" s="48"/>
      <c r="L1460" s="48"/>
      <c r="M1460" s="48"/>
      <c r="N1460" s="48"/>
      <c r="O1460" s="48"/>
    </row>
    <row r="1461" spans="1:15" x14ac:dyDescent="0.25">
      <c r="A1461" s="32" t="s">
        <v>98</v>
      </c>
      <c r="B1461" s="47"/>
      <c r="C1461" s="19">
        <f t="shared" si="396"/>
        <v>0</v>
      </c>
      <c r="D1461" s="48"/>
      <c r="E1461" s="19">
        <f t="shared" si="397"/>
        <v>0</v>
      </c>
      <c r="F1461" s="48"/>
      <c r="G1461" s="48"/>
      <c r="H1461" s="48"/>
      <c r="I1461" s="48"/>
      <c r="J1461" s="48"/>
      <c r="K1461" s="48"/>
      <c r="L1461" s="48"/>
      <c r="M1461" s="48"/>
      <c r="N1461" s="48"/>
      <c r="O1461" s="48"/>
    </row>
    <row r="1462" spans="1:15" x14ac:dyDescent="0.25">
      <c r="A1462" s="14" t="s">
        <v>23</v>
      </c>
      <c r="B1462" s="14"/>
      <c r="C1462" s="20">
        <f>ROUND(SUM(C1456:C1461),2)</f>
        <v>0</v>
      </c>
      <c r="D1462" s="16">
        <f>ROUND(SUM(D1456:D1461),2)</f>
        <v>0</v>
      </c>
      <c r="E1462" s="16">
        <f>ROUND(SUM(E1456:E1461),2)</f>
        <v>0</v>
      </c>
      <c r="F1462" s="16">
        <f>ROUND(SUM(F1456:F1461),2)</f>
        <v>0</v>
      </c>
      <c r="G1462" s="16">
        <f t="shared" ref="G1462:O1462" si="398">SUM(G1456:G1461)</f>
        <v>0</v>
      </c>
      <c r="H1462" s="16">
        <f t="shared" si="398"/>
        <v>0</v>
      </c>
      <c r="I1462" s="16">
        <f t="shared" si="398"/>
        <v>0</v>
      </c>
      <c r="J1462" s="16">
        <f t="shared" si="398"/>
        <v>0</v>
      </c>
      <c r="K1462" s="16">
        <f t="shared" si="398"/>
        <v>0</v>
      </c>
      <c r="L1462" s="16">
        <f t="shared" si="398"/>
        <v>0</v>
      </c>
      <c r="M1462" s="16">
        <f t="shared" si="398"/>
        <v>0</v>
      </c>
      <c r="N1462" s="16">
        <f t="shared" si="398"/>
        <v>0</v>
      </c>
      <c r="O1462" s="16">
        <f t="shared" si="398"/>
        <v>0</v>
      </c>
    </row>
    <row r="1463" spans="1:15" x14ac:dyDescent="0.25">
      <c r="A1463" s="14" t="s">
        <v>69</v>
      </c>
      <c r="B1463" s="14" t="s">
        <v>232</v>
      </c>
      <c r="C1463" s="16"/>
      <c r="D1463" s="16"/>
      <c r="E1463" s="16"/>
      <c r="F1463" s="16"/>
      <c r="G1463" s="16"/>
      <c r="H1463" s="16"/>
      <c r="I1463" s="16"/>
      <c r="J1463" s="16"/>
      <c r="K1463" s="16"/>
      <c r="L1463" s="16"/>
      <c r="M1463" s="16"/>
      <c r="N1463" s="16"/>
      <c r="O1463" s="16"/>
    </row>
    <row r="1464" spans="1:15" x14ac:dyDescent="0.25">
      <c r="A1464" s="32" t="s">
        <v>317</v>
      </c>
      <c r="B1464" s="47"/>
      <c r="C1464" s="19">
        <f t="shared" ref="C1464:C1469" si="399">ROUND(E1464+D1464,2)</f>
        <v>0</v>
      </c>
      <c r="D1464" s="48"/>
      <c r="E1464" s="19">
        <f t="shared" ref="E1464:E1469" si="400">ROUND(SUM(F1464:O1464),2)</f>
        <v>0</v>
      </c>
      <c r="F1464" s="48"/>
      <c r="G1464" s="48"/>
      <c r="H1464" s="48"/>
      <c r="I1464" s="48"/>
      <c r="J1464" s="48"/>
      <c r="K1464" s="48"/>
      <c r="L1464" s="48"/>
      <c r="M1464" s="48"/>
      <c r="N1464" s="48"/>
      <c r="O1464" s="48"/>
    </row>
    <row r="1465" spans="1:15" x14ac:dyDescent="0.25">
      <c r="A1465" s="32" t="s">
        <v>318</v>
      </c>
      <c r="B1465" s="47"/>
      <c r="C1465" s="19">
        <f t="shared" si="399"/>
        <v>0</v>
      </c>
      <c r="D1465" s="48"/>
      <c r="E1465" s="19">
        <f t="shared" si="400"/>
        <v>0</v>
      </c>
      <c r="F1465" s="48"/>
      <c r="G1465" s="48"/>
      <c r="H1465" s="48"/>
      <c r="I1465" s="48"/>
      <c r="J1465" s="48"/>
      <c r="K1465" s="48"/>
      <c r="L1465" s="48"/>
      <c r="M1465" s="48"/>
      <c r="N1465" s="48"/>
      <c r="O1465" s="48"/>
    </row>
    <row r="1466" spans="1:15" x14ac:dyDescent="0.25">
      <c r="A1466" s="32" t="s">
        <v>319</v>
      </c>
      <c r="B1466" s="47"/>
      <c r="C1466" s="19">
        <f t="shared" si="399"/>
        <v>0</v>
      </c>
      <c r="D1466" s="48"/>
      <c r="E1466" s="19">
        <f t="shared" si="400"/>
        <v>0</v>
      </c>
      <c r="F1466" s="48"/>
      <c r="G1466" s="48"/>
      <c r="H1466" s="48"/>
      <c r="I1466" s="48"/>
      <c r="J1466" s="48"/>
      <c r="K1466" s="48"/>
      <c r="L1466" s="48"/>
      <c r="M1466" s="48"/>
      <c r="N1466" s="48"/>
      <c r="O1466" s="48"/>
    </row>
    <row r="1467" spans="1:15" x14ac:dyDescent="0.25">
      <c r="A1467" s="32" t="s">
        <v>320</v>
      </c>
      <c r="B1467" s="47"/>
      <c r="C1467" s="19">
        <f t="shared" si="399"/>
        <v>0</v>
      </c>
      <c r="D1467" s="48"/>
      <c r="E1467" s="19">
        <f t="shared" si="400"/>
        <v>0</v>
      </c>
      <c r="F1467" s="48"/>
      <c r="G1467" s="48"/>
      <c r="H1467" s="48"/>
      <c r="I1467" s="48"/>
      <c r="J1467" s="48"/>
      <c r="K1467" s="48"/>
      <c r="L1467" s="48"/>
      <c r="M1467" s="48"/>
      <c r="N1467" s="48"/>
      <c r="O1467" s="48"/>
    </row>
    <row r="1468" spans="1:15" x14ac:dyDescent="0.25">
      <c r="A1468" s="32" t="s">
        <v>321</v>
      </c>
      <c r="B1468" s="47"/>
      <c r="C1468" s="19">
        <f t="shared" si="399"/>
        <v>0</v>
      </c>
      <c r="D1468" s="48"/>
      <c r="E1468" s="19">
        <f t="shared" si="400"/>
        <v>0</v>
      </c>
      <c r="F1468" s="48"/>
      <c r="G1468" s="48"/>
      <c r="H1468" s="48"/>
      <c r="I1468" s="48"/>
      <c r="J1468" s="48"/>
      <c r="K1468" s="48"/>
      <c r="L1468" s="48"/>
      <c r="M1468" s="48"/>
      <c r="N1468" s="48"/>
      <c r="O1468" s="48"/>
    </row>
    <row r="1469" spans="1:15" x14ac:dyDescent="0.25">
      <c r="A1469" s="32" t="s">
        <v>98</v>
      </c>
      <c r="B1469" s="47"/>
      <c r="C1469" s="19">
        <f t="shared" si="399"/>
        <v>0</v>
      </c>
      <c r="D1469" s="48"/>
      <c r="E1469" s="19">
        <f t="shared" si="400"/>
        <v>0</v>
      </c>
      <c r="F1469" s="48"/>
      <c r="G1469" s="48"/>
      <c r="H1469" s="48"/>
      <c r="I1469" s="48"/>
      <c r="J1469" s="48"/>
      <c r="K1469" s="48"/>
      <c r="L1469" s="48"/>
      <c r="M1469" s="48"/>
      <c r="N1469" s="48"/>
      <c r="O1469" s="48"/>
    </row>
    <row r="1470" spans="1:15" x14ac:dyDescent="0.25">
      <c r="A1470" s="14" t="s">
        <v>23</v>
      </c>
      <c r="B1470" s="14"/>
      <c r="C1470" s="20">
        <f>ROUND(SUM(C1464:C1469),2)</f>
        <v>0</v>
      </c>
      <c r="D1470" s="16">
        <f>ROUND(SUM(D1464:D1469),2)</f>
        <v>0</v>
      </c>
      <c r="E1470" s="16">
        <f>ROUND(SUM(E1464:E1469),2)</f>
        <v>0</v>
      </c>
      <c r="F1470" s="16">
        <f>ROUND(SUM(F1464:F1469),2)</f>
        <v>0</v>
      </c>
      <c r="G1470" s="16">
        <f t="shared" ref="G1470:O1470" si="401">SUM(G1464:G1469)</f>
        <v>0</v>
      </c>
      <c r="H1470" s="16">
        <f t="shared" si="401"/>
        <v>0</v>
      </c>
      <c r="I1470" s="16">
        <f t="shared" si="401"/>
        <v>0</v>
      </c>
      <c r="J1470" s="16">
        <f t="shared" si="401"/>
        <v>0</v>
      </c>
      <c r="K1470" s="16">
        <f t="shared" si="401"/>
        <v>0</v>
      </c>
      <c r="L1470" s="16">
        <f t="shared" si="401"/>
        <v>0</v>
      </c>
      <c r="M1470" s="16">
        <f t="shared" si="401"/>
        <v>0</v>
      </c>
      <c r="N1470" s="16">
        <f t="shared" si="401"/>
        <v>0</v>
      </c>
      <c r="O1470" s="16">
        <f t="shared" si="401"/>
        <v>0</v>
      </c>
    </row>
    <row r="1471" spans="1:15" x14ac:dyDescent="0.25">
      <c r="A1471" s="14" t="s">
        <v>69</v>
      </c>
      <c r="B1471" s="14" t="s">
        <v>157</v>
      </c>
      <c r="C1471" s="16"/>
      <c r="D1471" s="16"/>
      <c r="E1471" s="16"/>
      <c r="F1471" s="16"/>
      <c r="G1471" s="16"/>
      <c r="H1471" s="16"/>
      <c r="I1471" s="16"/>
      <c r="J1471" s="16"/>
      <c r="K1471" s="16"/>
      <c r="L1471" s="16"/>
      <c r="M1471" s="16"/>
      <c r="N1471" s="16"/>
      <c r="O1471" s="16"/>
    </row>
    <row r="1472" spans="1:15" x14ac:dyDescent="0.25">
      <c r="A1472" s="32" t="s">
        <v>317</v>
      </c>
      <c r="B1472" s="14"/>
      <c r="C1472" s="20">
        <f t="shared" ref="C1472:F1477" si="402">ROUND(C1448+C1456-C1464,2)</f>
        <v>0</v>
      </c>
      <c r="D1472" s="16">
        <f t="shared" si="402"/>
        <v>0</v>
      </c>
      <c r="E1472" s="16">
        <f t="shared" si="402"/>
        <v>0</v>
      </c>
      <c r="F1472" s="16">
        <f t="shared" si="402"/>
        <v>0</v>
      </c>
      <c r="G1472" s="16">
        <f t="shared" ref="G1472:O1477" si="403">G1448+G1456-G1464</f>
        <v>0</v>
      </c>
      <c r="H1472" s="16">
        <f t="shared" si="403"/>
        <v>0</v>
      </c>
      <c r="I1472" s="16">
        <f t="shared" si="403"/>
        <v>0</v>
      </c>
      <c r="J1472" s="16">
        <f t="shared" si="403"/>
        <v>0</v>
      </c>
      <c r="K1472" s="16">
        <f t="shared" si="403"/>
        <v>0</v>
      </c>
      <c r="L1472" s="16">
        <f t="shared" si="403"/>
        <v>0</v>
      </c>
      <c r="M1472" s="16">
        <f t="shared" si="403"/>
        <v>0</v>
      </c>
      <c r="N1472" s="16">
        <f t="shared" si="403"/>
        <v>0</v>
      </c>
      <c r="O1472" s="16">
        <f t="shared" si="403"/>
        <v>0</v>
      </c>
    </row>
    <row r="1473" spans="1:26" ht="14.25" customHeight="1" x14ac:dyDescent="0.25">
      <c r="A1473" s="32" t="s">
        <v>318</v>
      </c>
      <c r="B1473" s="14"/>
      <c r="C1473" s="16">
        <f t="shared" si="402"/>
        <v>0</v>
      </c>
      <c r="D1473" s="16">
        <f t="shared" si="402"/>
        <v>0</v>
      </c>
      <c r="E1473" s="16">
        <f t="shared" si="402"/>
        <v>0</v>
      </c>
      <c r="F1473" s="16">
        <f t="shared" si="402"/>
        <v>0</v>
      </c>
      <c r="G1473" s="16">
        <f t="shared" si="403"/>
        <v>0</v>
      </c>
      <c r="H1473" s="16">
        <f t="shared" si="403"/>
        <v>0</v>
      </c>
      <c r="I1473" s="16">
        <f t="shared" si="403"/>
        <v>0</v>
      </c>
      <c r="J1473" s="16">
        <f t="shared" si="403"/>
        <v>0</v>
      </c>
      <c r="K1473" s="16">
        <f t="shared" si="403"/>
        <v>0</v>
      </c>
      <c r="L1473" s="16">
        <f t="shared" si="403"/>
        <v>0</v>
      </c>
      <c r="M1473" s="16">
        <f t="shared" si="403"/>
        <v>0</v>
      </c>
      <c r="N1473" s="16">
        <f t="shared" si="403"/>
        <v>0</v>
      </c>
      <c r="O1473" s="16">
        <f t="shared" si="403"/>
        <v>0</v>
      </c>
    </row>
    <row r="1474" spans="1:26" ht="14.25" customHeight="1" x14ac:dyDescent="0.25">
      <c r="A1474" s="32" t="s">
        <v>319</v>
      </c>
      <c r="B1474" s="14"/>
      <c r="C1474" s="16">
        <f t="shared" si="402"/>
        <v>0</v>
      </c>
      <c r="D1474" s="16">
        <f t="shared" si="402"/>
        <v>0</v>
      </c>
      <c r="E1474" s="16">
        <f t="shared" si="402"/>
        <v>0</v>
      </c>
      <c r="F1474" s="16">
        <f t="shared" si="402"/>
        <v>0</v>
      </c>
      <c r="G1474" s="16">
        <f t="shared" si="403"/>
        <v>0</v>
      </c>
      <c r="H1474" s="16">
        <f t="shared" si="403"/>
        <v>0</v>
      </c>
      <c r="I1474" s="16">
        <f t="shared" si="403"/>
        <v>0</v>
      </c>
      <c r="J1474" s="16">
        <f t="shared" si="403"/>
        <v>0</v>
      </c>
      <c r="K1474" s="16">
        <f t="shared" si="403"/>
        <v>0</v>
      </c>
      <c r="L1474" s="16">
        <f t="shared" si="403"/>
        <v>0</v>
      </c>
      <c r="M1474" s="16">
        <f t="shared" si="403"/>
        <v>0</v>
      </c>
      <c r="N1474" s="16">
        <f t="shared" si="403"/>
        <v>0</v>
      </c>
      <c r="O1474" s="16">
        <f t="shared" si="403"/>
        <v>0</v>
      </c>
    </row>
    <row r="1475" spans="1:26" ht="14.25" customHeight="1" x14ac:dyDescent="0.25">
      <c r="A1475" s="32" t="s">
        <v>320</v>
      </c>
      <c r="B1475" s="14"/>
      <c r="C1475" s="16">
        <f t="shared" si="402"/>
        <v>0</v>
      </c>
      <c r="D1475" s="16">
        <f t="shared" si="402"/>
        <v>0</v>
      </c>
      <c r="E1475" s="16">
        <f t="shared" si="402"/>
        <v>0</v>
      </c>
      <c r="F1475" s="16">
        <f t="shared" si="402"/>
        <v>0</v>
      </c>
      <c r="G1475" s="16">
        <f t="shared" si="403"/>
        <v>0</v>
      </c>
      <c r="H1475" s="16">
        <f t="shared" si="403"/>
        <v>0</v>
      </c>
      <c r="I1475" s="16">
        <f t="shared" si="403"/>
        <v>0</v>
      </c>
      <c r="J1475" s="16">
        <f t="shared" si="403"/>
        <v>0</v>
      </c>
      <c r="K1475" s="16">
        <f t="shared" si="403"/>
        <v>0</v>
      </c>
      <c r="L1475" s="16">
        <f t="shared" si="403"/>
        <v>0</v>
      </c>
      <c r="M1475" s="16">
        <f t="shared" si="403"/>
        <v>0</v>
      </c>
      <c r="N1475" s="16">
        <f t="shared" si="403"/>
        <v>0</v>
      </c>
      <c r="O1475" s="16">
        <f t="shared" si="403"/>
        <v>0</v>
      </c>
    </row>
    <row r="1476" spans="1:26" ht="14.25" customHeight="1" x14ac:dyDescent="0.25">
      <c r="A1476" s="32" t="s">
        <v>321</v>
      </c>
      <c r="B1476" s="14"/>
      <c r="C1476" s="16">
        <f t="shared" si="402"/>
        <v>0</v>
      </c>
      <c r="D1476" s="16">
        <f t="shared" si="402"/>
        <v>0</v>
      </c>
      <c r="E1476" s="16">
        <f t="shared" si="402"/>
        <v>0</v>
      </c>
      <c r="F1476" s="16">
        <f t="shared" si="402"/>
        <v>0</v>
      </c>
      <c r="G1476" s="16">
        <f t="shared" si="403"/>
        <v>0</v>
      </c>
      <c r="H1476" s="16">
        <f t="shared" si="403"/>
        <v>0</v>
      </c>
      <c r="I1476" s="16">
        <f t="shared" si="403"/>
        <v>0</v>
      </c>
      <c r="J1476" s="16">
        <f t="shared" si="403"/>
        <v>0</v>
      </c>
      <c r="K1476" s="16">
        <f t="shared" si="403"/>
        <v>0</v>
      </c>
      <c r="L1476" s="16">
        <f t="shared" si="403"/>
        <v>0</v>
      </c>
      <c r="M1476" s="16">
        <f t="shared" si="403"/>
        <v>0</v>
      </c>
      <c r="N1476" s="16">
        <f t="shared" si="403"/>
        <v>0</v>
      </c>
      <c r="O1476" s="16">
        <f t="shared" si="403"/>
        <v>0</v>
      </c>
    </row>
    <row r="1477" spans="1:26" ht="14.25" customHeight="1" x14ac:dyDescent="0.25">
      <c r="A1477" s="32" t="s">
        <v>98</v>
      </c>
      <c r="B1477" s="14"/>
      <c r="C1477" s="16">
        <f t="shared" si="402"/>
        <v>0</v>
      </c>
      <c r="D1477" s="16">
        <f t="shared" si="402"/>
        <v>0</v>
      </c>
      <c r="E1477" s="16">
        <f t="shared" si="402"/>
        <v>0</v>
      </c>
      <c r="F1477" s="16">
        <f t="shared" si="402"/>
        <v>0</v>
      </c>
      <c r="G1477" s="16">
        <f t="shared" si="403"/>
        <v>0</v>
      </c>
      <c r="H1477" s="16">
        <f t="shared" si="403"/>
        <v>0</v>
      </c>
      <c r="I1477" s="16">
        <f t="shared" si="403"/>
        <v>0</v>
      </c>
      <c r="J1477" s="16">
        <f t="shared" si="403"/>
        <v>0</v>
      </c>
      <c r="K1477" s="16">
        <f t="shared" si="403"/>
        <v>0</v>
      </c>
      <c r="L1477" s="16">
        <f t="shared" si="403"/>
        <v>0</v>
      </c>
      <c r="M1477" s="16">
        <f t="shared" si="403"/>
        <v>0</v>
      </c>
      <c r="N1477" s="16">
        <f t="shared" si="403"/>
        <v>0</v>
      </c>
      <c r="O1477" s="16">
        <f t="shared" si="403"/>
        <v>0</v>
      </c>
      <c r="Z1477" s="489" t="s">
        <v>911</v>
      </c>
    </row>
    <row r="1478" spans="1:26" ht="14.25" customHeight="1" x14ac:dyDescent="0.25">
      <c r="A1478" s="14" t="s">
        <v>23</v>
      </c>
      <c r="B1478" s="14"/>
      <c r="C1478" s="20">
        <f>ROUND(SUM(C1472:C1477),2)</f>
        <v>0</v>
      </c>
      <c r="D1478" s="16">
        <f>ROUND(SUM(D1472:D1477),2)</f>
        <v>0</v>
      </c>
      <c r="E1478" s="16">
        <f>ROUND(SUM(E1472:E1477),2)</f>
        <v>0</v>
      </c>
      <c r="F1478" s="16">
        <f>ROUND(SUM(F1472:F1477),2)</f>
        <v>0</v>
      </c>
      <c r="G1478" s="16">
        <f t="shared" ref="G1478:O1478" si="404">SUM(G1472:G1477)</f>
        <v>0</v>
      </c>
      <c r="H1478" s="16">
        <f t="shared" si="404"/>
        <v>0</v>
      </c>
      <c r="I1478" s="16">
        <f t="shared" si="404"/>
        <v>0</v>
      </c>
      <c r="J1478" s="16">
        <f t="shared" si="404"/>
        <v>0</v>
      </c>
      <c r="K1478" s="16">
        <f t="shared" si="404"/>
        <v>0</v>
      </c>
      <c r="L1478" s="16">
        <f t="shared" si="404"/>
        <v>0</v>
      </c>
      <c r="M1478" s="16">
        <f t="shared" si="404"/>
        <v>0</v>
      </c>
      <c r="N1478" s="16">
        <f t="shared" si="404"/>
        <v>0</v>
      </c>
      <c r="O1478" s="16">
        <f t="shared" si="404"/>
        <v>0</v>
      </c>
    </row>
    <row r="1479" spans="1:26" ht="14.25" customHeight="1" x14ac:dyDescent="0.25">
      <c r="A1479" s="14"/>
      <c r="B1479" s="14"/>
      <c r="C1479" s="16"/>
      <c r="D1479" s="16"/>
      <c r="E1479" s="16"/>
      <c r="F1479" s="16"/>
      <c r="G1479" s="16"/>
      <c r="H1479" s="16"/>
      <c r="I1479" s="16"/>
      <c r="J1479" s="16"/>
      <c r="K1479" s="16"/>
      <c r="L1479" s="16"/>
      <c r="M1479" s="16"/>
      <c r="N1479" s="16"/>
      <c r="O1479" s="16"/>
    </row>
    <row r="1480" spans="1:26" x14ac:dyDescent="0.25">
      <c r="A1480" s="25" t="s">
        <v>322</v>
      </c>
      <c r="B1480" s="26" t="s">
        <v>26</v>
      </c>
      <c r="C1480" s="59"/>
      <c r="D1480" s="59"/>
      <c r="E1480" s="59"/>
      <c r="F1480" s="59"/>
      <c r="G1480" s="59"/>
      <c r="H1480" s="59"/>
      <c r="I1480" s="59"/>
      <c r="J1480" s="59"/>
      <c r="K1480" s="59"/>
      <c r="L1480" s="59"/>
      <c r="M1480" s="59"/>
      <c r="N1480" s="59"/>
      <c r="O1480" s="59"/>
    </row>
    <row r="1481" spans="1:26" x14ac:dyDescent="0.25">
      <c r="A1481" s="17"/>
      <c r="B1481" s="14"/>
      <c r="C1481" s="16"/>
      <c r="D1481" s="16"/>
      <c r="E1481" s="16"/>
      <c r="F1481" s="16"/>
      <c r="G1481" s="16"/>
      <c r="H1481" s="16"/>
      <c r="I1481" s="16"/>
      <c r="J1481" s="16"/>
      <c r="K1481" s="16"/>
      <c r="L1481" s="16"/>
      <c r="M1481" s="16"/>
      <c r="N1481" s="16"/>
      <c r="O1481" s="16"/>
    </row>
    <row r="1482" spans="1:26" x14ac:dyDescent="0.25">
      <c r="A1482" s="25" t="s">
        <v>323</v>
      </c>
      <c r="B1482" s="26" t="s">
        <v>26</v>
      </c>
      <c r="C1482" s="49"/>
      <c r="D1482" s="49"/>
      <c r="E1482" s="49"/>
      <c r="F1482" s="49"/>
      <c r="G1482" s="49"/>
      <c r="H1482" s="49"/>
      <c r="I1482" s="49"/>
      <c r="J1482" s="49"/>
      <c r="K1482" s="49"/>
      <c r="L1482" s="49"/>
      <c r="M1482" s="49"/>
      <c r="N1482" s="49"/>
      <c r="O1482" s="49"/>
    </row>
    <row r="1483" spans="1:26" x14ac:dyDescent="0.25">
      <c r="A1483" s="42"/>
      <c r="B1483" s="43"/>
      <c r="C1483" s="58"/>
      <c r="D1483" s="58"/>
      <c r="E1483" s="58"/>
      <c r="F1483" s="58"/>
      <c r="G1483" s="58"/>
      <c r="H1483" s="58"/>
      <c r="I1483" s="58"/>
      <c r="J1483" s="58"/>
      <c r="K1483" s="58"/>
      <c r="L1483" s="58"/>
      <c r="M1483" s="58"/>
      <c r="N1483" s="58"/>
      <c r="O1483" s="58"/>
    </row>
    <row r="1484" spans="1:26" x14ac:dyDescent="0.25">
      <c r="A1484" s="25" t="s">
        <v>324</v>
      </c>
      <c r="B1484" s="26" t="s">
        <v>26</v>
      </c>
      <c r="C1484" s="49"/>
      <c r="D1484" s="49"/>
      <c r="E1484" s="49"/>
      <c r="F1484" s="49"/>
      <c r="G1484" s="49"/>
      <c r="H1484" s="49"/>
      <c r="I1484" s="49"/>
      <c r="J1484" s="49"/>
      <c r="K1484" s="49"/>
      <c r="L1484" s="49"/>
      <c r="M1484" s="49"/>
      <c r="N1484" s="49"/>
      <c r="O1484" s="49"/>
    </row>
    <row r="1485" spans="1:26" x14ac:dyDescent="0.25">
      <c r="A1485" s="17"/>
      <c r="B1485" s="14"/>
      <c r="C1485" s="16"/>
      <c r="D1485" s="16"/>
      <c r="E1485" s="16"/>
      <c r="F1485" s="16"/>
      <c r="G1485" s="16"/>
      <c r="H1485" s="16"/>
      <c r="I1485" s="16"/>
      <c r="J1485" s="16"/>
      <c r="K1485" s="16"/>
      <c r="L1485" s="16"/>
      <c r="M1485" s="16"/>
      <c r="N1485" s="16"/>
      <c r="O1485" s="16"/>
    </row>
    <row r="1486" spans="1:26" x14ac:dyDescent="0.25">
      <c r="A1486" s="25" t="s">
        <v>325</v>
      </c>
      <c r="B1486" s="26" t="s">
        <v>26</v>
      </c>
      <c r="C1486" s="49"/>
      <c r="D1486" s="49"/>
      <c r="E1486" s="49"/>
      <c r="F1486" s="49"/>
      <c r="G1486" s="49"/>
      <c r="H1486" s="49"/>
      <c r="I1486" s="49"/>
      <c r="J1486" s="49"/>
      <c r="K1486" s="49"/>
      <c r="L1486" s="49"/>
      <c r="M1486" s="49"/>
      <c r="N1486" s="49"/>
      <c r="O1486" s="49"/>
    </row>
    <row r="1487" spans="1:26" x14ac:dyDescent="0.25">
      <c r="A1487" s="17"/>
      <c r="B1487" s="14"/>
      <c r="C1487" s="16"/>
      <c r="D1487" s="16"/>
      <c r="E1487" s="16"/>
      <c r="F1487" s="16"/>
      <c r="G1487" s="16"/>
      <c r="H1487" s="16"/>
      <c r="I1487" s="16"/>
      <c r="J1487" s="16"/>
      <c r="K1487" s="16"/>
      <c r="L1487" s="16"/>
      <c r="M1487" s="16"/>
      <c r="N1487" s="16"/>
      <c r="O1487" s="16"/>
    </row>
    <row r="1488" spans="1:26" x14ac:dyDescent="0.25">
      <c r="A1488" s="25" t="s">
        <v>326</v>
      </c>
      <c r="B1488" s="26" t="s">
        <v>26</v>
      </c>
      <c r="C1488" s="49"/>
      <c r="D1488" s="49"/>
      <c r="E1488" s="49"/>
      <c r="F1488" s="49"/>
      <c r="G1488" s="49"/>
      <c r="H1488" s="49"/>
      <c r="I1488" s="49"/>
      <c r="J1488" s="49"/>
      <c r="K1488" s="49"/>
      <c r="L1488" s="49"/>
      <c r="M1488" s="49"/>
      <c r="N1488" s="49"/>
      <c r="O1488" s="49"/>
    </row>
    <row r="1489" spans="1:15" x14ac:dyDescent="0.25">
      <c r="A1489" s="17"/>
      <c r="B1489" s="14"/>
      <c r="C1489" s="16"/>
      <c r="D1489" s="16"/>
      <c r="E1489" s="16"/>
      <c r="F1489" s="16"/>
      <c r="G1489" s="16"/>
      <c r="H1489" s="16"/>
      <c r="I1489" s="16"/>
      <c r="J1489" s="16"/>
      <c r="K1489" s="16"/>
      <c r="L1489" s="16"/>
      <c r="M1489" s="16"/>
      <c r="N1489" s="16"/>
      <c r="O1489" s="16"/>
    </row>
    <row r="1490" spans="1:15" x14ac:dyDescent="0.25">
      <c r="A1490" s="25" t="s">
        <v>327</v>
      </c>
      <c r="B1490" s="26" t="s">
        <v>26</v>
      </c>
      <c r="C1490" s="49"/>
      <c r="D1490" s="49"/>
      <c r="E1490" s="49"/>
      <c r="F1490" s="49"/>
      <c r="G1490" s="49"/>
      <c r="H1490" s="49"/>
      <c r="I1490" s="49"/>
      <c r="J1490" s="49"/>
      <c r="K1490" s="49"/>
      <c r="L1490" s="49"/>
      <c r="M1490" s="49"/>
      <c r="N1490" s="49"/>
      <c r="O1490" s="49"/>
    </row>
    <row r="1491" spans="1:15" x14ac:dyDescent="0.25">
      <c r="A1491" s="17"/>
      <c r="B1491" s="14"/>
      <c r="C1491" s="16"/>
      <c r="D1491" s="16"/>
      <c r="E1491" s="16"/>
      <c r="F1491" s="16"/>
      <c r="G1491" s="16"/>
      <c r="H1491" s="16"/>
      <c r="I1491" s="16"/>
      <c r="J1491" s="16"/>
      <c r="K1491" s="16"/>
      <c r="L1491" s="16"/>
      <c r="M1491" s="16"/>
      <c r="N1491" s="16"/>
      <c r="O1491" s="16"/>
    </row>
    <row r="1492" spans="1:15" x14ac:dyDescent="0.25">
      <c r="A1492" s="25" t="s">
        <v>328</v>
      </c>
      <c r="B1492" s="26" t="s">
        <v>26</v>
      </c>
      <c r="C1492" s="49"/>
      <c r="D1492" s="49"/>
      <c r="E1492" s="49"/>
      <c r="F1492" s="49"/>
      <c r="G1492" s="49"/>
      <c r="H1492" s="49"/>
      <c r="I1492" s="49"/>
      <c r="J1492" s="49"/>
      <c r="K1492" s="49"/>
      <c r="L1492" s="49"/>
      <c r="M1492" s="49"/>
      <c r="N1492" s="49"/>
      <c r="O1492" s="49"/>
    </row>
    <row r="1493" spans="1:15" x14ac:dyDescent="0.25">
      <c r="A1493" s="17"/>
      <c r="B1493" s="14"/>
      <c r="C1493" s="16"/>
      <c r="D1493" s="16"/>
      <c r="E1493" s="16"/>
      <c r="F1493" s="16"/>
      <c r="G1493" s="16"/>
      <c r="H1493" s="16"/>
      <c r="I1493" s="16"/>
      <c r="J1493" s="16"/>
      <c r="K1493" s="16"/>
      <c r="L1493" s="16"/>
      <c r="M1493" s="16"/>
      <c r="N1493" s="16"/>
      <c r="O1493" s="16"/>
    </row>
    <row r="1494" spans="1:15" x14ac:dyDescent="0.25">
      <c r="A1494" s="11" t="s">
        <v>329</v>
      </c>
      <c r="B1494" s="12"/>
      <c r="C1494" s="55"/>
      <c r="D1494" s="55"/>
      <c r="E1494" s="55"/>
      <c r="F1494" s="55"/>
      <c r="G1494" s="55"/>
      <c r="H1494" s="55"/>
      <c r="I1494" s="55"/>
      <c r="J1494" s="55"/>
      <c r="K1494" s="55"/>
      <c r="L1494" s="55"/>
      <c r="M1494" s="55"/>
      <c r="N1494" s="55"/>
      <c r="O1494" s="55"/>
    </row>
    <row r="1495" spans="1:15" x14ac:dyDescent="0.25">
      <c r="A1495" s="14" t="s">
        <v>180</v>
      </c>
      <c r="B1495" s="14" t="s">
        <v>159</v>
      </c>
      <c r="C1495" s="16"/>
      <c r="D1495" s="16"/>
      <c r="E1495" s="16"/>
      <c r="F1495" s="16"/>
      <c r="G1495" s="16"/>
      <c r="H1495" s="16"/>
      <c r="I1495" s="16"/>
      <c r="J1495" s="16"/>
      <c r="K1495" s="16"/>
      <c r="L1495" s="16"/>
      <c r="M1495" s="16"/>
      <c r="N1495" s="16"/>
      <c r="O1495" s="16"/>
    </row>
    <row r="1496" spans="1:15" x14ac:dyDescent="0.25">
      <c r="A1496" s="17" t="s">
        <v>330</v>
      </c>
      <c r="B1496" s="18"/>
      <c r="C1496" s="19">
        <f>ROUND(E1496+D1496,2)</f>
        <v>0</v>
      </c>
      <c r="D1496" s="19"/>
      <c r="E1496" s="19">
        <f>ROUND(SUM(F1496:O1496),2)</f>
        <v>0</v>
      </c>
      <c r="F1496" s="19"/>
      <c r="G1496" s="19"/>
      <c r="H1496" s="19"/>
      <c r="I1496" s="19"/>
      <c r="J1496" s="19"/>
      <c r="K1496" s="19"/>
      <c r="L1496" s="19"/>
      <c r="M1496" s="19"/>
      <c r="N1496" s="19"/>
      <c r="O1496" s="19"/>
    </row>
    <row r="1497" spans="1:15" x14ac:dyDescent="0.25">
      <c r="A1497" s="17" t="s">
        <v>331</v>
      </c>
      <c r="B1497" s="18"/>
      <c r="C1497" s="19">
        <f>ROUND(E1497+D1497,2)</f>
        <v>0</v>
      </c>
      <c r="D1497" s="19"/>
      <c r="E1497" s="19">
        <f>ROUND(SUM(F1497:O1497),2)</f>
        <v>0</v>
      </c>
      <c r="F1497" s="19"/>
      <c r="G1497" s="19"/>
      <c r="H1497" s="19"/>
      <c r="I1497" s="19"/>
      <c r="J1497" s="19"/>
      <c r="K1497" s="19"/>
      <c r="L1497" s="19"/>
      <c r="M1497" s="19"/>
      <c r="N1497" s="19"/>
      <c r="O1497" s="19"/>
    </row>
    <row r="1498" spans="1:15" x14ac:dyDescent="0.25">
      <c r="A1498" s="17" t="s">
        <v>98</v>
      </c>
      <c r="B1498" s="18"/>
      <c r="C1498" s="19">
        <f>ROUND(E1498+D1498,2)</f>
        <v>0</v>
      </c>
      <c r="D1498" s="19"/>
      <c r="E1498" s="19">
        <f>ROUND(SUM(F1498:O1498),2)</f>
        <v>0</v>
      </c>
      <c r="F1498" s="19"/>
      <c r="G1498" s="19"/>
      <c r="H1498" s="19"/>
      <c r="I1498" s="19"/>
      <c r="J1498" s="19"/>
      <c r="K1498" s="19"/>
      <c r="L1498" s="19"/>
      <c r="M1498" s="19"/>
      <c r="N1498" s="19"/>
      <c r="O1498" s="19"/>
    </row>
    <row r="1499" spans="1:15" x14ac:dyDescent="0.25">
      <c r="A1499" s="14" t="s">
        <v>23</v>
      </c>
      <c r="B1499" s="14"/>
      <c r="C1499" s="16">
        <f>ROUND(SUM(C1496:C1498),2)</f>
        <v>0</v>
      </c>
      <c r="D1499" s="16">
        <f>ROUND(SUM(D1496:D1498),2)</f>
        <v>0</v>
      </c>
      <c r="E1499" s="16">
        <f>ROUND(SUM(E1496:E1498),2)</f>
        <v>0</v>
      </c>
      <c r="F1499" s="16">
        <f>ROUND(SUM(F1496:F1498),2)</f>
        <v>0</v>
      </c>
      <c r="G1499" s="16">
        <f t="shared" ref="G1499:O1499" si="405">SUM(G1496:G1498)</f>
        <v>0</v>
      </c>
      <c r="H1499" s="16">
        <f t="shared" si="405"/>
        <v>0</v>
      </c>
      <c r="I1499" s="16">
        <f t="shared" si="405"/>
        <v>0</v>
      </c>
      <c r="J1499" s="16">
        <f t="shared" si="405"/>
        <v>0</v>
      </c>
      <c r="K1499" s="16">
        <f t="shared" si="405"/>
        <v>0</v>
      </c>
      <c r="L1499" s="16">
        <f t="shared" si="405"/>
        <v>0</v>
      </c>
      <c r="M1499" s="16">
        <f t="shared" si="405"/>
        <v>0</v>
      </c>
      <c r="N1499" s="16">
        <f t="shared" si="405"/>
        <v>0</v>
      </c>
      <c r="O1499" s="16">
        <f t="shared" si="405"/>
        <v>0</v>
      </c>
    </row>
    <row r="1500" spans="1:15" x14ac:dyDescent="0.25">
      <c r="A1500" s="14" t="s">
        <v>180</v>
      </c>
      <c r="B1500" s="14" t="s">
        <v>231</v>
      </c>
      <c r="C1500" s="16"/>
      <c r="D1500" s="16"/>
      <c r="E1500" s="16"/>
      <c r="F1500" s="16"/>
      <c r="G1500" s="16"/>
      <c r="H1500" s="16"/>
      <c r="I1500" s="16"/>
      <c r="J1500" s="16"/>
      <c r="K1500" s="16"/>
      <c r="L1500" s="16"/>
      <c r="M1500" s="16"/>
      <c r="N1500" s="16"/>
      <c r="O1500" s="16"/>
    </row>
    <row r="1501" spans="1:15" x14ac:dyDescent="0.25">
      <c r="A1501" s="17" t="s">
        <v>330</v>
      </c>
      <c r="B1501" s="18"/>
      <c r="C1501" s="19">
        <f>ROUND(E1501+D1501,2)</f>
        <v>0</v>
      </c>
      <c r="D1501" s="19"/>
      <c r="E1501" s="19">
        <f>ROUND(SUM(F1501:O1501),2)</f>
        <v>0</v>
      </c>
      <c r="F1501" s="19"/>
      <c r="G1501" s="19"/>
      <c r="H1501" s="19"/>
      <c r="I1501" s="19"/>
      <c r="J1501" s="19"/>
      <c r="K1501" s="19"/>
      <c r="L1501" s="19"/>
      <c r="M1501" s="19"/>
      <c r="N1501" s="19"/>
      <c r="O1501" s="19"/>
    </row>
    <row r="1502" spans="1:15" x14ac:dyDescent="0.25">
      <c r="A1502" s="17" t="s">
        <v>331</v>
      </c>
      <c r="B1502" s="18"/>
      <c r="C1502" s="19">
        <f>ROUND(E1502+D1502,2)</f>
        <v>0</v>
      </c>
      <c r="D1502" s="19"/>
      <c r="E1502" s="19">
        <f>ROUND(SUM(F1502:O1502),2)</f>
        <v>0</v>
      </c>
      <c r="F1502" s="19"/>
      <c r="G1502" s="19"/>
      <c r="H1502" s="19"/>
      <c r="I1502" s="19"/>
      <c r="J1502" s="19"/>
      <c r="K1502" s="19"/>
      <c r="L1502" s="19"/>
      <c r="M1502" s="19"/>
      <c r="N1502" s="19"/>
      <c r="O1502" s="19"/>
    </row>
    <row r="1503" spans="1:15" x14ac:dyDescent="0.25">
      <c r="A1503" s="17" t="s">
        <v>98</v>
      </c>
      <c r="B1503" s="18"/>
      <c r="C1503" s="19">
        <f>ROUND(E1503+D1503,2)</f>
        <v>0</v>
      </c>
      <c r="D1503" s="19"/>
      <c r="E1503" s="19">
        <f>ROUND(SUM(F1503:O1503),2)</f>
        <v>0</v>
      </c>
      <c r="F1503" s="19"/>
      <c r="G1503" s="19"/>
      <c r="H1503" s="19"/>
      <c r="I1503" s="19"/>
      <c r="J1503" s="19"/>
      <c r="K1503" s="19"/>
      <c r="L1503" s="19"/>
      <c r="M1503" s="19"/>
      <c r="N1503" s="19"/>
      <c r="O1503" s="19"/>
    </row>
    <row r="1504" spans="1:15" x14ac:dyDescent="0.25">
      <c r="A1504" s="14" t="s">
        <v>23</v>
      </c>
      <c r="B1504" s="14"/>
      <c r="C1504" s="16">
        <f>ROUND(SUM(C1501:C1503),2)</f>
        <v>0</v>
      </c>
      <c r="D1504" s="16">
        <f>ROUND(SUM(D1501:D1503),2)</f>
        <v>0</v>
      </c>
      <c r="E1504" s="16">
        <f>ROUND(SUM(E1501:E1503),2)</f>
        <v>0</v>
      </c>
      <c r="F1504" s="16">
        <f>ROUND(SUM(F1501:F1503),2)</f>
        <v>0</v>
      </c>
      <c r="G1504" s="16">
        <f t="shared" ref="G1504:O1504" si="406">SUM(G1501:G1503)</f>
        <v>0</v>
      </c>
      <c r="H1504" s="16">
        <f t="shared" si="406"/>
        <v>0</v>
      </c>
      <c r="I1504" s="16">
        <f t="shared" si="406"/>
        <v>0</v>
      </c>
      <c r="J1504" s="16">
        <f t="shared" si="406"/>
        <v>0</v>
      </c>
      <c r="K1504" s="16">
        <f t="shared" si="406"/>
        <v>0</v>
      </c>
      <c r="L1504" s="16">
        <f t="shared" si="406"/>
        <v>0</v>
      </c>
      <c r="M1504" s="16">
        <f t="shared" si="406"/>
        <v>0</v>
      </c>
      <c r="N1504" s="16">
        <f t="shared" si="406"/>
        <v>0</v>
      </c>
      <c r="O1504" s="16">
        <f t="shared" si="406"/>
        <v>0</v>
      </c>
    </row>
    <row r="1505" spans="1:15" x14ac:dyDescent="0.25">
      <c r="A1505" s="14" t="s">
        <v>180</v>
      </c>
      <c r="B1505" s="14" t="s">
        <v>232</v>
      </c>
      <c r="C1505" s="16"/>
      <c r="D1505" s="16"/>
      <c r="E1505" s="16"/>
      <c r="F1505" s="16"/>
      <c r="G1505" s="16"/>
      <c r="H1505" s="16"/>
      <c r="I1505" s="16"/>
      <c r="J1505" s="16"/>
      <c r="K1505" s="16"/>
      <c r="L1505" s="16"/>
      <c r="M1505" s="16"/>
      <c r="N1505" s="16"/>
      <c r="O1505" s="16"/>
    </row>
    <row r="1506" spans="1:15" x14ac:dyDescent="0.25">
      <c r="A1506" s="17" t="s">
        <v>330</v>
      </c>
      <c r="B1506" s="18"/>
      <c r="C1506" s="19">
        <f>ROUND(E1506+D1506,2)</f>
        <v>0</v>
      </c>
      <c r="D1506" s="19"/>
      <c r="E1506" s="19">
        <f>ROUND(SUM(F1506:O1506),2)</f>
        <v>0</v>
      </c>
      <c r="F1506" s="19"/>
      <c r="G1506" s="19"/>
      <c r="H1506" s="19"/>
      <c r="I1506" s="19"/>
      <c r="J1506" s="19"/>
      <c r="K1506" s="19"/>
      <c r="L1506" s="19"/>
      <c r="M1506" s="19"/>
      <c r="N1506" s="19"/>
      <c r="O1506" s="19"/>
    </row>
    <row r="1507" spans="1:15" x14ac:dyDescent="0.25">
      <c r="A1507" s="17" t="s">
        <v>331</v>
      </c>
      <c r="B1507" s="18"/>
      <c r="C1507" s="19">
        <f>ROUND(E1507+D1507,2)</f>
        <v>0</v>
      </c>
      <c r="D1507" s="19"/>
      <c r="E1507" s="19">
        <f>ROUND(SUM(F1507:O1507),2)</f>
        <v>0</v>
      </c>
      <c r="F1507" s="19"/>
      <c r="G1507" s="19"/>
      <c r="H1507" s="19"/>
      <c r="I1507" s="19"/>
      <c r="J1507" s="19"/>
      <c r="K1507" s="19"/>
      <c r="L1507" s="19"/>
      <c r="M1507" s="19"/>
      <c r="N1507" s="19"/>
      <c r="O1507" s="19"/>
    </row>
    <row r="1508" spans="1:15" x14ac:dyDescent="0.25">
      <c r="A1508" s="17" t="s">
        <v>98</v>
      </c>
      <c r="B1508" s="18"/>
      <c r="C1508" s="19">
        <f>ROUND(E1508+D1508,2)</f>
        <v>0</v>
      </c>
      <c r="D1508" s="19"/>
      <c r="E1508" s="19">
        <f>ROUND(SUM(F1508:O1508),2)</f>
        <v>0</v>
      </c>
      <c r="F1508" s="19"/>
      <c r="G1508" s="19"/>
      <c r="H1508" s="19"/>
      <c r="I1508" s="19"/>
      <c r="J1508" s="19"/>
      <c r="K1508" s="19"/>
      <c r="L1508" s="19"/>
      <c r="M1508" s="19"/>
      <c r="N1508" s="19"/>
      <c r="O1508" s="19"/>
    </row>
    <row r="1509" spans="1:15" x14ac:dyDescent="0.25">
      <c r="A1509" s="14" t="s">
        <v>23</v>
      </c>
      <c r="B1509" s="14"/>
      <c r="C1509" s="16">
        <f>ROUND(SUM(C1506:C1508),2)</f>
        <v>0</v>
      </c>
      <c r="D1509" s="16">
        <f>ROUND(SUM(D1506:D1508),2)</f>
        <v>0</v>
      </c>
      <c r="E1509" s="16">
        <f>ROUND(SUM(E1506:E1508),2)</f>
        <v>0</v>
      </c>
      <c r="F1509" s="16">
        <f>ROUND(SUM(F1506:F1508),2)</f>
        <v>0</v>
      </c>
      <c r="G1509" s="16">
        <f t="shared" ref="G1509:O1509" si="407">SUM(G1506:G1508)</f>
        <v>0</v>
      </c>
      <c r="H1509" s="16">
        <f t="shared" si="407"/>
        <v>0</v>
      </c>
      <c r="I1509" s="16">
        <f t="shared" si="407"/>
        <v>0</v>
      </c>
      <c r="J1509" s="16">
        <f t="shared" si="407"/>
        <v>0</v>
      </c>
      <c r="K1509" s="16">
        <f t="shared" si="407"/>
        <v>0</v>
      </c>
      <c r="L1509" s="16">
        <f t="shared" si="407"/>
        <v>0</v>
      </c>
      <c r="M1509" s="16">
        <f t="shared" si="407"/>
        <v>0</v>
      </c>
      <c r="N1509" s="16">
        <f t="shared" si="407"/>
        <v>0</v>
      </c>
      <c r="O1509" s="16">
        <f t="shared" si="407"/>
        <v>0</v>
      </c>
    </row>
    <row r="1510" spans="1:15" x14ac:dyDescent="0.25">
      <c r="A1510" s="14" t="s">
        <v>180</v>
      </c>
      <c r="B1510" s="14" t="s">
        <v>157</v>
      </c>
      <c r="C1510" s="16"/>
      <c r="D1510" s="16"/>
      <c r="E1510" s="16"/>
      <c r="F1510" s="16"/>
      <c r="G1510" s="16"/>
      <c r="H1510" s="16"/>
      <c r="I1510" s="16"/>
      <c r="J1510" s="16"/>
      <c r="K1510" s="16"/>
      <c r="L1510" s="16"/>
      <c r="M1510" s="16"/>
      <c r="N1510" s="16"/>
      <c r="O1510" s="16"/>
    </row>
    <row r="1511" spans="1:15" x14ac:dyDescent="0.25">
      <c r="A1511" s="17" t="s">
        <v>330</v>
      </c>
      <c r="B1511" s="14"/>
      <c r="C1511" s="16">
        <f t="shared" ref="C1511:F1513" si="408">ROUND(C1496+C1501-C1506,2)</f>
        <v>0</v>
      </c>
      <c r="D1511" s="16">
        <f t="shared" si="408"/>
        <v>0</v>
      </c>
      <c r="E1511" s="16">
        <f t="shared" si="408"/>
        <v>0</v>
      </c>
      <c r="F1511" s="16">
        <f t="shared" si="408"/>
        <v>0</v>
      </c>
      <c r="G1511" s="16">
        <f t="shared" ref="G1511:O1513" si="409">G1496+G1501-G1506</f>
        <v>0</v>
      </c>
      <c r="H1511" s="16">
        <f t="shared" si="409"/>
        <v>0</v>
      </c>
      <c r="I1511" s="16">
        <f t="shared" si="409"/>
        <v>0</v>
      </c>
      <c r="J1511" s="16">
        <f t="shared" si="409"/>
        <v>0</v>
      </c>
      <c r="K1511" s="16">
        <f t="shared" si="409"/>
        <v>0</v>
      </c>
      <c r="L1511" s="16">
        <f t="shared" si="409"/>
        <v>0</v>
      </c>
      <c r="M1511" s="16">
        <f t="shared" si="409"/>
        <v>0</v>
      </c>
      <c r="N1511" s="16">
        <f t="shared" si="409"/>
        <v>0</v>
      </c>
      <c r="O1511" s="16">
        <f t="shared" si="409"/>
        <v>0</v>
      </c>
    </row>
    <row r="1512" spans="1:15" x14ac:dyDescent="0.25">
      <c r="A1512" s="17" t="s">
        <v>331</v>
      </c>
      <c r="B1512" s="14"/>
      <c r="C1512" s="16">
        <f t="shared" si="408"/>
        <v>0</v>
      </c>
      <c r="D1512" s="16">
        <f t="shared" si="408"/>
        <v>0</v>
      </c>
      <c r="E1512" s="16">
        <f t="shared" si="408"/>
        <v>0</v>
      </c>
      <c r="F1512" s="16">
        <f t="shared" si="408"/>
        <v>0</v>
      </c>
      <c r="G1512" s="16">
        <f t="shared" si="409"/>
        <v>0</v>
      </c>
      <c r="H1512" s="16">
        <f t="shared" si="409"/>
        <v>0</v>
      </c>
      <c r="I1512" s="16">
        <f t="shared" si="409"/>
        <v>0</v>
      </c>
      <c r="J1512" s="16">
        <f t="shared" si="409"/>
        <v>0</v>
      </c>
      <c r="K1512" s="16">
        <f t="shared" si="409"/>
        <v>0</v>
      </c>
      <c r="L1512" s="16">
        <f t="shared" si="409"/>
        <v>0</v>
      </c>
      <c r="M1512" s="16">
        <f t="shared" si="409"/>
        <v>0</v>
      </c>
      <c r="N1512" s="16">
        <f t="shared" si="409"/>
        <v>0</v>
      </c>
      <c r="O1512" s="16">
        <f t="shared" si="409"/>
        <v>0</v>
      </c>
    </row>
    <row r="1513" spans="1:15" x14ac:dyDescent="0.25">
      <c r="A1513" s="17" t="s">
        <v>98</v>
      </c>
      <c r="B1513" s="14"/>
      <c r="C1513" s="16">
        <f t="shared" si="408"/>
        <v>0</v>
      </c>
      <c r="D1513" s="16">
        <f t="shared" si="408"/>
        <v>0</v>
      </c>
      <c r="E1513" s="16">
        <f t="shared" si="408"/>
        <v>0</v>
      </c>
      <c r="F1513" s="16">
        <f t="shared" si="408"/>
        <v>0</v>
      </c>
      <c r="G1513" s="16">
        <f t="shared" si="409"/>
        <v>0</v>
      </c>
      <c r="H1513" s="16">
        <f t="shared" si="409"/>
        <v>0</v>
      </c>
      <c r="I1513" s="16">
        <f t="shared" si="409"/>
        <v>0</v>
      </c>
      <c r="J1513" s="16">
        <f t="shared" si="409"/>
        <v>0</v>
      </c>
      <c r="K1513" s="16">
        <f t="shared" si="409"/>
        <v>0</v>
      </c>
      <c r="L1513" s="16">
        <f t="shared" si="409"/>
        <v>0</v>
      </c>
      <c r="M1513" s="16">
        <f t="shared" si="409"/>
        <v>0</v>
      </c>
      <c r="N1513" s="16">
        <f t="shared" si="409"/>
        <v>0</v>
      </c>
      <c r="O1513" s="16">
        <f t="shared" si="409"/>
        <v>0</v>
      </c>
    </row>
    <row r="1514" spans="1:15" x14ac:dyDescent="0.25">
      <c r="A1514" s="14" t="s">
        <v>23</v>
      </c>
      <c r="B1514" s="14"/>
      <c r="C1514" s="16">
        <f>ROUND(SUM(C1511:C1513),2)</f>
        <v>0</v>
      </c>
      <c r="D1514" s="16">
        <f>ROUND(SUM(D1511:D1513),2)</f>
        <v>0</v>
      </c>
      <c r="E1514" s="16">
        <f>ROUND(SUM(E1511:E1513),2)</f>
        <v>0</v>
      </c>
      <c r="F1514" s="16">
        <f>ROUND(SUM(F1511:F1513),2)</f>
        <v>0</v>
      </c>
      <c r="G1514" s="16">
        <f t="shared" ref="G1514:O1514" si="410">SUM(G1511:G1513)</f>
        <v>0</v>
      </c>
      <c r="H1514" s="16">
        <f t="shared" si="410"/>
        <v>0</v>
      </c>
      <c r="I1514" s="16">
        <f t="shared" si="410"/>
        <v>0</v>
      </c>
      <c r="J1514" s="16">
        <f t="shared" si="410"/>
        <v>0</v>
      </c>
      <c r="K1514" s="16">
        <f t="shared" si="410"/>
        <v>0</v>
      </c>
      <c r="L1514" s="16">
        <f t="shared" si="410"/>
        <v>0</v>
      </c>
      <c r="M1514" s="16">
        <f t="shared" si="410"/>
        <v>0</v>
      </c>
      <c r="N1514" s="16">
        <f t="shared" si="410"/>
        <v>0</v>
      </c>
      <c r="O1514" s="16">
        <f t="shared" si="410"/>
        <v>0</v>
      </c>
    </row>
    <row r="1515" spans="1:15" x14ac:dyDescent="0.25">
      <c r="A1515" s="17"/>
      <c r="B1515" s="14"/>
      <c r="C1515" s="16"/>
      <c r="D1515" s="16"/>
      <c r="E1515" s="16"/>
      <c r="F1515" s="16"/>
      <c r="G1515" s="16"/>
      <c r="H1515" s="16"/>
      <c r="I1515" s="16"/>
      <c r="J1515" s="16"/>
      <c r="K1515" s="16"/>
      <c r="L1515" s="16"/>
      <c r="M1515" s="16"/>
      <c r="N1515" s="16"/>
      <c r="O1515" s="16"/>
    </row>
    <row r="1516" spans="1:15" x14ac:dyDescent="0.25">
      <c r="A1516" s="11" t="s">
        <v>332</v>
      </c>
      <c r="B1516" s="12"/>
      <c r="C1516" s="55"/>
      <c r="D1516" s="55"/>
      <c r="E1516" s="55"/>
      <c r="F1516" s="55"/>
      <c r="G1516" s="55"/>
      <c r="H1516" s="55"/>
      <c r="I1516" s="55"/>
      <c r="J1516" s="55"/>
      <c r="K1516" s="55"/>
      <c r="L1516" s="55"/>
      <c r="M1516" s="55"/>
      <c r="N1516" s="55"/>
      <c r="O1516" s="55"/>
    </row>
    <row r="1517" spans="1:15" x14ac:dyDescent="0.25">
      <c r="A1517" s="14" t="s">
        <v>333</v>
      </c>
      <c r="B1517" s="14" t="s">
        <v>159</v>
      </c>
      <c r="C1517" s="16"/>
      <c r="D1517" s="16"/>
      <c r="E1517" s="16"/>
      <c r="F1517" s="16"/>
      <c r="G1517" s="16"/>
      <c r="H1517" s="16"/>
      <c r="I1517" s="16"/>
      <c r="J1517" s="16"/>
      <c r="K1517" s="16"/>
      <c r="L1517" s="16"/>
      <c r="M1517" s="16"/>
      <c r="N1517" s="16"/>
      <c r="O1517" s="16"/>
    </row>
    <row r="1518" spans="1:15" x14ac:dyDescent="0.25">
      <c r="A1518" s="17" t="s">
        <v>334</v>
      </c>
      <c r="B1518" s="18"/>
      <c r="C1518" s="19">
        <f t="shared" ref="C1518:C1523" si="411">ROUND(E1518+D1518,2)</f>
        <v>0</v>
      </c>
      <c r="D1518" s="19"/>
      <c r="E1518" s="19">
        <f t="shared" ref="E1518:E1523" si="412">ROUND(SUM(F1518:O1518),2)</f>
        <v>0</v>
      </c>
      <c r="F1518" s="19"/>
      <c r="G1518" s="19"/>
      <c r="H1518" s="19"/>
      <c r="I1518" s="19"/>
      <c r="J1518" s="19"/>
      <c r="K1518" s="19"/>
      <c r="L1518" s="19"/>
      <c r="M1518" s="19"/>
      <c r="N1518" s="19"/>
      <c r="O1518" s="19"/>
    </row>
    <row r="1519" spans="1:15" x14ac:dyDescent="0.25">
      <c r="A1519" s="17" t="s">
        <v>335</v>
      </c>
      <c r="B1519" s="18"/>
      <c r="C1519" s="19">
        <f t="shared" si="411"/>
        <v>0</v>
      </c>
      <c r="D1519" s="19"/>
      <c r="E1519" s="19">
        <f t="shared" si="412"/>
        <v>0</v>
      </c>
      <c r="F1519" s="19"/>
      <c r="G1519" s="19"/>
      <c r="H1519" s="19"/>
      <c r="I1519" s="19"/>
      <c r="J1519" s="19"/>
      <c r="K1519" s="19"/>
      <c r="L1519" s="19"/>
      <c r="M1519" s="19"/>
      <c r="N1519" s="19"/>
      <c r="O1519" s="19"/>
    </row>
    <row r="1520" spans="1:15" x14ac:dyDescent="0.25">
      <c r="A1520" s="17" t="s">
        <v>336</v>
      </c>
      <c r="B1520" s="18"/>
      <c r="C1520" s="19">
        <f t="shared" si="411"/>
        <v>0</v>
      </c>
      <c r="D1520" s="19"/>
      <c r="E1520" s="19">
        <f t="shared" si="412"/>
        <v>0</v>
      </c>
      <c r="F1520" s="19"/>
      <c r="G1520" s="19"/>
      <c r="H1520" s="19"/>
      <c r="I1520" s="19"/>
      <c r="J1520" s="19"/>
      <c r="K1520" s="19"/>
      <c r="L1520" s="19"/>
      <c r="M1520" s="19"/>
      <c r="N1520" s="19"/>
      <c r="O1520" s="19"/>
    </row>
    <row r="1521" spans="1:26" x14ac:dyDescent="0.25">
      <c r="A1521" s="17" t="s">
        <v>337</v>
      </c>
      <c r="B1521" s="18"/>
      <c r="C1521" s="19">
        <f t="shared" si="411"/>
        <v>0</v>
      </c>
      <c r="D1521" s="19"/>
      <c r="E1521" s="19">
        <f t="shared" si="412"/>
        <v>0</v>
      </c>
      <c r="F1521" s="19"/>
      <c r="G1521" s="19"/>
      <c r="H1521" s="19"/>
      <c r="I1521" s="19"/>
      <c r="J1521" s="19"/>
      <c r="K1521" s="19"/>
      <c r="L1521" s="19"/>
      <c r="M1521" s="19"/>
      <c r="N1521" s="19"/>
      <c r="O1521" s="19"/>
    </row>
    <row r="1522" spans="1:26" x14ac:dyDescent="0.25">
      <c r="A1522" s="17" t="s">
        <v>338</v>
      </c>
      <c r="B1522" s="18"/>
      <c r="C1522" s="19">
        <f t="shared" si="411"/>
        <v>0</v>
      </c>
      <c r="D1522" s="19"/>
      <c r="E1522" s="19">
        <f t="shared" si="412"/>
        <v>0</v>
      </c>
      <c r="F1522" s="19"/>
      <c r="G1522" s="19"/>
      <c r="H1522" s="19"/>
      <c r="I1522" s="19"/>
      <c r="J1522" s="19"/>
      <c r="K1522" s="19"/>
      <c r="L1522" s="19"/>
      <c r="M1522" s="19"/>
      <c r="N1522" s="19"/>
      <c r="O1522" s="19"/>
    </row>
    <row r="1523" spans="1:26" x14ac:dyDescent="0.25">
      <c r="A1523" s="17" t="s">
        <v>98</v>
      </c>
      <c r="B1523" s="18"/>
      <c r="C1523" s="19">
        <f t="shared" si="411"/>
        <v>0</v>
      </c>
      <c r="D1523" s="19"/>
      <c r="E1523" s="19">
        <f t="shared" si="412"/>
        <v>0</v>
      </c>
      <c r="F1523" s="19"/>
      <c r="G1523" s="19"/>
      <c r="H1523" s="19"/>
      <c r="I1523" s="19"/>
      <c r="J1523" s="19"/>
      <c r="K1523" s="19"/>
      <c r="L1523" s="19"/>
      <c r="M1523" s="19"/>
      <c r="N1523" s="19"/>
      <c r="O1523" s="19"/>
      <c r="Z1523" s="489" t="s">
        <v>912</v>
      </c>
    </row>
    <row r="1524" spans="1:26" x14ac:dyDescent="0.25">
      <c r="A1524" s="14" t="s">
        <v>23</v>
      </c>
      <c r="B1524" s="14"/>
      <c r="C1524" s="20">
        <f>ROUND(SUM(C1518:C1523),2)</f>
        <v>0</v>
      </c>
      <c r="D1524" s="16">
        <f>ROUND(SUM(D1518:D1523),2)</f>
        <v>0</v>
      </c>
      <c r="E1524" s="16">
        <f>ROUND(SUM(E1518:E1523),2)</f>
        <v>0</v>
      </c>
      <c r="F1524" s="16">
        <f>ROUND(SUM(F1518:F1523),2)</f>
        <v>0</v>
      </c>
      <c r="G1524" s="16">
        <f t="shared" ref="G1524:O1524" si="413">SUM(G1518:G1523)</f>
        <v>0</v>
      </c>
      <c r="H1524" s="16">
        <f t="shared" si="413"/>
        <v>0</v>
      </c>
      <c r="I1524" s="16">
        <f t="shared" si="413"/>
        <v>0</v>
      </c>
      <c r="J1524" s="16">
        <f t="shared" si="413"/>
        <v>0</v>
      </c>
      <c r="K1524" s="16">
        <f t="shared" si="413"/>
        <v>0</v>
      </c>
      <c r="L1524" s="16">
        <f t="shared" si="413"/>
        <v>0</v>
      </c>
      <c r="M1524" s="16">
        <f t="shared" si="413"/>
        <v>0</v>
      </c>
      <c r="N1524" s="16">
        <f t="shared" si="413"/>
        <v>0</v>
      </c>
      <c r="O1524" s="16">
        <f t="shared" si="413"/>
        <v>0</v>
      </c>
    </row>
    <row r="1525" spans="1:26" x14ac:dyDescent="0.25">
      <c r="A1525" s="14" t="s">
        <v>333</v>
      </c>
      <c r="B1525" s="14" t="s">
        <v>231</v>
      </c>
      <c r="C1525" s="16"/>
      <c r="D1525" s="16"/>
      <c r="E1525" s="16"/>
      <c r="F1525" s="16"/>
      <c r="G1525" s="16"/>
      <c r="H1525" s="16"/>
      <c r="I1525" s="16"/>
      <c r="J1525" s="16"/>
      <c r="K1525" s="16"/>
      <c r="L1525" s="16"/>
      <c r="M1525" s="16"/>
      <c r="N1525" s="16"/>
      <c r="O1525" s="16"/>
    </row>
    <row r="1526" spans="1:26" x14ac:dyDescent="0.25">
      <c r="A1526" s="17" t="s">
        <v>334</v>
      </c>
      <c r="B1526" s="18"/>
      <c r="C1526" s="19">
        <f t="shared" ref="C1526:C1531" si="414">ROUND(E1526+D1526,2)</f>
        <v>0</v>
      </c>
      <c r="D1526" s="19"/>
      <c r="E1526" s="19">
        <f t="shared" ref="E1526:E1531" si="415">ROUND(SUM(F1526:O1526),2)</f>
        <v>0</v>
      </c>
      <c r="F1526" s="19"/>
      <c r="G1526" s="19"/>
      <c r="H1526" s="19"/>
      <c r="I1526" s="19"/>
      <c r="J1526" s="19"/>
      <c r="K1526" s="19"/>
      <c r="L1526" s="19"/>
      <c r="M1526" s="19"/>
      <c r="N1526" s="19"/>
      <c r="O1526" s="19"/>
    </row>
    <row r="1527" spans="1:26" x14ac:dyDescent="0.25">
      <c r="A1527" s="17" t="s">
        <v>335</v>
      </c>
      <c r="B1527" s="18"/>
      <c r="C1527" s="19">
        <f t="shared" si="414"/>
        <v>0</v>
      </c>
      <c r="D1527" s="19"/>
      <c r="E1527" s="19">
        <f t="shared" si="415"/>
        <v>0</v>
      </c>
      <c r="F1527" s="19"/>
      <c r="G1527" s="19"/>
      <c r="H1527" s="19"/>
      <c r="I1527" s="19"/>
      <c r="J1527" s="19"/>
      <c r="K1527" s="19"/>
      <c r="L1527" s="19"/>
      <c r="M1527" s="19"/>
      <c r="N1527" s="19"/>
      <c r="O1527" s="19"/>
    </row>
    <row r="1528" spans="1:26" x14ac:dyDescent="0.25">
      <c r="A1528" s="17" t="s">
        <v>336</v>
      </c>
      <c r="B1528" s="18"/>
      <c r="C1528" s="19">
        <f t="shared" si="414"/>
        <v>0</v>
      </c>
      <c r="D1528" s="19"/>
      <c r="E1528" s="19">
        <f t="shared" si="415"/>
        <v>0</v>
      </c>
      <c r="F1528" s="19"/>
      <c r="G1528" s="19"/>
      <c r="H1528" s="19"/>
      <c r="I1528" s="19"/>
      <c r="J1528" s="19"/>
      <c r="K1528" s="19"/>
      <c r="L1528" s="19"/>
      <c r="M1528" s="19"/>
      <c r="N1528" s="19"/>
      <c r="O1528" s="19"/>
    </row>
    <row r="1529" spans="1:26" x14ac:dyDescent="0.25">
      <c r="A1529" s="17" t="s">
        <v>337</v>
      </c>
      <c r="B1529" s="18"/>
      <c r="C1529" s="19">
        <f t="shared" si="414"/>
        <v>0</v>
      </c>
      <c r="D1529" s="19"/>
      <c r="E1529" s="19">
        <f t="shared" si="415"/>
        <v>0</v>
      </c>
      <c r="F1529" s="19"/>
      <c r="G1529" s="19"/>
      <c r="H1529" s="19"/>
      <c r="I1529" s="19"/>
      <c r="J1529" s="19"/>
      <c r="K1529" s="19"/>
      <c r="L1529" s="19"/>
      <c r="M1529" s="19"/>
      <c r="N1529" s="19"/>
      <c r="O1529" s="19"/>
    </row>
    <row r="1530" spans="1:26" x14ac:dyDescent="0.25">
      <c r="A1530" s="17" t="s">
        <v>338</v>
      </c>
      <c r="B1530" s="18"/>
      <c r="C1530" s="19">
        <f t="shared" si="414"/>
        <v>0</v>
      </c>
      <c r="D1530" s="19"/>
      <c r="E1530" s="19">
        <f t="shared" si="415"/>
        <v>0</v>
      </c>
      <c r="F1530" s="19"/>
      <c r="G1530" s="19"/>
      <c r="H1530" s="19"/>
      <c r="I1530" s="19"/>
      <c r="J1530" s="19"/>
      <c r="K1530" s="19"/>
      <c r="L1530" s="19"/>
      <c r="M1530" s="19"/>
      <c r="N1530" s="19"/>
      <c r="O1530" s="19"/>
    </row>
    <row r="1531" spans="1:26" x14ac:dyDescent="0.25">
      <c r="A1531" s="17" t="s">
        <v>98</v>
      </c>
      <c r="B1531" s="18"/>
      <c r="C1531" s="19">
        <f t="shared" si="414"/>
        <v>0</v>
      </c>
      <c r="D1531" s="19"/>
      <c r="E1531" s="19">
        <f t="shared" si="415"/>
        <v>0</v>
      </c>
      <c r="F1531" s="19"/>
      <c r="G1531" s="19"/>
      <c r="H1531" s="19"/>
      <c r="I1531" s="19"/>
      <c r="J1531" s="19"/>
      <c r="K1531" s="19"/>
      <c r="L1531" s="19"/>
      <c r="M1531" s="19"/>
      <c r="N1531" s="19"/>
      <c r="O1531" s="19"/>
    </row>
    <row r="1532" spans="1:26" x14ac:dyDescent="0.25">
      <c r="A1532" s="14" t="s">
        <v>23</v>
      </c>
      <c r="B1532" s="14"/>
      <c r="C1532" s="20">
        <f>ROUND(SUM(C1526:C1531),2)</f>
        <v>0</v>
      </c>
      <c r="D1532" s="16">
        <f>ROUND(SUM(D1526:D1531),2)</f>
        <v>0</v>
      </c>
      <c r="E1532" s="16">
        <f>ROUND(SUM(E1526:E1531),2)</f>
        <v>0</v>
      </c>
      <c r="F1532" s="16">
        <f>ROUND(SUM(F1526:F1531),2)</f>
        <v>0</v>
      </c>
      <c r="G1532" s="16">
        <f t="shared" ref="G1532:O1532" si="416">SUM(G1526:G1531)</f>
        <v>0</v>
      </c>
      <c r="H1532" s="16">
        <f t="shared" si="416"/>
        <v>0</v>
      </c>
      <c r="I1532" s="16">
        <f t="shared" si="416"/>
        <v>0</v>
      </c>
      <c r="J1532" s="16">
        <f t="shared" si="416"/>
        <v>0</v>
      </c>
      <c r="K1532" s="16">
        <f t="shared" si="416"/>
        <v>0</v>
      </c>
      <c r="L1532" s="16">
        <f t="shared" si="416"/>
        <v>0</v>
      </c>
      <c r="M1532" s="16">
        <f t="shared" si="416"/>
        <v>0</v>
      </c>
      <c r="N1532" s="16">
        <f t="shared" si="416"/>
        <v>0</v>
      </c>
      <c r="O1532" s="16">
        <f t="shared" si="416"/>
        <v>0</v>
      </c>
    </row>
    <row r="1533" spans="1:26" x14ac:dyDescent="0.25">
      <c r="A1533" s="14" t="s">
        <v>333</v>
      </c>
      <c r="B1533" s="14" t="s">
        <v>232</v>
      </c>
      <c r="C1533" s="16"/>
      <c r="D1533" s="16"/>
      <c r="E1533" s="16"/>
      <c r="F1533" s="16"/>
      <c r="G1533" s="16"/>
      <c r="H1533" s="16"/>
      <c r="I1533" s="16"/>
      <c r="J1533" s="16"/>
      <c r="K1533" s="16"/>
      <c r="L1533" s="16"/>
      <c r="M1533" s="16"/>
      <c r="N1533" s="16"/>
      <c r="O1533" s="16"/>
    </row>
    <row r="1534" spans="1:26" x14ac:dyDescent="0.25">
      <c r="A1534" s="17" t="s">
        <v>334</v>
      </c>
      <c r="B1534" s="18"/>
      <c r="C1534" s="19">
        <f t="shared" ref="C1534:C1539" si="417">ROUND(E1534+D1534,2)</f>
        <v>0</v>
      </c>
      <c r="D1534" s="19"/>
      <c r="E1534" s="19">
        <f t="shared" ref="E1534:E1539" si="418">ROUND(SUM(F1534:O1534),2)</f>
        <v>0</v>
      </c>
      <c r="F1534" s="19"/>
      <c r="G1534" s="19"/>
      <c r="H1534" s="19"/>
      <c r="I1534" s="19"/>
      <c r="J1534" s="19"/>
      <c r="K1534" s="19"/>
      <c r="L1534" s="19"/>
      <c r="M1534" s="19"/>
      <c r="N1534" s="19"/>
      <c r="O1534" s="19"/>
    </row>
    <row r="1535" spans="1:26" x14ac:dyDescent="0.25">
      <c r="A1535" s="17" t="s">
        <v>335</v>
      </c>
      <c r="B1535" s="18"/>
      <c r="C1535" s="19">
        <f t="shared" si="417"/>
        <v>0</v>
      </c>
      <c r="D1535" s="19"/>
      <c r="E1535" s="19">
        <f t="shared" si="418"/>
        <v>0</v>
      </c>
      <c r="F1535" s="19"/>
      <c r="G1535" s="19"/>
      <c r="H1535" s="19"/>
      <c r="I1535" s="19"/>
      <c r="J1535" s="19"/>
      <c r="K1535" s="19"/>
      <c r="L1535" s="19"/>
      <c r="M1535" s="19"/>
      <c r="N1535" s="19"/>
      <c r="O1535" s="19"/>
    </row>
    <row r="1536" spans="1:26" x14ac:dyDescent="0.25">
      <c r="A1536" s="17" t="s">
        <v>336</v>
      </c>
      <c r="B1536" s="18"/>
      <c r="C1536" s="19">
        <f t="shared" si="417"/>
        <v>0</v>
      </c>
      <c r="D1536" s="19"/>
      <c r="E1536" s="19">
        <f t="shared" si="418"/>
        <v>0</v>
      </c>
      <c r="F1536" s="19"/>
      <c r="G1536" s="19"/>
      <c r="H1536" s="19"/>
      <c r="I1536" s="19"/>
      <c r="J1536" s="19"/>
      <c r="K1536" s="19"/>
      <c r="L1536" s="19"/>
      <c r="M1536" s="19"/>
      <c r="N1536" s="19"/>
      <c r="O1536" s="19"/>
    </row>
    <row r="1537" spans="1:26" x14ac:dyDescent="0.25">
      <c r="A1537" s="17" t="s">
        <v>337</v>
      </c>
      <c r="B1537" s="18"/>
      <c r="C1537" s="19">
        <f t="shared" si="417"/>
        <v>0</v>
      </c>
      <c r="D1537" s="19"/>
      <c r="E1537" s="19">
        <f t="shared" si="418"/>
        <v>0</v>
      </c>
      <c r="F1537" s="19"/>
      <c r="G1537" s="19"/>
      <c r="H1537" s="19"/>
      <c r="I1537" s="19"/>
      <c r="J1537" s="19"/>
      <c r="K1537" s="19"/>
      <c r="L1537" s="19"/>
      <c r="M1537" s="19"/>
      <c r="N1537" s="19"/>
      <c r="O1537" s="19"/>
    </row>
    <row r="1538" spans="1:26" x14ac:dyDescent="0.25">
      <c r="A1538" s="17" t="s">
        <v>338</v>
      </c>
      <c r="B1538" s="18"/>
      <c r="C1538" s="19">
        <f t="shared" si="417"/>
        <v>0</v>
      </c>
      <c r="D1538" s="19"/>
      <c r="E1538" s="19">
        <f t="shared" si="418"/>
        <v>0</v>
      </c>
      <c r="F1538" s="19"/>
      <c r="G1538" s="19"/>
      <c r="H1538" s="19"/>
      <c r="I1538" s="19"/>
      <c r="J1538" s="19"/>
      <c r="K1538" s="19"/>
      <c r="L1538" s="19"/>
      <c r="M1538" s="19"/>
      <c r="N1538" s="19"/>
      <c r="O1538" s="19"/>
    </row>
    <row r="1539" spans="1:26" x14ac:dyDescent="0.25">
      <c r="A1539" s="17" t="s">
        <v>98</v>
      </c>
      <c r="B1539" s="18"/>
      <c r="C1539" s="19">
        <f t="shared" si="417"/>
        <v>0</v>
      </c>
      <c r="D1539" s="19"/>
      <c r="E1539" s="19">
        <f t="shared" si="418"/>
        <v>0</v>
      </c>
      <c r="F1539" s="19"/>
      <c r="G1539" s="19"/>
      <c r="H1539" s="19"/>
      <c r="I1539" s="19"/>
      <c r="J1539" s="19"/>
      <c r="K1539" s="19"/>
      <c r="L1539" s="19"/>
      <c r="M1539" s="19"/>
      <c r="N1539" s="19"/>
      <c r="O1539" s="19"/>
    </row>
    <row r="1540" spans="1:26" x14ac:dyDescent="0.25">
      <c r="A1540" s="14" t="s">
        <v>23</v>
      </c>
      <c r="B1540" s="14"/>
      <c r="C1540" s="20">
        <f>ROUND(SUM(C1534:C1539),2)</f>
        <v>0</v>
      </c>
      <c r="D1540" s="16">
        <f>ROUND(SUM(D1534:D1539),2)</f>
        <v>0</v>
      </c>
      <c r="E1540" s="16">
        <f>ROUND(SUM(E1534:E1539),2)</f>
        <v>0</v>
      </c>
      <c r="F1540" s="16">
        <f>ROUND(SUM(F1534:F1539),2)</f>
        <v>0</v>
      </c>
      <c r="G1540" s="16">
        <f t="shared" ref="G1540:O1540" si="419">SUM(G1534:G1539)</f>
        <v>0</v>
      </c>
      <c r="H1540" s="16">
        <f t="shared" si="419"/>
        <v>0</v>
      </c>
      <c r="I1540" s="16">
        <f t="shared" si="419"/>
        <v>0</v>
      </c>
      <c r="J1540" s="16">
        <f t="shared" si="419"/>
        <v>0</v>
      </c>
      <c r="K1540" s="16">
        <f t="shared" si="419"/>
        <v>0</v>
      </c>
      <c r="L1540" s="16">
        <f t="shared" si="419"/>
        <v>0</v>
      </c>
      <c r="M1540" s="16">
        <f t="shared" si="419"/>
        <v>0</v>
      </c>
      <c r="N1540" s="16">
        <f t="shared" si="419"/>
        <v>0</v>
      </c>
      <c r="O1540" s="16">
        <f t="shared" si="419"/>
        <v>0</v>
      </c>
    </row>
    <row r="1541" spans="1:26" x14ac:dyDescent="0.25">
      <c r="A1541" s="14" t="s">
        <v>333</v>
      </c>
      <c r="B1541" s="14" t="s">
        <v>157</v>
      </c>
      <c r="C1541" s="16"/>
      <c r="D1541" s="16"/>
      <c r="E1541" s="16"/>
      <c r="F1541" s="16"/>
      <c r="G1541" s="16"/>
      <c r="H1541" s="16"/>
      <c r="I1541" s="16"/>
      <c r="J1541" s="16"/>
      <c r="K1541" s="16"/>
      <c r="L1541" s="16"/>
      <c r="M1541" s="16"/>
      <c r="N1541" s="16"/>
      <c r="O1541" s="16"/>
    </row>
    <row r="1542" spans="1:26" x14ac:dyDescent="0.25">
      <c r="A1542" s="17" t="s">
        <v>334</v>
      </c>
      <c r="B1542" s="14"/>
      <c r="C1542" s="20">
        <f t="shared" ref="C1542:F1547" si="420">ROUND(C1518+C1526-C1534,2)</f>
        <v>0</v>
      </c>
      <c r="D1542" s="16">
        <f t="shared" si="420"/>
        <v>0</v>
      </c>
      <c r="E1542" s="16">
        <f t="shared" si="420"/>
        <v>0</v>
      </c>
      <c r="F1542" s="16">
        <f t="shared" si="420"/>
        <v>0</v>
      </c>
      <c r="G1542" s="16">
        <f t="shared" ref="G1542:O1547" si="421">G1518+G1526-G1534</f>
        <v>0</v>
      </c>
      <c r="H1542" s="16">
        <f t="shared" si="421"/>
        <v>0</v>
      </c>
      <c r="I1542" s="16">
        <f t="shared" si="421"/>
        <v>0</v>
      </c>
      <c r="J1542" s="16">
        <f t="shared" si="421"/>
        <v>0</v>
      </c>
      <c r="K1542" s="16">
        <f t="shared" si="421"/>
        <v>0</v>
      </c>
      <c r="L1542" s="16">
        <f t="shared" si="421"/>
        <v>0</v>
      </c>
      <c r="M1542" s="16">
        <f t="shared" si="421"/>
        <v>0</v>
      </c>
      <c r="N1542" s="16">
        <f t="shared" si="421"/>
        <v>0</v>
      </c>
      <c r="O1542" s="16">
        <f t="shared" si="421"/>
        <v>0</v>
      </c>
    </row>
    <row r="1543" spans="1:26" x14ac:dyDescent="0.25">
      <c r="A1543" s="17" t="s">
        <v>335</v>
      </c>
      <c r="B1543" s="14"/>
      <c r="C1543" s="20">
        <f t="shared" si="420"/>
        <v>0</v>
      </c>
      <c r="D1543" s="16">
        <f t="shared" si="420"/>
        <v>0</v>
      </c>
      <c r="E1543" s="16">
        <f t="shared" si="420"/>
        <v>0</v>
      </c>
      <c r="F1543" s="16">
        <f t="shared" si="420"/>
        <v>0</v>
      </c>
      <c r="G1543" s="16">
        <f t="shared" si="421"/>
        <v>0</v>
      </c>
      <c r="H1543" s="16">
        <f t="shared" si="421"/>
        <v>0</v>
      </c>
      <c r="I1543" s="16">
        <f t="shared" si="421"/>
        <v>0</v>
      </c>
      <c r="J1543" s="16">
        <f t="shared" si="421"/>
        <v>0</v>
      </c>
      <c r="K1543" s="16">
        <f t="shared" si="421"/>
        <v>0</v>
      </c>
      <c r="L1543" s="16">
        <f t="shared" si="421"/>
        <v>0</v>
      </c>
      <c r="M1543" s="16">
        <f t="shared" si="421"/>
        <v>0</v>
      </c>
      <c r="N1543" s="16">
        <f t="shared" si="421"/>
        <v>0</v>
      </c>
      <c r="O1543" s="16">
        <f t="shared" si="421"/>
        <v>0</v>
      </c>
    </row>
    <row r="1544" spans="1:26" x14ac:dyDescent="0.25">
      <c r="A1544" s="17" t="s">
        <v>336</v>
      </c>
      <c r="B1544" s="14"/>
      <c r="C1544" s="16">
        <f t="shared" si="420"/>
        <v>0</v>
      </c>
      <c r="D1544" s="16">
        <f t="shared" si="420"/>
        <v>0</v>
      </c>
      <c r="E1544" s="16">
        <f t="shared" si="420"/>
        <v>0</v>
      </c>
      <c r="F1544" s="16">
        <f t="shared" si="420"/>
        <v>0</v>
      </c>
      <c r="G1544" s="16">
        <f t="shared" si="421"/>
        <v>0</v>
      </c>
      <c r="H1544" s="16">
        <f t="shared" si="421"/>
        <v>0</v>
      </c>
      <c r="I1544" s="16">
        <f t="shared" si="421"/>
        <v>0</v>
      </c>
      <c r="J1544" s="16">
        <f t="shared" si="421"/>
        <v>0</v>
      </c>
      <c r="K1544" s="16">
        <f t="shared" si="421"/>
        <v>0</v>
      </c>
      <c r="L1544" s="16">
        <f t="shared" si="421"/>
        <v>0</v>
      </c>
      <c r="M1544" s="16">
        <f t="shared" si="421"/>
        <v>0</v>
      </c>
      <c r="N1544" s="16">
        <f t="shared" si="421"/>
        <v>0</v>
      </c>
      <c r="O1544" s="16">
        <f t="shared" si="421"/>
        <v>0</v>
      </c>
    </row>
    <row r="1545" spans="1:26" x14ac:dyDescent="0.25">
      <c r="A1545" s="17" t="s">
        <v>337</v>
      </c>
      <c r="B1545" s="14"/>
      <c r="C1545" s="16">
        <f t="shared" si="420"/>
        <v>0</v>
      </c>
      <c r="D1545" s="16">
        <f t="shared" si="420"/>
        <v>0</v>
      </c>
      <c r="E1545" s="16">
        <f t="shared" si="420"/>
        <v>0</v>
      </c>
      <c r="F1545" s="16">
        <f t="shared" si="420"/>
        <v>0</v>
      </c>
      <c r="G1545" s="16">
        <f t="shared" si="421"/>
        <v>0</v>
      </c>
      <c r="H1545" s="16">
        <f t="shared" si="421"/>
        <v>0</v>
      </c>
      <c r="I1545" s="16">
        <f t="shared" si="421"/>
        <v>0</v>
      </c>
      <c r="J1545" s="16">
        <f t="shared" si="421"/>
        <v>0</v>
      </c>
      <c r="K1545" s="16">
        <f t="shared" si="421"/>
        <v>0</v>
      </c>
      <c r="L1545" s="16">
        <f t="shared" si="421"/>
        <v>0</v>
      </c>
      <c r="M1545" s="16">
        <f t="shared" si="421"/>
        <v>0</v>
      </c>
      <c r="N1545" s="16">
        <f t="shared" si="421"/>
        <v>0</v>
      </c>
      <c r="O1545" s="16">
        <f t="shared" si="421"/>
        <v>0</v>
      </c>
    </row>
    <row r="1546" spans="1:26" x14ac:dyDescent="0.25">
      <c r="A1546" s="17" t="s">
        <v>338</v>
      </c>
      <c r="B1546" s="14"/>
      <c r="C1546" s="16">
        <f t="shared" si="420"/>
        <v>0</v>
      </c>
      <c r="D1546" s="16">
        <f t="shared" si="420"/>
        <v>0</v>
      </c>
      <c r="E1546" s="16">
        <f t="shared" si="420"/>
        <v>0</v>
      </c>
      <c r="F1546" s="16">
        <f t="shared" si="420"/>
        <v>0</v>
      </c>
      <c r="G1546" s="16">
        <f t="shared" si="421"/>
        <v>0</v>
      </c>
      <c r="H1546" s="16">
        <f t="shared" si="421"/>
        <v>0</v>
      </c>
      <c r="I1546" s="16">
        <f t="shared" si="421"/>
        <v>0</v>
      </c>
      <c r="J1546" s="16">
        <f t="shared" si="421"/>
        <v>0</v>
      </c>
      <c r="K1546" s="16">
        <f t="shared" si="421"/>
        <v>0</v>
      </c>
      <c r="L1546" s="16">
        <f t="shared" si="421"/>
        <v>0</v>
      </c>
      <c r="M1546" s="16">
        <f t="shared" si="421"/>
        <v>0</v>
      </c>
      <c r="N1546" s="16">
        <f t="shared" si="421"/>
        <v>0</v>
      </c>
      <c r="O1546" s="16">
        <f t="shared" si="421"/>
        <v>0</v>
      </c>
    </row>
    <row r="1547" spans="1:26" x14ac:dyDescent="0.25">
      <c r="A1547" s="17" t="s">
        <v>98</v>
      </c>
      <c r="B1547" s="14"/>
      <c r="C1547" s="16">
        <f t="shared" si="420"/>
        <v>0</v>
      </c>
      <c r="D1547" s="16">
        <f t="shared" si="420"/>
        <v>0</v>
      </c>
      <c r="E1547" s="16">
        <f t="shared" si="420"/>
        <v>0</v>
      </c>
      <c r="F1547" s="16">
        <f t="shared" si="420"/>
        <v>0</v>
      </c>
      <c r="G1547" s="16">
        <f t="shared" si="421"/>
        <v>0</v>
      </c>
      <c r="H1547" s="16">
        <f t="shared" si="421"/>
        <v>0</v>
      </c>
      <c r="I1547" s="16">
        <f t="shared" si="421"/>
        <v>0</v>
      </c>
      <c r="J1547" s="16">
        <f t="shared" si="421"/>
        <v>0</v>
      </c>
      <c r="K1547" s="16">
        <f t="shared" si="421"/>
        <v>0</v>
      </c>
      <c r="L1547" s="16">
        <f t="shared" si="421"/>
        <v>0</v>
      </c>
      <c r="M1547" s="16">
        <f t="shared" si="421"/>
        <v>0</v>
      </c>
      <c r="N1547" s="16">
        <f t="shared" si="421"/>
        <v>0</v>
      </c>
      <c r="O1547" s="16">
        <f t="shared" si="421"/>
        <v>0</v>
      </c>
      <c r="Z1547" s="489" t="s">
        <v>913</v>
      </c>
    </row>
    <row r="1548" spans="1:26" x14ac:dyDescent="0.25">
      <c r="A1548" s="14" t="s">
        <v>23</v>
      </c>
      <c r="B1548" s="14"/>
      <c r="C1548" s="20">
        <f>ROUND(SUM(C1542:C1547),2)</f>
        <v>0</v>
      </c>
      <c r="D1548" s="16">
        <f>ROUND(SUM(D1542:D1547),2)</f>
        <v>0</v>
      </c>
      <c r="E1548" s="16">
        <f>ROUND(SUM(E1542:E1547),2)</f>
        <v>0</v>
      </c>
      <c r="F1548" s="16">
        <f>ROUND(SUM(F1542:F1547),2)</f>
        <v>0</v>
      </c>
      <c r="G1548" s="16">
        <f t="shared" ref="G1548:O1548" si="422">SUM(G1542:G1547)</f>
        <v>0</v>
      </c>
      <c r="H1548" s="16">
        <f t="shared" si="422"/>
        <v>0</v>
      </c>
      <c r="I1548" s="16">
        <f t="shared" si="422"/>
        <v>0</v>
      </c>
      <c r="J1548" s="16">
        <f t="shared" si="422"/>
        <v>0</v>
      </c>
      <c r="K1548" s="16">
        <f t="shared" si="422"/>
        <v>0</v>
      </c>
      <c r="L1548" s="16">
        <f t="shared" si="422"/>
        <v>0</v>
      </c>
      <c r="M1548" s="16">
        <f t="shared" si="422"/>
        <v>0</v>
      </c>
      <c r="N1548" s="16">
        <f t="shared" si="422"/>
        <v>0</v>
      </c>
      <c r="O1548" s="16">
        <f t="shared" si="422"/>
        <v>0</v>
      </c>
    </row>
    <row r="1549" spans="1:26" x14ac:dyDescent="0.25">
      <c r="A1549" s="17"/>
      <c r="B1549" s="14"/>
      <c r="C1549" s="16"/>
      <c r="D1549" s="16"/>
      <c r="E1549" s="16"/>
      <c r="F1549" s="16"/>
      <c r="G1549" s="16"/>
      <c r="H1549" s="16"/>
      <c r="I1549" s="16"/>
      <c r="J1549" s="16"/>
      <c r="K1549" s="16"/>
      <c r="L1549" s="16"/>
      <c r="M1549" s="16"/>
      <c r="N1549" s="16"/>
      <c r="O1549" s="16"/>
    </row>
    <row r="1550" spans="1:26" x14ac:dyDescent="0.25">
      <c r="A1550" s="11" t="s">
        <v>339</v>
      </c>
      <c r="B1550" s="12"/>
      <c r="C1550" s="55"/>
      <c r="D1550" s="55"/>
      <c r="E1550" s="55"/>
      <c r="F1550" s="55"/>
      <c r="G1550" s="55"/>
      <c r="H1550" s="55"/>
      <c r="I1550" s="55"/>
      <c r="J1550" s="55"/>
      <c r="K1550" s="55"/>
      <c r="L1550" s="55"/>
      <c r="M1550" s="55"/>
      <c r="N1550" s="55"/>
      <c r="O1550" s="55"/>
    </row>
    <row r="1551" spans="1:26" x14ac:dyDescent="0.25">
      <c r="A1551" s="46" t="s">
        <v>3</v>
      </c>
      <c r="B1551" s="14" t="s">
        <v>157</v>
      </c>
      <c r="C1551" s="16"/>
      <c r="D1551" s="16"/>
      <c r="E1551" s="16"/>
      <c r="F1551" s="16"/>
      <c r="G1551" s="16"/>
      <c r="H1551" s="16"/>
      <c r="I1551" s="16"/>
      <c r="J1551" s="16"/>
      <c r="K1551" s="16"/>
      <c r="L1551" s="16"/>
      <c r="M1551" s="16"/>
      <c r="N1551" s="16"/>
      <c r="O1551" s="16"/>
    </row>
    <row r="1552" spans="1:26" x14ac:dyDescent="0.25">
      <c r="A1552" s="17" t="s">
        <v>340</v>
      </c>
      <c r="B1552" s="18"/>
      <c r="C1552" s="19">
        <f>ROUND(E1552+D1552,2)</f>
        <v>0</v>
      </c>
      <c r="D1552" s="19"/>
      <c r="E1552" s="19">
        <f>ROUND(SUM(F1552:O1552),2)</f>
        <v>0</v>
      </c>
      <c r="F1552" s="19"/>
      <c r="G1552" s="19"/>
      <c r="H1552" s="19"/>
      <c r="I1552" s="19"/>
      <c r="J1552" s="19"/>
      <c r="K1552" s="19"/>
      <c r="L1552" s="19"/>
      <c r="M1552" s="19"/>
      <c r="N1552" s="19"/>
      <c r="O1552" s="19"/>
    </row>
    <row r="1553" spans="1:27" x14ac:dyDescent="0.25">
      <c r="A1553" s="17" t="s">
        <v>341</v>
      </c>
      <c r="B1553" s="18"/>
      <c r="C1553" s="19">
        <f>ROUND(E1553+D1553,2)</f>
        <v>0</v>
      </c>
      <c r="D1553" s="19"/>
      <c r="E1553" s="19">
        <f>ROUND(SUM(F1553:O1553),2)</f>
        <v>0</v>
      </c>
      <c r="F1553" s="19"/>
      <c r="G1553" s="19"/>
      <c r="H1553" s="19"/>
      <c r="I1553" s="19"/>
      <c r="J1553" s="19"/>
      <c r="K1553" s="19"/>
      <c r="L1553" s="19"/>
      <c r="M1553" s="19"/>
      <c r="N1553" s="19"/>
      <c r="O1553" s="19"/>
      <c r="Z1553" s="489" t="s">
        <v>914</v>
      </c>
    </row>
    <row r="1554" spans="1:27" x14ac:dyDescent="0.25">
      <c r="A1554" s="17" t="s">
        <v>342</v>
      </c>
      <c r="B1554" s="14"/>
      <c r="C1554" s="20">
        <f>ROUND(C1552+C1553,2)</f>
        <v>0</v>
      </c>
      <c r="D1554" s="16">
        <f>ROUND(D1552+D1553,2)</f>
        <v>0</v>
      </c>
      <c r="E1554" s="16">
        <f>ROUND(E1552+E1553,2)</f>
        <v>0</v>
      </c>
      <c r="F1554" s="16">
        <f>ROUND(F1552+F1553,2)</f>
        <v>0</v>
      </c>
      <c r="G1554" s="16">
        <f t="shared" ref="G1554:O1554" si="423">G1552+G1553</f>
        <v>0</v>
      </c>
      <c r="H1554" s="16">
        <f t="shared" si="423"/>
        <v>0</v>
      </c>
      <c r="I1554" s="16">
        <f t="shared" si="423"/>
        <v>0</v>
      </c>
      <c r="J1554" s="16">
        <f t="shared" si="423"/>
        <v>0</v>
      </c>
      <c r="K1554" s="16">
        <f t="shared" si="423"/>
        <v>0</v>
      </c>
      <c r="L1554" s="16">
        <f t="shared" si="423"/>
        <v>0</v>
      </c>
      <c r="M1554" s="16">
        <f t="shared" si="423"/>
        <v>0</v>
      </c>
      <c r="N1554" s="16">
        <f t="shared" si="423"/>
        <v>0</v>
      </c>
      <c r="O1554" s="16">
        <f t="shared" si="423"/>
        <v>0</v>
      </c>
    </row>
    <row r="1555" spans="1:27" x14ac:dyDescent="0.25">
      <c r="A1555" s="17" t="s">
        <v>343</v>
      </c>
      <c r="B1555" s="18"/>
      <c r="C1555" s="19">
        <f>ROUND(E1555+D1555,2)</f>
        <v>0</v>
      </c>
      <c r="D1555" s="19"/>
      <c r="E1555" s="19">
        <f>ROUND(SUM(F1555:O1555),2)</f>
        <v>0</v>
      </c>
      <c r="F1555" s="48"/>
      <c r="G1555" s="19"/>
      <c r="H1555" s="19"/>
      <c r="I1555" s="19"/>
      <c r="J1555" s="19"/>
      <c r="K1555" s="19"/>
      <c r="L1555" s="19"/>
      <c r="M1555" s="19"/>
      <c r="N1555" s="19"/>
      <c r="O1555" s="19"/>
    </row>
    <row r="1556" spans="1:27" x14ac:dyDescent="0.25">
      <c r="A1556" s="17" t="s">
        <v>344</v>
      </c>
      <c r="B1556" s="18"/>
      <c r="C1556" s="19">
        <f>ROUND(E1556+D1556,2)</f>
        <v>0</v>
      </c>
      <c r="D1556" s="19"/>
      <c r="E1556" s="19">
        <f>ROUND(SUM(F1556:O1556),2)</f>
        <v>0</v>
      </c>
      <c r="F1556" s="48"/>
      <c r="G1556" s="19"/>
      <c r="H1556" s="19"/>
      <c r="I1556" s="19"/>
      <c r="J1556" s="19"/>
      <c r="K1556" s="19"/>
      <c r="L1556" s="19"/>
      <c r="M1556" s="19"/>
      <c r="N1556" s="19"/>
      <c r="O1556" s="19"/>
      <c r="AA1556" s="489">
        <f>ROUND(C1556+C1557,2)</f>
        <v>0</v>
      </c>
    </row>
    <row r="1557" spans="1:27" x14ac:dyDescent="0.25">
      <c r="A1557" s="17" t="s">
        <v>345</v>
      </c>
      <c r="B1557" s="18"/>
      <c r="C1557" s="19">
        <f>ROUND(E1557+D1557,2)</f>
        <v>0</v>
      </c>
      <c r="D1557" s="19"/>
      <c r="E1557" s="19">
        <f>ROUND(SUM(F1557:O1557),2)</f>
        <v>0</v>
      </c>
      <c r="F1557" s="19"/>
      <c r="G1557" s="19"/>
      <c r="H1557" s="19"/>
      <c r="I1557" s="19"/>
      <c r="J1557" s="19"/>
      <c r="K1557" s="19"/>
      <c r="L1557" s="19"/>
      <c r="M1557" s="19"/>
      <c r="N1557" s="19"/>
      <c r="O1557" s="19"/>
    </row>
    <row r="1558" spans="1:27" x14ac:dyDescent="0.25">
      <c r="A1558" s="17" t="s">
        <v>346</v>
      </c>
      <c r="B1558" s="18"/>
      <c r="C1558" s="19">
        <f>ROUND(E1558+D1558,2)</f>
        <v>0</v>
      </c>
      <c r="D1558" s="19"/>
      <c r="E1558" s="19">
        <f>ROUND(SUM(F1558:O1558),2)</f>
        <v>0</v>
      </c>
      <c r="F1558" s="19"/>
      <c r="G1558" s="19"/>
      <c r="H1558" s="19"/>
      <c r="I1558" s="19"/>
      <c r="J1558" s="19"/>
      <c r="K1558" s="19"/>
      <c r="L1558" s="19"/>
      <c r="M1558" s="19"/>
      <c r="N1558" s="19"/>
      <c r="O1558" s="19"/>
    </row>
    <row r="1559" spans="1:27" x14ac:dyDescent="0.25">
      <c r="A1559" s="17" t="s">
        <v>347</v>
      </c>
      <c r="B1559" s="18"/>
      <c r="C1559" s="19">
        <f>ROUND(E1559+D1559,2)</f>
        <v>0</v>
      </c>
      <c r="D1559" s="19"/>
      <c r="E1559" s="19">
        <f>ROUND(SUM(F1559:O1559),2)</f>
        <v>0</v>
      </c>
      <c r="F1559" s="19"/>
      <c r="G1559" s="19"/>
      <c r="H1559" s="19"/>
      <c r="I1559" s="19"/>
      <c r="J1559" s="19"/>
      <c r="K1559" s="19"/>
      <c r="L1559" s="19"/>
      <c r="M1559" s="19"/>
      <c r="N1559" s="19"/>
      <c r="O1559" s="19"/>
      <c r="Z1559" s="489" t="s">
        <v>915</v>
      </c>
    </row>
    <row r="1560" spans="1:27" x14ac:dyDescent="0.25">
      <c r="A1560" s="17" t="s">
        <v>348</v>
      </c>
      <c r="B1560" s="14"/>
      <c r="C1560" s="20">
        <f>ROUND(C1554+C1555-C1556-C1557-C1558-C1559,2)</f>
        <v>0</v>
      </c>
      <c r="D1560" s="16">
        <f>ROUND(D1554+D1555-D1556-D1557-D1558-D1559,2)</f>
        <v>0</v>
      </c>
      <c r="E1560" s="16">
        <f>ROUND(E1554+E1555-E1556-E1557-E1558-E1559,2)</f>
        <v>0</v>
      </c>
      <c r="F1560" s="16">
        <f>ROUND(F1554+F1555-F1556-F1557-F1558-F1559,2)</f>
        <v>0</v>
      </c>
      <c r="G1560" s="16">
        <f t="shared" ref="G1560:O1560" si="424">G1554+G1555-G1556-G1557-G1558-G1559</f>
        <v>0</v>
      </c>
      <c r="H1560" s="16">
        <f t="shared" si="424"/>
        <v>0</v>
      </c>
      <c r="I1560" s="16">
        <f t="shared" si="424"/>
        <v>0</v>
      </c>
      <c r="J1560" s="16">
        <f t="shared" si="424"/>
        <v>0</v>
      </c>
      <c r="K1560" s="16">
        <f t="shared" si="424"/>
        <v>0</v>
      </c>
      <c r="L1560" s="16">
        <f t="shared" si="424"/>
        <v>0</v>
      </c>
      <c r="M1560" s="16">
        <f t="shared" si="424"/>
        <v>0</v>
      </c>
      <c r="N1560" s="16">
        <f t="shared" si="424"/>
        <v>0</v>
      </c>
      <c r="O1560" s="16">
        <f t="shared" si="424"/>
        <v>0</v>
      </c>
    </row>
    <row r="1561" spans="1:27" x14ac:dyDescent="0.25">
      <c r="A1561" s="17"/>
      <c r="B1561" s="14"/>
      <c r="C1561" s="16"/>
      <c r="D1561" s="16"/>
      <c r="E1561" s="16"/>
      <c r="F1561" s="16"/>
      <c r="G1561" s="16"/>
      <c r="H1561" s="16"/>
      <c r="I1561" s="16"/>
      <c r="J1561" s="16"/>
      <c r="K1561" s="16"/>
      <c r="L1561" s="16"/>
      <c r="M1561" s="16"/>
      <c r="N1561" s="16"/>
      <c r="O1561" s="16"/>
    </row>
    <row r="1562" spans="1:27" x14ac:dyDescent="0.25">
      <c r="A1562" s="11" t="s">
        <v>349</v>
      </c>
      <c r="B1562" s="69"/>
      <c r="C1562" s="70"/>
      <c r="D1562" s="70"/>
      <c r="E1562" s="70"/>
      <c r="F1562" s="70"/>
      <c r="G1562" s="70"/>
      <c r="H1562" s="70"/>
      <c r="I1562" s="70"/>
      <c r="J1562" s="70"/>
      <c r="K1562" s="70"/>
      <c r="L1562" s="70"/>
      <c r="M1562" s="70"/>
      <c r="N1562" s="70"/>
      <c r="O1562" s="70"/>
    </row>
    <row r="1563" spans="1:27" x14ac:dyDescent="0.25">
      <c r="A1563" s="17" t="s">
        <v>350</v>
      </c>
      <c r="B1563" s="14"/>
      <c r="C1563" s="16"/>
      <c r="D1563" s="16"/>
      <c r="E1563" s="16"/>
      <c r="F1563" s="16"/>
      <c r="G1563" s="16"/>
      <c r="H1563" s="16"/>
      <c r="I1563" s="16"/>
      <c r="J1563" s="16"/>
      <c r="K1563" s="16"/>
      <c r="L1563" s="16"/>
      <c r="M1563" s="16"/>
      <c r="N1563" s="16"/>
      <c r="O1563" s="16"/>
    </row>
    <row r="1564" spans="1:27" x14ac:dyDescent="0.25">
      <c r="A1564" s="14" t="s">
        <v>69</v>
      </c>
      <c r="B1564" s="71" t="str">
        <f>YEAR($B$4)&amp;"年度"</f>
        <v>2017年度</v>
      </c>
      <c r="C1564" s="16"/>
      <c r="D1564" s="16"/>
      <c r="E1564" s="16"/>
      <c r="F1564" s="16"/>
      <c r="G1564" s="16"/>
      <c r="H1564" s="16"/>
      <c r="I1564" s="16"/>
      <c r="J1564" s="16"/>
      <c r="K1564" s="16"/>
      <c r="L1564" s="16"/>
      <c r="M1564" s="16"/>
      <c r="N1564" s="16"/>
      <c r="O1564" s="16"/>
      <c r="Z1564" s="489" t="s">
        <v>916</v>
      </c>
    </row>
    <row r="1565" spans="1:27" x14ac:dyDescent="0.25">
      <c r="A1565" s="17" t="s">
        <v>351</v>
      </c>
      <c r="B1565" s="14"/>
      <c r="C1565" s="28">
        <f>ROUND(SUM(C1566:C1573),2)</f>
        <v>0</v>
      </c>
      <c r="D1565" s="16">
        <f>ROUND(SUM(D1566:D1573),2)</f>
        <v>0</v>
      </c>
      <c r="E1565" s="16">
        <f>ROUND(SUM(E1566:E1573),2)</f>
        <v>0</v>
      </c>
      <c r="F1565" s="16">
        <f>ROUND(SUM(F1566:F1573),2)</f>
        <v>0</v>
      </c>
      <c r="G1565" s="16">
        <f t="shared" ref="G1565:O1565" si="425">SUM(G1566:G1573)</f>
        <v>0</v>
      </c>
      <c r="H1565" s="16">
        <f t="shared" si="425"/>
        <v>0</v>
      </c>
      <c r="I1565" s="16">
        <f t="shared" si="425"/>
        <v>0</v>
      </c>
      <c r="J1565" s="16">
        <f t="shared" si="425"/>
        <v>0</v>
      </c>
      <c r="K1565" s="16">
        <f t="shared" si="425"/>
        <v>0</v>
      </c>
      <c r="L1565" s="16">
        <f t="shared" si="425"/>
        <v>0</v>
      </c>
      <c r="M1565" s="16">
        <f t="shared" si="425"/>
        <v>0</v>
      </c>
      <c r="N1565" s="16">
        <f t="shared" si="425"/>
        <v>0</v>
      </c>
      <c r="O1565" s="16">
        <f t="shared" si="425"/>
        <v>0</v>
      </c>
    </row>
    <row r="1566" spans="1:27" x14ac:dyDescent="0.25">
      <c r="A1566" s="72" t="s">
        <v>352</v>
      </c>
      <c r="B1566" s="18"/>
      <c r="C1566" s="19">
        <f t="shared" ref="C1566:C1573" si="426">ROUND(E1566+D1566,2)</f>
        <v>0</v>
      </c>
      <c r="D1566" s="19"/>
      <c r="E1566" s="19">
        <f t="shared" ref="E1566:E1573" si="427">ROUND(SUM(F1566:O1566),2)</f>
        <v>0</v>
      </c>
      <c r="F1566" s="19"/>
      <c r="G1566" s="19"/>
      <c r="H1566" s="19"/>
      <c r="I1566" s="19"/>
      <c r="J1566" s="19"/>
      <c r="K1566" s="19"/>
      <c r="L1566" s="19"/>
      <c r="M1566" s="19"/>
      <c r="N1566" s="19"/>
      <c r="O1566" s="19"/>
    </row>
    <row r="1567" spans="1:27" x14ac:dyDescent="0.25">
      <c r="A1567" s="72">
        <v>0</v>
      </c>
      <c r="B1567" s="18"/>
      <c r="C1567" s="19">
        <f t="shared" si="426"/>
        <v>0</v>
      </c>
      <c r="D1567" s="19"/>
      <c r="E1567" s="19">
        <f t="shared" si="427"/>
        <v>0</v>
      </c>
      <c r="F1567" s="19"/>
      <c r="G1567" s="19"/>
      <c r="H1567" s="19"/>
      <c r="I1567" s="19"/>
      <c r="J1567" s="19"/>
      <c r="K1567" s="19"/>
      <c r="L1567" s="19"/>
      <c r="M1567" s="19"/>
      <c r="N1567" s="19"/>
      <c r="O1567" s="19"/>
    </row>
    <row r="1568" spans="1:27" x14ac:dyDescent="0.25">
      <c r="A1568" s="72">
        <v>0</v>
      </c>
      <c r="B1568" s="18"/>
      <c r="C1568" s="19">
        <f t="shared" si="426"/>
        <v>0</v>
      </c>
      <c r="D1568" s="19"/>
      <c r="E1568" s="19">
        <f t="shared" si="427"/>
        <v>0</v>
      </c>
      <c r="F1568" s="19"/>
      <c r="G1568" s="19"/>
      <c r="H1568" s="19"/>
      <c r="I1568" s="19"/>
      <c r="J1568" s="19"/>
      <c r="K1568" s="19"/>
      <c r="L1568" s="19"/>
      <c r="M1568" s="19"/>
      <c r="N1568" s="19"/>
      <c r="O1568" s="19"/>
    </row>
    <row r="1569" spans="1:26" x14ac:dyDescent="0.25">
      <c r="A1569" s="72">
        <v>0</v>
      </c>
      <c r="B1569" s="18"/>
      <c r="C1569" s="19">
        <f t="shared" si="426"/>
        <v>0</v>
      </c>
      <c r="D1569" s="19"/>
      <c r="E1569" s="19">
        <f t="shared" si="427"/>
        <v>0</v>
      </c>
      <c r="F1569" s="19"/>
      <c r="G1569" s="19"/>
      <c r="H1569" s="19"/>
      <c r="I1569" s="19"/>
      <c r="J1569" s="19"/>
      <c r="K1569" s="19"/>
      <c r="L1569" s="19"/>
      <c r="M1569" s="19"/>
      <c r="N1569" s="19"/>
      <c r="O1569" s="19"/>
    </row>
    <row r="1570" spans="1:26" x14ac:dyDescent="0.25">
      <c r="A1570" s="72">
        <v>0</v>
      </c>
      <c r="B1570" s="18"/>
      <c r="C1570" s="19">
        <f t="shared" si="426"/>
        <v>0</v>
      </c>
      <c r="D1570" s="19"/>
      <c r="E1570" s="19">
        <f t="shared" si="427"/>
        <v>0</v>
      </c>
      <c r="F1570" s="19"/>
      <c r="G1570" s="19"/>
      <c r="H1570" s="19"/>
      <c r="I1570" s="19"/>
      <c r="J1570" s="19"/>
      <c r="K1570" s="19"/>
      <c r="L1570" s="19"/>
      <c r="M1570" s="19"/>
      <c r="N1570" s="19"/>
      <c r="O1570" s="19"/>
    </row>
    <row r="1571" spans="1:26" x14ac:dyDescent="0.25">
      <c r="A1571" s="72">
        <v>0</v>
      </c>
      <c r="B1571" s="18"/>
      <c r="C1571" s="19">
        <f t="shared" si="426"/>
        <v>0</v>
      </c>
      <c r="D1571" s="19"/>
      <c r="E1571" s="19">
        <f t="shared" si="427"/>
        <v>0</v>
      </c>
      <c r="F1571" s="19"/>
      <c r="G1571" s="19"/>
      <c r="H1571" s="19"/>
      <c r="I1571" s="19"/>
      <c r="J1571" s="19"/>
      <c r="K1571" s="19"/>
      <c r="L1571" s="19"/>
      <c r="M1571" s="19"/>
      <c r="N1571" s="19"/>
      <c r="O1571" s="19"/>
    </row>
    <row r="1572" spans="1:26" x14ac:dyDescent="0.25">
      <c r="A1572" s="72">
        <v>0</v>
      </c>
      <c r="B1572" s="18"/>
      <c r="C1572" s="19">
        <f t="shared" si="426"/>
        <v>0</v>
      </c>
      <c r="D1572" s="19"/>
      <c r="E1572" s="19">
        <f t="shared" si="427"/>
        <v>0</v>
      </c>
      <c r="F1572" s="19"/>
      <c r="G1572" s="19"/>
      <c r="H1572" s="19"/>
      <c r="I1572" s="19"/>
      <c r="J1572" s="19"/>
      <c r="K1572" s="19"/>
      <c r="L1572" s="19"/>
      <c r="M1572" s="19"/>
      <c r="N1572" s="19"/>
      <c r="O1572" s="19"/>
    </row>
    <row r="1573" spans="1:26" x14ac:dyDescent="0.25">
      <c r="A1573" s="72">
        <v>0</v>
      </c>
      <c r="B1573" s="18"/>
      <c r="C1573" s="19">
        <f t="shared" si="426"/>
        <v>0</v>
      </c>
      <c r="D1573" s="19"/>
      <c r="E1573" s="19">
        <f t="shared" si="427"/>
        <v>0</v>
      </c>
      <c r="F1573" s="19"/>
      <c r="G1573" s="19"/>
      <c r="H1573" s="19"/>
      <c r="I1573" s="19"/>
      <c r="J1573" s="19"/>
      <c r="K1573" s="19"/>
      <c r="L1573" s="19"/>
      <c r="M1573" s="19"/>
      <c r="N1573" s="19"/>
      <c r="O1573" s="19"/>
    </row>
    <row r="1574" spans="1:26" x14ac:dyDescent="0.25">
      <c r="A1574" s="73" t="s">
        <v>353</v>
      </c>
      <c r="B1574" s="14"/>
      <c r="C1574" s="20">
        <f>ROUND(SUM(C1575:C1579),2)</f>
        <v>0</v>
      </c>
      <c r="D1574" s="16">
        <f>ROUND(SUM(D1575:D1579),2)</f>
        <v>0</v>
      </c>
      <c r="E1574" s="16">
        <f>ROUND(SUM(E1575:E1579),2)</f>
        <v>0</v>
      </c>
      <c r="F1574" s="16">
        <f>ROUND(SUM(F1575:F1579),2)</f>
        <v>0</v>
      </c>
      <c r="G1574" s="16">
        <f t="shared" ref="G1574:O1574" si="428">SUM(G1575:G1579)</f>
        <v>0</v>
      </c>
      <c r="H1574" s="16">
        <f t="shared" si="428"/>
        <v>0</v>
      </c>
      <c r="I1574" s="16">
        <f t="shared" si="428"/>
        <v>0</v>
      </c>
      <c r="J1574" s="16">
        <f t="shared" si="428"/>
        <v>0</v>
      </c>
      <c r="K1574" s="16">
        <f t="shared" si="428"/>
        <v>0</v>
      </c>
      <c r="L1574" s="16">
        <f t="shared" si="428"/>
        <v>0</v>
      </c>
      <c r="M1574" s="16">
        <f t="shared" si="428"/>
        <v>0</v>
      </c>
      <c r="N1574" s="16">
        <f t="shared" si="428"/>
        <v>0</v>
      </c>
      <c r="O1574" s="16">
        <f t="shared" si="428"/>
        <v>0</v>
      </c>
    </row>
    <row r="1575" spans="1:26" x14ac:dyDescent="0.25">
      <c r="A1575" s="72" t="s">
        <v>354</v>
      </c>
      <c r="B1575" s="18"/>
      <c r="C1575" s="19">
        <f>ROUND(E1575+D1575,2)</f>
        <v>0</v>
      </c>
      <c r="D1575" s="19"/>
      <c r="E1575" s="19">
        <f>ROUND(SUM(F1575:O1575),2)</f>
        <v>0</v>
      </c>
      <c r="F1575" s="19"/>
      <c r="G1575" s="19"/>
      <c r="H1575" s="19"/>
      <c r="I1575" s="19"/>
      <c r="J1575" s="19"/>
      <c r="K1575" s="19"/>
      <c r="L1575" s="19"/>
      <c r="M1575" s="19"/>
      <c r="N1575" s="19"/>
      <c r="O1575" s="19"/>
    </row>
    <row r="1576" spans="1:26" x14ac:dyDescent="0.25">
      <c r="A1576" s="72">
        <v>0</v>
      </c>
      <c r="B1576" s="18"/>
      <c r="C1576" s="19">
        <f>ROUND(E1576+D1576,2)</f>
        <v>0</v>
      </c>
      <c r="D1576" s="19"/>
      <c r="E1576" s="19">
        <f>ROUND(SUM(F1576:O1576),2)</f>
        <v>0</v>
      </c>
      <c r="F1576" s="19"/>
      <c r="G1576" s="19"/>
      <c r="H1576" s="19"/>
      <c r="I1576" s="19"/>
      <c r="J1576" s="19"/>
      <c r="K1576" s="19"/>
      <c r="L1576" s="19"/>
      <c r="M1576" s="19"/>
      <c r="N1576" s="19"/>
      <c r="O1576" s="19"/>
    </row>
    <row r="1577" spans="1:26" x14ac:dyDescent="0.25">
      <c r="A1577" s="72">
        <v>0</v>
      </c>
      <c r="B1577" s="18"/>
      <c r="C1577" s="19">
        <f>ROUND(E1577+D1577,2)</f>
        <v>0</v>
      </c>
      <c r="D1577" s="19"/>
      <c r="E1577" s="19">
        <f>ROUND(SUM(F1577:O1577),2)</f>
        <v>0</v>
      </c>
      <c r="F1577" s="19"/>
      <c r="G1577" s="19"/>
      <c r="H1577" s="19"/>
      <c r="I1577" s="19"/>
      <c r="J1577" s="19"/>
      <c r="K1577" s="19"/>
      <c r="L1577" s="19"/>
      <c r="M1577" s="19"/>
      <c r="N1577" s="19"/>
      <c r="O1577" s="19"/>
    </row>
    <row r="1578" spans="1:26" x14ac:dyDescent="0.25">
      <c r="A1578" s="72">
        <v>0</v>
      </c>
      <c r="B1578" s="18"/>
      <c r="C1578" s="19">
        <f>ROUND(E1578+D1578,2)</f>
        <v>0</v>
      </c>
      <c r="D1578" s="19"/>
      <c r="E1578" s="19">
        <f>ROUND(SUM(F1578:O1578),2)</f>
        <v>0</v>
      </c>
      <c r="F1578" s="19"/>
      <c r="G1578" s="19"/>
      <c r="H1578" s="19"/>
      <c r="I1578" s="19"/>
      <c r="J1578" s="19"/>
      <c r="K1578" s="19"/>
      <c r="L1578" s="19"/>
      <c r="M1578" s="19"/>
      <c r="N1578" s="19"/>
      <c r="O1578" s="19"/>
    </row>
    <row r="1579" spans="1:26" x14ac:dyDescent="0.25">
      <c r="A1579" s="72">
        <v>0</v>
      </c>
      <c r="B1579" s="18"/>
      <c r="C1579" s="19">
        <f>ROUND(E1579+D1579,2)</f>
        <v>0</v>
      </c>
      <c r="D1579" s="19"/>
      <c r="E1579" s="19">
        <f>ROUND(SUM(F1579:O1579),2)</f>
        <v>0</v>
      </c>
      <c r="F1579" s="19"/>
      <c r="G1579" s="19"/>
      <c r="H1579" s="19"/>
      <c r="I1579" s="19"/>
      <c r="J1579" s="19"/>
      <c r="K1579" s="19"/>
      <c r="L1579" s="19"/>
      <c r="M1579" s="19"/>
      <c r="N1579" s="19"/>
      <c r="O1579" s="19"/>
      <c r="Z1579" s="489" t="s">
        <v>917</v>
      </c>
    </row>
    <row r="1580" spans="1:26" x14ac:dyDescent="0.25">
      <c r="A1580" s="74" t="s">
        <v>23</v>
      </c>
      <c r="B1580" s="14"/>
      <c r="C1580" s="20">
        <f>ROUND(C1574+C1565,2)</f>
        <v>0</v>
      </c>
      <c r="D1580" s="16">
        <f>ROUND(D1574+D1565,2)</f>
        <v>0</v>
      </c>
      <c r="E1580" s="16">
        <f>ROUND(E1574+E1565,2)</f>
        <v>0</v>
      </c>
      <c r="F1580" s="16">
        <f>ROUND(F1574+F1565,2)</f>
        <v>0</v>
      </c>
      <c r="G1580" s="16">
        <f t="shared" ref="G1580:O1580" si="429">G1574+G1565</f>
        <v>0</v>
      </c>
      <c r="H1580" s="16">
        <f t="shared" si="429"/>
        <v>0</v>
      </c>
      <c r="I1580" s="16">
        <f t="shared" si="429"/>
        <v>0</v>
      </c>
      <c r="J1580" s="16">
        <f t="shared" si="429"/>
        <v>0</v>
      </c>
      <c r="K1580" s="16">
        <f t="shared" si="429"/>
        <v>0</v>
      </c>
      <c r="L1580" s="16">
        <f t="shared" si="429"/>
        <v>0</v>
      </c>
      <c r="M1580" s="16">
        <f t="shared" si="429"/>
        <v>0</v>
      </c>
      <c r="N1580" s="16">
        <f t="shared" si="429"/>
        <v>0</v>
      </c>
      <c r="O1580" s="16">
        <f t="shared" si="429"/>
        <v>0</v>
      </c>
    </row>
    <row r="1581" spans="1:26" x14ac:dyDescent="0.25">
      <c r="A1581" s="14" t="s">
        <v>69</v>
      </c>
      <c r="B1581" s="14" t="str">
        <f>YEAR($B$3)&amp;"年度"</f>
        <v>2016年度</v>
      </c>
      <c r="C1581" s="16"/>
      <c r="D1581" s="16"/>
      <c r="E1581" s="16"/>
      <c r="F1581" s="16"/>
      <c r="G1581" s="16"/>
      <c r="H1581" s="16"/>
      <c r="I1581" s="16"/>
      <c r="J1581" s="16"/>
      <c r="K1581" s="16"/>
      <c r="L1581" s="16"/>
      <c r="M1581" s="16"/>
      <c r="N1581" s="16"/>
      <c r="O1581" s="16"/>
    </row>
    <row r="1582" spans="1:26" x14ac:dyDescent="0.25">
      <c r="A1582" s="17" t="s">
        <v>351</v>
      </c>
      <c r="B1582" s="14"/>
      <c r="C1582" s="16">
        <f>ROUND(SUM(C1583:C1590),2)</f>
        <v>0</v>
      </c>
      <c r="D1582" s="16">
        <f>ROUND(SUM(D1583:D1590),2)</f>
        <v>0</v>
      </c>
      <c r="E1582" s="16">
        <f>ROUND(SUM(E1583:E1590),2)</f>
        <v>0</v>
      </c>
      <c r="F1582" s="16">
        <f>ROUND(SUM(F1583:F1590),2)</f>
        <v>0</v>
      </c>
      <c r="G1582" s="16">
        <f t="shared" ref="G1582:O1582" si="430">SUM(G1583:G1590)</f>
        <v>0</v>
      </c>
      <c r="H1582" s="16">
        <f t="shared" si="430"/>
        <v>0</v>
      </c>
      <c r="I1582" s="16">
        <f t="shared" si="430"/>
        <v>0</v>
      </c>
      <c r="J1582" s="16">
        <f t="shared" si="430"/>
        <v>0</v>
      </c>
      <c r="K1582" s="16">
        <f t="shared" si="430"/>
        <v>0</v>
      </c>
      <c r="L1582" s="16">
        <f t="shared" si="430"/>
        <v>0</v>
      </c>
      <c r="M1582" s="16">
        <f t="shared" si="430"/>
        <v>0</v>
      </c>
      <c r="N1582" s="16">
        <f t="shared" si="430"/>
        <v>0</v>
      </c>
      <c r="O1582" s="16">
        <f t="shared" si="430"/>
        <v>0</v>
      </c>
    </row>
    <row r="1583" spans="1:26" x14ac:dyDescent="0.25">
      <c r="A1583" s="73" t="str">
        <f>$A$1566</f>
        <v>主营业务</v>
      </c>
      <c r="B1583" s="18"/>
      <c r="C1583" s="19">
        <f t="shared" ref="C1583:C1590" si="431">ROUND(E1583+D1583,2)</f>
        <v>0</v>
      </c>
      <c r="D1583" s="19"/>
      <c r="E1583" s="19">
        <f t="shared" ref="E1583:E1590" si="432">ROUND(SUM(F1583:O1583),2)</f>
        <v>0</v>
      </c>
      <c r="F1583" s="48"/>
      <c r="G1583" s="19"/>
      <c r="H1583" s="19"/>
      <c r="I1583" s="19"/>
      <c r="J1583" s="19"/>
      <c r="K1583" s="19"/>
      <c r="L1583" s="19"/>
      <c r="M1583" s="19"/>
      <c r="N1583" s="19"/>
      <c r="O1583" s="19"/>
    </row>
    <row r="1584" spans="1:26" x14ac:dyDescent="0.25">
      <c r="A1584" s="73">
        <f>$A$1567</f>
        <v>0</v>
      </c>
      <c r="B1584" s="18"/>
      <c r="C1584" s="19">
        <f t="shared" si="431"/>
        <v>0</v>
      </c>
      <c r="D1584" s="19"/>
      <c r="E1584" s="19">
        <f t="shared" si="432"/>
        <v>0</v>
      </c>
      <c r="F1584" s="19"/>
      <c r="G1584" s="19"/>
      <c r="H1584" s="19"/>
      <c r="I1584" s="19"/>
      <c r="J1584" s="19"/>
      <c r="K1584" s="19"/>
      <c r="L1584" s="19"/>
      <c r="M1584" s="19"/>
      <c r="N1584" s="19"/>
      <c r="O1584" s="19"/>
    </row>
    <row r="1585" spans="1:26" x14ac:dyDescent="0.25">
      <c r="A1585" s="73">
        <f>$A$1568</f>
        <v>0</v>
      </c>
      <c r="B1585" s="18"/>
      <c r="C1585" s="19">
        <f t="shared" si="431"/>
        <v>0</v>
      </c>
      <c r="D1585" s="19"/>
      <c r="E1585" s="19">
        <f t="shared" si="432"/>
        <v>0</v>
      </c>
      <c r="F1585" s="19"/>
      <c r="G1585" s="19"/>
      <c r="H1585" s="19"/>
      <c r="I1585" s="19"/>
      <c r="J1585" s="19"/>
      <c r="K1585" s="19"/>
      <c r="L1585" s="19"/>
      <c r="M1585" s="19"/>
      <c r="N1585" s="19"/>
      <c r="O1585" s="19"/>
    </row>
    <row r="1586" spans="1:26" x14ac:dyDescent="0.25">
      <c r="A1586" s="73">
        <f>$A$1569</f>
        <v>0</v>
      </c>
      <c r="B1586" s="18"/>
      <c r="C1586" s="19">
        <f t="shared" si="431"/>
        <v>0</v>
      </c>
      <c r="D1586" s="19"/>
      <c r="E1586" s="19">
        <f t="shared" si="432"/>
        <v>0</v>
      </c>
      <c r="F1586" s="19"/>
      <c r="G1586" s="19"/>
      <c r="H1586" s="19"/>
      <c r="I1586" s="19"/>
      <c r="J1586" s="19"/>
      <c r="K1586" s="19"/>
      <c r="L1586" s="19"/>
      <c r="M1586" s="19"/>
      <c r="N1586" s="19"/>
      <c r="O1586" s="19"/>
    </row>
    <row r="1587" spans="1:26" x14ac:dyDescent="0.25">
      <c r="A1587" s="73">
        <f>$A$1570</f>
        <v>0</v>
      </c>
      <c r="B1587" s="18"/>
      <c r="C1587" s="19">
        <f t="shared" si="431"/>
        <v>0</v>
      </c>
      <c r="D1587" s="19"/>
      <c r="E1587" s="19">
        <f t="shared" si="432"/>
        <v>0</v>
      </c>
      <c r="F1587" s="19"/>
      <c r="G1587" s="19"/>
      <c r="H1587" s="19"/>
      <c r="I1587" s="19"/>
      <c r="J1587" s="19"/>
      <c r="K1587" s="19"/>
      <c r="L1587" s="19"/>
      <c r="M1587" s="19"/>
      <c r="N1587" s="19"/>
      <c r="O1587" s="19"/>
    </row>
    <row r="1588" spans="1:26" x14ac:dyDescent="0.25">
      <c r="A1588" s="73">
        <f>$A$1571</f>
        <v>0</v>
      </c>
      <c r="B1588" s="18"/>
      <c r="C1588" s="19">
        <f t="shared" si="431"/>
        <v>0</v>
      </c>
      <c r="D1588" s="19"/>
      <c r="E1588" s="19">
        <f t="shared" si="432"/>
        <v>0</v>
      </c>
      <c r="F1588" s="19"/>
      <c r="G1588" s="19"/>
      <c r="H1588" s="19"/>
      <c r="I1588" s="19"/>
      <c r="J1588" s="19"/>
      <c r="K1588" s="19"/>
      <c r="L1588" s="19"/>
      <c r="M1588" s="19"/>
      <c r="N1588" s="19"/>
      <c r="O1588" s="19"/>
    </row>
    <row r="1589" spans="1:26" x14ac:dyDescent="0.25">
      <c r="A1589" s="73">
        <f>$A$1572</f>
        <v>0</v>
      </c>
      <c r="B1589" s="18"/>
      <c r="C1589" s="19">
        <f t="shared" si="431"/>
        <v>0</v>
      </c>
      <c r="D1589" s="19"/>
      <c r="E1589" s="19">
        <f t="shared" si="432"/>
        <v>0</v>
      </c>
      <c r="F1589" s="19"/>
      <c r="G1589" s="19"/>
      <c r="H1589" s="19"/>
      <c r="I1589" s="19"/>
      <c r="J1589" s="19"/>
      <c r="K1589" s="19"/>
      <c r="L1589" s="19"/>
      <c r="M1589" s="19"/>
      <c r="N1589" s="19"/>
      <c r="O1589" s="19"/>
    </row>
    <row r="1590" spans="1:26" x14ac:dyDescent="0.25">
      <c r="A1590" s="73">
        <f>$A$1573</f>
        <v>0</v>
      </c>
      <c r="B1590" s="18"/>
      <c r="C1590" s="19">
        <f t="shared" si="431"/>
        <v>0</v>
      </c>
      <c r="D1590" s="19"/>
      <c r="E1590" s="19">
        <f t="shared" si="432"/>
        <v>0</v>
      </c>
      <c r="F1590" s="19"/>
      <c r="G1590" s="19"/>
      <c r="H1590" s="19"/>
      <c r="I1590" s="19"/>
      <c r="J1590" s="19"/>
      <c r="K1590" s="19"/>
      <c r="L1590" s="19"/>
      <c r="M1590" s="19"/>
      <c r="N1590" s="19"/>
      <c r="O1590" s="19"/>
    </row>
    <row r="1591" spans="1:26" x14ac:dyDescent="0.25">
      <c r="A1591" s="73" t="str">
        <f>$A$1574</f>
        <v>其他业务小计</v>
      </c>
      <c r="B1591" s="14"/>
      <c r="C1591" s="16">
        <f>ROUND(SUM(C1592:C1596),2)</f>
        <v>0</v>
      </c>
      <c r="D1591" s="16">
        <f>ROUND(SUM(D1592:D1596),2)</f>
        <v>0</v>
      </c>
      <c r="E1591" s="16">
        <f>ROUND(SUM(E1592:E1596),2)</f>
        <v>0</v>
      </c>
      <c r="F1591" s="16">
        <f>ROUND(SUM(F1592:F1596),2)</f>
        <v>0</v>
      </c>
      <c r="G1591" s="16">
        <f t="shared" ref="G1591:O1591" si="433">SUM(G1592:G1596)</f>
        <v>0</v>
      </c>
      <c r="H1591" s="16">
        <f t="shared" si="433"/>
        <v>0</v>
      </c>
      <c r="I1591" s="16">
        <f t="shared" si="433"/>
        <v>0</v>
      </c>
      <c r="J1591" s="16">
        <f t="shared" si="433"/>
        <v>0</v>
      </c>
      <c r="K1591" s="16">
        <f t="shared" si="433"/>
        <v>0</v>
      </c>
      <c r="L1591" s="16">
        <f t="shared" si="433"/>
        <v>0</v>
      </c>
      <c r="M1591" s="16">
        <f t="shared" si="433"/>
        <v>0</v>
      </c>
      <c r="N1591" s="16">
        <f t="shared" si="433"/>
        <v>0</v>
      </c>
      <c r="O1591" s="16">
        <f t="shared" si="433"/>
        <v>0</v>
      </c>
    </row>
    <row r="1592" spans="1:26" x14ac:dyDescent="0.25">
      <c r="A1592" s="73" t="str">
        <f>$A$1575</f>
        <v>其他业务</v>
      </c>
      <c r="B1592" s="18"/>
      <c r="C1592" s="19">
        <f>ROUND(E1592+D1592,2)</f>
        <v>0</v>
      </c>
      <c r="D1592" s="19"/>
      <c r="E1592" s="19">
        <f>ROUND(SUM(F1592:O1592),2)</f>
        <v>0</v>
      </c>
      <c r="F1592" s="19"/>
      <c r="G1592" s="19"/>
      <c r="H1592" s="19"/>
      <c r="I1592" s="19"/>
      <c r="J1592" s="19"/>
      <c r="K1592" s="19"/>
      <c r="L1592" s="19"/>
      <c r="M1592" s="19"/>
      <c r="N1592" s="19"/>
      <c r="O1592" s="19"/>
    </row>
    <row r="1593" spans="1:26" x14ac:dyDescent="0.25">
      <c r="A1593" s="73">
        <f>$A$1576</f>
        <v>0</v>
      </c>
      <c r="B1593" s="18"/>
      <c r="C1593" s="19">
        <f>ROUND(E1593+D1593,2)</f>
        <v>0</v>
      </c>
      <c r="D1593" s="19"/>
      <c r="E1593" s="19">
        <f>ROUND(SUM(F1593:O1593),2)</f>
        <v>0</v>
      </c>
      <c r="F1593" s="19"/>
      <c r="G1593" s="19"/>
      <c r="H1593" s="19"/>
      <c r="I1593" s="19"/>
      <c r="J1593" s="19"/>
      <c r="K1593" s="19"/>
      <c r="L1593" s="19"/>
      <c r="M1593" s="19"/>
      <c r="N1593" s="19"/>
      <c r="O1593" s="19"/>
    </row>
    <row r="1594" spans="1:26" x14ac:dyDescent="0.25">
      <c r="A1594" s="73">
        <f>$A$1577</f>
        <v>0</v>
      </c>
      <c r="B1594" s="18"/>
      <c r="C1594" s="19">
        <f>ROUND(E1594+D1594,2)</f>
        <v>0</v>
      </c>
      <c r="D1594" s="19"/>
      <c r="E1594" s="19">
        <f>ROUND(SUM(F1594:O1594),2)</f>
        <v>0</v>
      </c>
      <c r="F1594" s="19"/>
      <c r="G1594" s="19"/>
      <c r="H1594" s="19"/>
      <c r="I1594" s="19"/>
      <c r="J1594" s="19"/>
      <c r="K1594" s="19"/>
      <c r="L1594" s="19"/>
      <c r="M1594" s="19"/>
      <c r="N1594" s="19"/>
      <c r="O1594" s="19"/>
    </row>
    <row r="1595" spans="1:26" x14ac:dyDescent="0.25">
      <c r="A1595" s="73">
        <f>$A$1578</f>
        <v>0</v>
      </c>
      <c r="B1595" s="18"/>
      <c r="C1595" s="19">
        <f>ROUND(E1595+D1595,2)</f>
        <v>0</v>
      </c>
      <c r="D1595" s="19"/>
      <c r="E1595" s="19">
        <f>ROUND(SUM(F1595:O1595),2)</f>
        <v>0</v>
      </c>
      <c r="F1595" s="19"/>
      <c r="G1595" s="19"/>
      <c r="H1595" s="19"/>
      <c r="I1595" s="19"/>
      <c r="J1595" s="19"/>
      <c r="K1595" s="19"/>
      <c r="L1595" s="19"/>
      <c r="M1595" s="19"/>
      <c r="N1595" s="19"/>
      <c r="O1595" s="19"/>
    </row>
    <row r="1596" spans="1:26" x14ac:dyDescent="0.25">
      <c r="A1596" s="73">
        <f>$A$1579</f>
        <v>0</v>
      </c>
      <c r="B1596" s="18"/>
      <c r="C1596" s="19">
        <f>ROUND(E1596+D1596,2)</f>
        <v>0</v>
      </c>
      <c r="D1596" s="19"/>
      <c r="E1596" s="19">
        <f>ROUND(SUM(F1596:O1596),2)</f>
        <v>0</v>
      </c>
      <c r="F1596" s="19"/>
      <c r="G1596" s="19"/>
      <c r="H1596" s="19"/>
      <c r="I1596" s="19"/>
      <c r="J1596" s="19"/>
      <c r="K1596" s="19"/>
      <c r="L1596" s="19"/>
      <c r="M1596" s="19"/>
      <c r="N1596" s="19"/>
      <c r="O1596" s="19"/>
    </row>
    <row r="1597" spans="1:26" x14ac:dyDescent="0.25">
      <c r="A1597" s="74" t="s">
        <v>23</v>
      </c>
      <c r="B1597" s="14"/>
      <c r="C1597" s="16">
        <f>ROUND(C1582+C1591,2)</f>
        <v>0</v>
      </c>
      <c r="D1597" s="16">
        <f>ROUND(D1582+D1591,2)</f>
        <v>0</v>
      </c>
      <c r="E1597" s="16">
        <f>ROUND(E1582+E1591,2)</f>
        <v>0</v>
      </c>
      <c r="F1597" s="16">
        <f>ROUND(F1582+F1591,2)</f>
        <v>0</v>
      </c>
      <c r="G1597" s="16">
        <f t="shared" ref="G1597:O1597" si="434">G1582+G1591</f>
        <v>0</v>
      </c>
      <c r="H1597" s="16">
        <f t="shared" si="434"/>
        <v>0</v>
      </c>
      <c r="I1597" s="16">
        <f t="shared" si="434"/>
        <v>0</v>
      </c>
      <c r="J1597" s="16">
        <f t="shared" si="434"/>
        <v>0</v>
      </c>
      <c r="K1597" s="16">
        <f t="shared" si="434"/>
        <v>0</v>
      </c>
      <c r="L1597" s="16">
        <f t="shared" si="434"/>
        <v>0</v>
      </c>
      <c r="M1597" s="16">
        <f t="shared" si="434"/>
        <v>0</v>
      </c>
      <c r="N1597" s="16">
        <f t="shared" si="434"/>
        <v>0</v>
      </c>
      <c r="O1597" s="16">
        <f t="shared" si="434"/>
        <v>0</v>
      </c>
    </row>
    <row r="1598" spans="1:26" x14ac:dyDescent="0.25">
      <c r="A1598" s="17" t="s">
        <v>355</v>
      </c>
      <c r="B1598" s="14"/>
      <c r="C1598" s="16"/>
      <c r="D1598" s="16"/>
      <c r="E1598" s="16"/>
      <c r="F1598" s="16"/>
      <c r="G1598" s="16"/>
      <c r="H1598" s="16"/>
      <c r="I1598" s="16"/>
      <c r="J1598" s="16"/>
      <c r="K1598" s="16"/>
      <c r="L1598" s="16"/>
      <c r="M1598" s="16"/>
      <c r="N1598" s="16"/>
      <c r="O1598" s="16"/>
    </row>
    <row r="1599" spans="1:26" x14ac:dyDescent="0.25">
      <c r="A1599" s="14" t="s">
        <v>69</v>
      </c>
      <c r="B1599" s="71" t="str">
        <f>YEAR($B$4)&amp;"年度"</f>
        <v>2017年度</v>
      </c>
      <c r="C1599" s="16"/>
      <c r="D1599" s="16"/>
      <c r="E1599" s="16"/>
      <c r="F1599" s="16"/>
      <c r="G1599" s="16"/>
      <c r="H1599" s="16"/>
      <c r="I1599" s="16"/>
      <c r="J1599" s="16"/>
      <c r="K1599" s="16"/>
      <c r="L1599" s="16"/>
      <c r="M1599" s="16"/>
      <c r="N1599" s="16"/>
      <c r="O1599" s="16"/>
      <c r="Z1599" s="489" t="s">
        <v>918</v>
      </c>
    </row>
    <row r="1600" spans="1:26" x14ac:dyDescent="0.25">
      <c r="A1600" s="17" t="s">
        <v>351</v>
      </c>
      <c r="B1600" s="14"/>
      <c r="C1600" s="20">
        <f>ROUND(SUM(C1601:C1608),2)</f>
        <v>0</v>
      </c>
      <c r="D1600" s="16">
        <f>ROUND(SUM(D1601:D1608),2)</f>
        <v>0</v>
      </c>
      <c r="E1600" s="16">
        <f>ROUND(SUM(E1601:E1608),2)</f>
        <v>0</v>
      </c>
      <c r="F1600" s="16">
        <f>ROUND(SUM(F1601:F1608),2)</f>
        <v>0</v>
      </c>
      <c r="G1600" s="16">
        <f t="shared" ref="G1600:N1600" si="435">SUM(G1601:G1608)</f>
        <v>0</v>
      </c>
      <c r="H1600" s="16">
        <f t="shared" si="435"/>
        <v>0</v>
      </c>
      <c r="I1600" s="16">
        <f t="shared" si="435"/>
        <v>0</v>
      </c>
      <c r="J1600" s="16">
        <f t="shared" si="435"/>
        <v>0</v>
      </c>
      <c r="K1600" s="16">
        <f t="shared" si="435"/>
        <v>0</v>
      </c>
      <c r="L1600" s="16">
        <f t="shared" si="435"/>
        <v>0</v>
      </c>
      <c r="M1600" s="16">
        <f t="shared" si="435"/>
        <v>0</v>
      </c>
      <c r="N1600" s="16">
        <f t="shared" si="435"/>
        <v>0</v>
      </c>
      <c r="O1600" s="16">
        <f>SUM(O1601:O1608)</f>
        <v>0</v>
      </c>
    </row>
    <row r="1601" spans="1:26" x14ac:dyDescent="0.25">
      <c r="A1601" s="73" t="str">
        <f>$A$1566</f>
        <v>主营业务</v>
      </c>
      <c r="B1601" s="18"/>
      <c r="C1601" s="19">
        <f t="shared" ref="C1601:C1608" si="436">ROUND(E1601+D1601,2)</f>
        <v>0</v>
      </c>
      <c r="D1601" s="19"/>
      <c r="E1601" s="19">
        <f t="shared" ref="E1601:E1608" si="437">ROUND(SUM(F1601:O1601),2)</f>
        <v>0</v>
      </c>
      <c r="F1601" s="19"/>
      <c r="G1601" s="19"/>
      <c r="H1601" s="19"/>
      <c r="I1601" s="19"/>
      <c r="J1601" s="19"/>
      <c r="K1601" s="19"/>
      <c r="L1601" s="19"/>
      <c r="M1601" s="19"/>
      <c r="N1601" s="19"/>
      <c r="O1601" s="19"/>
    </row>
    <row r="1602" spans="1:26" x14ac:dyDescent="0.25">
      <c r="A1602" s="73">
        <f>$A$1567</f>
        <v>0</v>
      </c>
      <c r="B1602" s="18"/>
      <c r="C1602" s="19">
        <f t="shared" si="436"/>
        <v>0</v>
      </c>
      <c r="D1602" s="19"/>
      <c r="E1602" s="19">
        <f t="shared" si="437"/>
        <v>0</v>
      </c>
      <c r="F1602" s="19"/>
      <c r="G1602" s="19"/>
      <c r="H1602" s="19"/>
      <c r="I1602" s="19"/>
      <c r="J1602" s="19"/>
      <c r="K1602" s="19"/>
      <c r="L1602" s="19"/>
      <c r="M1602" s="19"/>
      <c r="N1602" s="19"/>
      <c r="O1602" s="19"/>
    </row>
    <row r="1603" spans="1:26" x14ac:dyDescent="0.25">
      <c r="A1603" s="73">
        <f>$A$1568</f>
        <v>0</v>
      </c>
      <c r="B1603" s="18"/>
      <c r="C1603" s="19">
        <f t="shared" si="436"/>
        <v>0</v>
      </c>
      <c r="D1603" s="19"/>
      <c r="E1603" s="19">
        <f t="shared" si="437"/>
        <v>0</v>
      </c>
      <c r="F1603" s="19"/>
      <c r="G1603" s="19"/>
      <c r="H1603" s="19"/>
      <c r="I1603" s="19"/>
      <c r="J1603" s="19"/>
      <c r="K1603" s="19"/>
      <c r="L1603" s="19"/>
      <c r="M1603" s="19"/>
      <c r="N1603" s="19"/>
      <c r="O1603" s="19"/>
    </row>
    <row r="1604" spans="1:26" x14ac:dyDescent="0.25">
      <c r="A1604" s="73">
        <f>$A$1569</f>
        <v>0</v>
      </c>
      <c r="B1604" s="18"/>
      <c r="C1604" s="19">
        <f t="shared" si="436"/>
        <v>0</v>
      </c>
      <c r="D1604" s="19"/>
      <c r="E1604" s="19">
        <f t="shared" si="437"/>
        <v>0</v>
      </c>
      <c r="F1604" s="19"/>
      <c r="G1604" s="19"/>
      <c r="H1604" s="19"/>
      <c r="I1604" s="19"/>
      <c r="J1604" s="19"/>
      <c r="K1604" s="19"/>
      <c r="L1604" s="19"/>
      <c r="M1604" s="19"/>
      <c r="N1604" s="19"/>
      <c r="O1604" s="19"/>
    </row>
    <row r="1605" spans="1:26" x14ac:dyDescent="0.25">
      <c r="A1605" s="73">
        <f>$A$1570</f>
        <v>0</v>
      </c>
      <c r="B1605" s="18"/>
      <c r="C1605" s="19">
        <f t="shared" si="436"/>
        <v>0</v>
      </c>
      <c r="D1605" s="19"/>
      <c r="E1605" s="19">
        <f t="shared" si="437"/>
        <v>0</v>
      </c>
      <c r="F1605" s="19"/>
      <c r="G1605" s="19"/>
      <c r="H1605" s="19"/>
      <c r="I1605" s="19"/>
      <c r="J1605" s="19"/>
      <c r="K1605" s="19"/>
      <c r="L1605" s="19"/>
      <c r="M1605" s="19"/>
      <c r="N1605" s="19"/>
      <c r="O1605" s="19"/>
    </row>
    <row r="1606" spans="1:26" x14ac:dyDescent="0.25">
      <c r="A1606" s="73">
        <f>$A$1571</f>
        <v>0</v>
      </c>
      <c r="B1606" s="18"/>
      <c r="C1606" s="19">
        <f t="shared" si="436"/>
        <v>0</v>
      </c>
      <c r="D1606" s="19"/>
      <c r="E1606" s="19">
        <f t="shared" si="437"/>
        <v>0</v>
      </c>
      <c r="F1606" s="19"/>
      <c r="G1606" s="19"/>
      <c r="H1606" s="19"/>
      <c r="I1606" s="19"/>
      <c r="J1606" s="19"/>
      <c r="K1606" s="19"/>
      <c r="L1606" s="19"/>
      <c r="M1606" s="19"/>
      <c r="N1606" s="19"/>
      <c r="O1606" s="19"/>
    </row>
    <row r="1607" spans="1:26" x14ac:dyDescent="0.25">
      <c r="A1607" s="73">
        <f>$A$1572</f>
        <v>0</v>
      </c>
      <c r="B1607" s="18"/>
      <c r="C1607" s="19">
        <f t="shared" si="436"/>
        <v>0</v>
      </c>
      <c r="D1607" s="19"/>
      <c r="E1607" s="19">
        <f t="shared" si="437"/>
        <v>0</v>
      </c>
      <c r="F1607" s="19"/>
      <c r="G1607" s="19"/>
      <c r="H1607" s="19"/>
      <c r="I1607" s="19"/>
      <c r="J1607" s="19"/>
      <c r="K1607" s="19"/>
      <c r="L1607" s="19"/>
      <c r="M1607" s="19"/>
      <c r="N1607" s="19"/>
      <c r="O1607" s="19"/>
    </row>
    <row r="1608" spans="1:26" x14ac:dyDescent="0.25">
      <c r="A1608" s="73">
        <f>$A$1573</f>
        <v>0</v>
      </c>
      <c r="B1608" s="18"/>
      <c r="C1608" s="19">
        <f t="shared" si="436"/>
        <v>0</v>
      </c>
      <c r="D1608" s="19"/>
      <c r="E1608" s="19">
        <f t="shared" si="437"/>
        <v>0</v>
      </c>
      <c r="F1608" s="19"/>
      <c r="G1608" s="19"/>
      <c r="H1608" s="19"/>
      <c r="I1608" s="19"/>
      <c r="J1608" s="19"/>
      <c r="K1608" s="19"/>
      <c r="L1608" s="19"/>
      <c r="M1608" s="19"/>
      <c r="N1608" s="19"/>
      <c r="O1608" s="19"/>
    </row>
    <row r="1609" spans="1:26" x14ac:dyDescent="0.25">
      <c r="A1609" s="73" t="str">
        <f>$A$1574</f>
        <v>其他业务小计</v>
      </c>
      <c r="B1609" s="14"/>
      <c r="C1609" s="20">
        <f>ROUND(SUM(C1610:C1614),2)</f>
        <v>0</v>
      </c>
      <c r="D1609" s="16">
        <f>ROUND(SUM(D1610:D1614),2)</f>
        <v>0</v>
      </c>
      <c r="E1609" s="16">
        <f>ROUND(SUM(E1610:E1614),2)</f>
        <v>0</v>
      </c>
      <c r="F1609" s="16">
        <f>ROUND(SUM(F1610:F1614),2)</f>
        <v>0</v>
      </c>
      <c r="G1609" s="16">
        <f t="shared" ref="G1609:O1609" si="438">SUM(G1610:G1614)</f>
        <v>0</v>
      </c>
      <c r="H1609" s="16">
        <f t="shared" si="438"/>
        <v>0</v>
      </c>
      <c r="I1609" s="16">
        <f t="shared" si="438"/>
        <v>0</v>
      </c>
      <c r="J1609" s="16">
        <f t="shared" si="438"/>
        <v>0</v>
      </c>
      <c r="K1609" s="16">
        <f t="shared" si="438"/>
        <v>0</v>
      </c>
      <c r="L1609" s="16">
        <f t="shared" si="438"/>
        <v>0</v>
      </c>
      <c r="M1609" s="16">
        <f t="shared" si="438"/>
        <v>0</v>
      </c>
      <c r="N1609" s="16">
        <f t="shared" si="438"/>
        <v>0</v>
      </c>
      <c r="O1609" s="16">
        <f t="shared" si="438"/>
        <v>0</v>
      </c>
    </row>
    <row r="1610" spans="1:26" x14ac:dyDescent="0.25">
      <c r="A1610" s="73" t="str">
        <f>$A$1575</f>
        <v>其他业务</v>
      </c>
      <c r="B1610" s="18"/>
      <c r="C1610" s="19">
        <f>ROUND(E1610+D1610,2)</f>
        <v>0</v>
      </c>
      <c r="D1610" s="19"/>
      <c r="E1610" s="19">
        <f>ROUND(SUM(F1610:O1610),2)</f>
        <v>0</v>
      </c>
      <c r="F1610" s="19"/>
      <c r="G1610" s="19"/>
      <c r="H1610" s="19"/>
      <c r="I1610" s="19"/>
      <c r="J1610" s="19"/>
      <c r="K1610" s="19"/>
      <c r="L1610" s="19"/>
      <c r="M1610" s="19"/>
      <c r="N1610" s="19"/>
      <c r="O1610" s="19"/>
    </row>
    <row r="1611" spans="1:26" x14ac:dyDescent="0.25">
      <c r="A1611" s="73">
        <f>$A$1576</f>
        <v>0</v>
      </c>
      <c r="B1611" s="18"/>
      <c r="C1611" s="19">
        <f>ROUND(E1611+D1611,2)</f>
        <v>0</v>
      </c>
      <c r="D1611" s="19"/>
      <c r="E1611" s="19">
        <f>ROUND(SUM(F1611:O1611),2)</f>
        <v>0</v>
      </c>
      <c r="F1611" s="19"/>
      <c r="G1611" s="19"/>
      <c r="H1611" s="19"/>
      <c r="I1611" s="19"/>
      <c r="J1611" s="19"/>
      <c r="K1611" s="19"/>
      <c r="L1611" s="19"/>
      <c r="M1611" s="19"/>
      <c r="N1611" s="19"/>
      <c r="O1611" s="19"/>
    </row>
    <row r="1612" spans="1:26" x14ac:dyDescent="0.25">
      <c r="A1612" s="73">
        <f>$A$1577</f>
        <v>0</v>
      </c>
      <c r="B1612" s="18"/>
      <c r="C1612" s="19">
        <f>ROUND(E1612+D1612,2)</f>
        <v>0</v>
      </c>
      <c r="D1612" s="19"/>
      <c r="E1612" s="19">
        <f>ROUND(SUM(F1612:O1612),2)</f>
        <v>0</v>
      </c>
      <c r="F1612" s="19"/>
      <c r="G1612" s="19"/>
      <c r="H1612" s="19"/>
      <c r="I1612" s="19"/>
      <c r="J1612" s="19"/>
      <c r="K1612" s="19"/>
      <c r="L1612" s="19"/>
      <c r="M1612" s="19"/>
      <c r="N1612" s="19"/>
      <c r="O1612" s="19"/>
    </row>
    <row r="1613" spans="1:26" x14ac:dyDescent="0.25">
      <c r="A1613" s="73">
        <f>$A$1578</f>
        <v>0</v>
      </c>
      <c r="B1613" s="18"/>
      <c r="C1613" s="19">
        <f>ROUND(E1613+D1613,2)</f>
        <v>0</v>
      </c>
      <c r="D1613" s="19"/>
      <c r="E1613" s="19">
        <f>ROUND(SUM(F1613:O1613),2)</f>
        <v>0</v>
      </c>
      <c r="F1613" s="19"/>
      <c r="G1613" s="19"/>
      <c r="H1613" s="19"/>
      <c r="I1613" s="19"/>
      <c r="J1613" s="19"/>
      <c r="K1613" s="19"/>
      <c r="L1613" s="19"/>
      <c r="M1613" s="19"/>
      <c r="N1613" s="19"/>
      <c r="O1613" s="19"/>
    </row>
    <row r="1614" spans="1:26" x14ac:dyDescent="0.25">
      <c r="A1614" s="73">
        <f>$A$1579</f>
        <v>0</v>
      </c>
      <c r="B1614" s="18"/>
      <c r="C1614" s="19">
        <f>ROUND(E1614+D1614,2)</f>
        <v>0</v>
      </c>
      <c r="D1614" s="19"/>
      <c r="E1614" s="19">
        <f>ROUND(SUM(F1614:O1614),2)</f>
        <v>0</v>
      </c>
      <c r="F1614" s="19"/>
      <c r="G1614" s="19"/>
      <c r="H1614" s="19"/>
      <c r="I1614" s="19"/>
      <c r="J1614" s="19"/>
      <c r="K1614" s="19"/>
      <c r="L1614" s="19"/>
      <c r="M1614" s="19"/>
      <c r="N1614" s="19"/>
      <c r="O1614" s="19"/>
      <c r="Z1614" s="489" t="s">
        <v>919</v>
      </c>
    </row>
    <row r="1615" spans="1:26" x14ac:dyDescent="0.25">
      <c r="A1615" s="74" t="s">
        <v>23</v>
      </c>
      <c r="B1615" s="14"/>
      <c r="C1615" s="20">
        <f>ROUND(C1609+C1600,2)</f>
        <v>0</v>
      </c>
      <c r="D1615" s="16">
        <f>ROUND(D1609+D1600,2)</f>
        <v>0</v>
      </c>
      <c r="E1615" s="16">
        <f>ROUND(E1609+E1600,2)</f>
        <v>0</v>
      </c>
      <c r="F1615" s="16">
        <f>ROUND(F1609+F1600,2)</f>
        <v>0</v>
      </c>
      <c r="G1615" s="16">
        <f t="shared" ref="G1615:O1615" si="439">G1609+G1600</f>
        <v>0</v>
      </c>
      <c r="H1615" s="16">
        <f t="shared" si="439"/>
        <v>0</v>
      </c>
      <c r="I1615" s="16">
        <f t="shared" si="439"/>
        <v>0</v>
      </c>
      <c r="J1615" s="16">
        <f t="shared" si="439"/>
        <v>0</v>
      </c>
      <c r="K1615" s="16">
        <f t="shared" si="439"/>
        <v>0</v>
      </c>
      <c r="L1615" s="16">
        <f t="shared" si="439"/>
        <v>0</v>
      </c>
      <c r="M1615" s="16">
        <f t="shared" si="439"/>
        <v>0</v>
      </c>
      <c r="N1615" s="16">
        <f t="shared" si="439"/>
        <v>0</v>
      </c>
      <c r="O1615" s="16">
        <f t="shared" si="439"/>
        <v>0</v>
      </c>
    </row>
    <row r="1616" spans="1:26" x14ac:dyDescent="0.25">
      <c r="A1616" s="14" t="s">
        <v>69</v>
      </c>
      <c r="B1616" s="14"/>
      <c r="C1616" s="16"/>
      <c r="D1616" s="16"/>
      <c r="E1616" s="16"/>
      <c r="F1616" s="16"/>
      <c r="G1616" s="16"/>
      <c r="H1616" s="16"/>
      <c r="I1616" s="16"/>
      <c r="J1616" s="16"/>
      <c r="K1616" s="16"/>
      <c r="L1616" s="16"/>
      <c r="M1616" s="16"/>
      <c r="N1616" s="16"/>
      <c r="O1616" s="16"/>
    </row>
    <row r="1617" spans="1:15" x14ac:dyDescent="0.25">
      <c r="A1617" s="17" t="s">
        <v>351</v>
      </c>
      <c r="B1617" s="14" t="str">
        <f>YEAR($B$3)&amp;"年度"</f>
        <v>2016年度</v>
      </c>
      <c r="C1617" s="16">
        <f>ROUND(SUM(C1618:C1625),2)</f>
        <v>0</v>
      </c>
      <c r="D1617" s="16">
        <f>ROUND(SUM(D1618:D1625),2)</f>
        <v>0</v>
      </c>
      <c r="E1617" s="16">
        <f>ROUND(SUM(E1618:E1625),2)</f>
        <v>0</v>
      </c>
      <c r="F1617" s="16">
        <f>ROUND(SUM(F1618:F1625),2)</f>
        <v>0</v>
      </c>
      <c r="G1617" s="16">
        <f t="shared" ref="G1617:O1617" si="440">SUM(G1618:G1625)</f>
        <v>0</v>
      </c>
      <c r="H1617" s="16">
        <f t="shared" si="440"/>
        <v>0</v>
      </c>
      <c r="I1617" s="16">
        <f t="shared" si="440"/>
        <v>0</v>
      </c>
      <c r="J1617" s="16">
        <f t="shared" si="440"/>
        <v>0</v>
      </c>
      <c r="K1617" s="16">
        <f t="shared" si="440"/>
        <v>0</v>
      </c>
      <c r="L1617" s="16">
        <f t="shared" si="440"/>
        <v>0</v>
      </c>
      <c r="M1617" s="16">
        <f t="shared" si="440"/>
        <v>0</v>
      </c>
      <c r="N1617" s="16">
        <f t="shared" si="440"/>
        <v>0</v>
      </c>
      <c r="O1617" s="16">
        <f t="shared" si="440"/>
        <v>0</v>
      </c>
    </row>
    <row r="1618" spans="1:15" x14ac:dyDescent="0.25">
      <c r="A1618" s="73" t="str">
        <f>$A$1566</f>
        <v>主营业务</v>
      </c>
      <c r="B1618" s="18"/>
      <c r="C1618" s="19">
        <f t="shared" ref="C1618:C1625" si="441">ROUND(E1618+D1618,2)</f>
        <v>0</v>
      </c>
      <c r="D1618" s="19"/>
      <c r="E1618" s="19">
        <f t="shared" ref="E1618:E1625" si="442">ROUND(SUM(F1618:O1618),2)</f>
        <v>0</v>
      </c>
      <c r="F1618" s="48"/>
      <c r="G1618" s="19"/>
      <c r="H1618" s="19"/>
      <c r="I1618" s="19"/>
      <c r="J1618" s="19"/>
      <c r="K1618" s="19"/>
      <c r="L1618" s="19"/>
      <c r="M1618" s="19"/>
      <c r="N1618" s="19"/>
      <c r="O1618" s="19"/>
    </row>
    <row r="1619" spans="1:15" x14ac:dyDescent="0.25">
      <c r="A1619" s="73">
        <f>$A$1567</f>
        <v>0</v>
      </c>
      <c r="B1619" s="18"/>
      <c r="C1619" s="19">
        <f t="shared" si="441"/>
        <v>0</v>
      </c>
      <c r="D1619" s="19"/>
      <c r="E1619" s="19">
        <f t="shared" si="442"/>
        <v>0</v>
      </c>
      <c r="F1619" s="19"/>
      <c r="G1619" s="19"/>
      <c r="H1619" s="19"/>
      <c r="I1619" s="19"/>
      <c r="J1619" s="19"/>
      <c r="K1619" s="19"/>
      <c r="L1619" s="19"/>
      <c r="M1619" s="19"/>
      <c r="N1619" s="19"/>
      <c r="O1619" s="19"/>
    </row>
    <row r="1620" spans="1:15" x14ac:dyDescent="0.25">
      <c r="A1620" s="73">
        <f>$A$1568</f>
        <v>0</v>
      </c>
      <c r="B1620" s="18"/>
      <c r="C1620" s="19">
        <f t="shared" si="441"/>
        <v>0</v>
      </c>
      <c r="D1620" s="19"/>
      <c r="E1620" s="19">
        <f t="shared" si="442"/>
        <v>0</v>
      </c>
      <c r="F1620" s="19"/>
      <c r="G1620" s="19"/>
      <c r="H1620" s="19"/>
      <c r="I1620" s="19"/>
      <c r="J1620" s="19"/>
      <c r="K1620" s="19"/>
      <c r="L1620" s="19"/>
      <c r="M1620" s="19"/>
      <c r="N1620" s="19"/>
      <c r="O1620" s="19"/>
    </row>
    <row r="1621" spans="1:15" x14ac:dyDescent="0.25">
      <c r="A1621" s="73">
        <f>$A$1569</f>
        <v>0</v>
      </c>
      <c r="B1621" s="18"/>
      <c r="C1621" s="19">
        <f t="shared" si="441"/>
        <v>0</v>
      </c>
      <c r="D1621" s="19"/>
      <c r="E1621" s="19">
        <f t="shared" si="442"/>
        <v>0</v>
      </c>
      <c r="F1621" s="19"/>
      <c r="G1621" s="19"/>
      <c r="H1621" s="19"/>
      <c r="I1621" s="19"/>
      <c r="J1621" s="19"/>
      <c r="K1621" s="19"/>
      <c r="L1621" s="19"/>
      <c r="M1621" s="19"/>
      <c r="N1621" s="19"/>
      <c r="O1621" s="19"/>
    </row>
    <row r="1622" spans="1:15" x14ac:dyDescent="0.25">
      <c r="A1622" s="73">
        <f>$A$1570</f>
        <v>0</v>
      </c>
      <c r="B1622" s="18"/>
      <c r="C1622" s="19">
        <f t="shared" si="441"/>
        <v>0</v>
      </c>
      <c r="D1622" s="19"/>
      <c r="E1622" s="19">
        <f t="shared" si="442"/>
        <v>0</v>
      </c>
      <c r="F1622" s="19"/>
      <c r="G1622" s="19"/>
      <c r="H1622" s="19"/>
      <c r="I1622" s="19"/>
      <c r="J1622" s="19"/>
      <c r="K1622" s="19"/>
      <c r="L1622" s="19"/>
      <c r="M1622" s="19"/>
      <c r="N1622" s="19"/>
      <c r="O1622" s="19"/>
    </row>
    <row r="1623" spans="1:15" x14ac:dyDescent="0.25">
      <c r="A1623" s="73">
        <f>$A$1571</f>
        <v>0</v>
      </c>
      <c r="B1623" s="18"/>
      <c r="C1623" s="19">
        <f t="shared" si="441"/>
        <v>0</v>
      </c>
      <c r="D1623" s="19"/>
      <c r="E1623" s="19">
        <f t="shared" si="442"/>
        <v>0</v>
      </c>
      <c r="F1623" s="19"/>
      <c r="G1623" s="19"/>
      <c r="H1623" s="19"/>
      <c r="I1623" s="19"/>
      <c r="J1623" s="19"/>
      <c r="K1623" s="19"/>
      <c r="L1623" s="19"/>
      <c r="M1623" s="19"/>
      <c r="N1623" s="19"/>
      <c r="O1623" s="19"/>
    </row>
    <row r="1624" spans="1:15" x14ac:dyDescent="0.25">
      <c r="A1624" s="73">
        <f>$A$1572</f>
        <v>0</v>
      </c>
      <c r="B1624" s="18"/>
      <c r="C1624" s="19">
        <f t="shared" si="441"/>
        <v>0</v>
      </c>
      <c r="D1624" s="19"/>
      <c r="E1624" s="19">
        <f t="shared" si="442"/>
        <v>0</v>
      </c>
      <c r="F1624" s="19"/>
      <c r="G1624" s="19"/>
      <c r="H1624" s="19"/>
      <c r="I1624" s="19"/>
      <c r="J1624" s="19"/>
      <c r="K1624" s="19"/>
      <c r="L1624" s="19"/>
      <c r="M1624" s="19"/>
      <c r="N1624" s="19"/>
      <c r="O1624" s="19"/>
    </row>
    <row r="1625" spans="1:15" x14ac:dyDescent="0.25">
      <c r="A1625" s="73">
        <f>$A$1573</f>
        <v>0</v>
      </c>
      <c r="B1625" s="18"/>
      <c r="C1625" s="19">
        <f t="shared" si="441"/>
        <v>0</v>
      </c>
      <c r="D1625" s="19"/>
      <c r="E1625" s="19">
        <f t="shared" si="442"/>
        <v>0</v>
      </c>
      <c r="F1625" s="19"/>
      <c r="G1625" s="19"/>
      <c r="H1625" s="19"/>
      <c r="I1625" s="19"/>
      <c r="J1625" s="19"/>
      <c r="K1625" s="19"/>
      <c r="L1625" s="19"/>
      <c r="M1625" s="19"/>
      <c r="N1625" s="19"/>
      <c r="O1625" s="19"/>
    </row>
    <row r="1626" spans="1:15" x14ac:dyDescent="0.25">
      <c r="A1626" s="73" t="str">
        <f>$A$1574</f>
        <v>其他业务小计</v>
      </c>
      <c r="B1626" s="14"/>
      <c r="C1626" s="16">
        <f>ROUND(SUM(C1627:C1631),2)</f>
        <v>0</v>
      </c>
      <c r="D1626" s="16">
        <f>ROUND(SUM(D1627:D1631),2)</f>
        <v>0</v>
      </c>
      <c r="E1626" s="16">
        <f>ROUND(SUM(E1627:E1631),2)</f>
        <v>0</v>
      </c>
      <c r="F1626" s="16">
        <f>ROUND(SUM(F1627:F1631),2)</f>
        <v>0</v>
      </c>
      <c r="G1626" s="16">
        <f t="shared" ref="G1626:O1626" si="443">SUM(G1627:G1631)</f>
        <v>0</v>
      </c>
      <c r="H1626" s="16">
        <f t="shared" si="443"/>
        <v>0</v>
      </c>
      <c r="I1626" s="16">
        <f t="shared" si="443"/>
        <v>0</v>
      </c>
      <c r="J1626" s="16">
        <f t="shared" si="443"/>
        <v>0</v>
      </c>
      <c r="K1626" s="16">
        <f t="shared" si="443"/>
        <v>0</v>
      </c>
      <c r="L1626" s="16">
        <f t="shared" si="443"/>
        <v>0</v>
      </c>
      <c r="M1626" s="16">
        <f t="shared" si="443"/>
        <v>0</v>
      </c>
      <c r="N1626" s="16">
        <f t="shared" si="443"/>
        <v>0</v>
      </c>
      <c r="O1626" s="16">
        <f t="shared" si="443"/>
        <v>0</v>
      </c>
    </row>
    <row r="1627" spans="1:15" x14ac:dyDescent="0.25">
      <c r="A1627" s="73" t="str">
        <f>$A$1575</f>
        <v>其他业务</v>
      </c>
      <c r="B1627" s="18"/>
      <c r="C1627" s="19">
        <f>ROUND(E1627+D1627,2)</f>
        <v>0</v>
      </c>
      <c r="D1627" s="19"/>
      <c r="E1627" s="19">
        <f>ROUND(SUM(F1627:O1627),2)</f>
        <v>0</v>
      </c>
      <c r="F1627" s="19"/>
      <c r="G1627" s="19"/>
      <c r="H1627" s="19"/>
      <c r="I1627" s="19"/>
      <c r="J1627" s="19"/>
      <c r="K1627" s="19"/>
      <c r="L1627" s="19"/>
      <c r="M1627" s="19"/>
      <c r="N1627" s="19"/>
      <c r="O1627" s="19"/>
    </row>
    <row r="1628" spans="1:15" x14ac:dyDescent="0.25">
      <c r="A1628" s="73">
        <f>$A$1576</f>
        <v>0</v>
      </c>
      <c r="B1628" s="18"/>
      <c r="C1628" s="19">
        <f>ROUND(E1628+D1628,2)</f>
        <v>0</v>
      </c>
      <c r="D1628" s="19"/>
      <c r="E1628" s="19">
        <f>ROUND(SUM(F1628:O1628),2)</f>
        <v>0</v>
      </c>
      <c r="F1628" s="19"/>
      <c r="G1628" s="19"/>
      <c r="H1628" s="19"/>
      <c r="I1628" s="19"/>
      <c r="J1628" s="19"/>
      <c r="K1628" s="19"/>
      <c r="L1628" s="19"/>
      <c r="M1628" s="19"/>
      <c r="N1628" s="19"/>
      <c r="O1628" s="19"/>
    </row>
    <row r="1629" spans="1:15" x14ac:dyDescent="0.25">
      <c r="A1629" s="73">
        <f>$A$1577</f>
        <v>0</v>
      </c>
      <c r="B1629" s="18"/>
      <c r="C1629" s="19">
        <f>ROUND(E1629+D1629,2)</f>
        <v>0</v>
      </c>
      <c r="D1629" s="19"/>
      <c r="E1629" s="19">
        <f>ROUND(SUM(F1629:O1629),2)</f>
        <v>0</v>
      </c>
      <c r="F1629" s="19"/>
      <c r="G1629" s="19"/>
      <c r="H1629" s="19"/>
      <c r="I1629" s="19"/>
      <c r="J1629" s="19"/>
      <c r="K1629" s="19"/>
      <c r="L1629" s="19"/>
      <c r="M1629" s="19"/>
      <c r="N1629" s="19"/>
      <c r="O1629" s="19"/>
    </row>
    <row r="1630" spans="1:15" x14ac:dyDescent="0.25">
      <c r="A1630" s="73">
        <f>$A$1578</f>
        <v>0</v>
      </c>
      <c r="B1630" s="18"/>
      <c r="C1630" s="19">
        <f>ROUND(E1630+D1630,2)</f>
        <v>0</v>
      </c>
      <c r="D1630" s="19"/>
      <c r="E1630" s="19">
        <f>ROUND(SUM(F1630:O1630),2)</f>
        <v>0</v>
      </c>
      <c r="F1630" s="19"/>
      <c r="G1630" s="19"/>
      <c r="H1630" s="19"/>
      <c r="I1630" s="19"/>
      <c r="J1630" s="19"/>
      <c r="K1630" s="19"/>
      <c r="L1630" s="19"/>
      <c r="M1630" s="19"/>
      <c r="N1630" s="19"/>
      <c r="O1630" s="19"/>
    </row>
    <row r="1631" spans="1:15" x14ac:dyDescent="0.25">
      <c r="A1631" s="73">
        <f>$A$1579</f>
        <v>0</v>
      </c>
      <c r="B1631" s="18"/>
      <c r="C1631" s="19">
        <f>ROUND(E1631+D1631,2)</f>
        <v>0</v>
      </c>
      <c r="D1631" s="19"/>
      <c r="E1631" s="19">
        <f>ROUND(SUM(F1631:O1631),2)</f>
        <v>0</v>
      </c>
      <c r="F1631" s="19"/>
      <c r="G1631" s="19"/>
      <c r="H1631" s="19"/>
      <c r="I1631" s="19"/>
      <c r="J1631" s="19"/>
      <c r="K1631" s="19"/>
      <c r="L1631" s="19"/>
      <c r="M1631" s="19"/>
      <c r="N1631" s="19"/>
      <c r="O1631" s="19"/>
    </row>
    <row r="1632" spans="1:15" x14ac:dyDescent="0.25">
      <c r="A1632" s="74" t="s">
        <v>23</v>
      </c>
      <c r="B1632" s="14"/>
      <c r="C1632" s="16">
        <f>ROUND(C1617+C1626,2)</f>
        <v>0</v>
      </c>
      <c r="D1632" s="16">
        <f>ROUND(D1617+D1626,2)</f>
        <v>0</v>
      </c>
      <c r="E1632" s="16">
        <f>ROUND(E1617+E1626,2)</f>
        <v>0</v>
      </c>
      <c r="F1632" s="16">
        <f>ROUND(F1617+F1626,2)</f>
        <v>0</v>
      </c>
      <c r="G1632" s="16">
        <f t="shared" ref="G1632:O1632" si="444">G1617+G1626</f>
        <v>0</v>
      </c>
      <c r="H1632" s="16">
        <f t="shared" si="444"/>
        <v>0</v>
      </c>
      <c r="I1632" s="16">
        <f t="shared" si="444"/>
        <v>0</v>
      </c>
      <c r="J1632" s="16">
        <f t="shared" si="444"/>
        <v>0</v>
      </c>
      <c r="K1632" s="16">
        <f t="shared" si="444"/>
        <v>0</v>
      </c>
      <c r="L1632" s="16">
        <f t="shared" si="444"/>
        <v>0</v>
      </c>
      <c r="M1632" s="16">
        <f t="shared" si="444"/>
        <v>0</v>
      </c>
      <c r="N1632" s="16">
        <f t="shared" si="444"/>
        <v>0</v>
      </c>
      <c r="O1632" s="16">
        <f t="shared" si="444"/>
        <v>0</v>
      </c>
    </row>
    <row r="1633" spans="1:26" x14ac:dyDescent="0.25">
      <c r="A1633" s="17"/>
      <c r="B1633" s="14"/>
      <c r="C1633" s="16"/>
      <c r="D1633" s="16"/>
      <c r="E1633" s="16"/>
      <c r="F1633" s="16"/>
      <c r="G1633" s="16"/>
      <c r="H1633" s="16"/>
      <c r="I1633" s="16"/>
      <c r="J1633" s="16"/>
      <c r="K1633" s="16"/>
      <c r="L1633" s="16"/>
      <c r="M1633" s="16"/>
      <c r="N1633" s="16"/>
      <c r="O1633" s="16"/>
    </row>
    <row r="1634" spans="1:26" x14ac:dyDescent="0.25">
      <c r="A1634" s="11" t="s">
        <v>356</v>
      </c>
      <c r="B1634" s="69"/>
      <c r="C1634" s="70"/>
      <c r="D1634" s="70"/>
      <c r="E1634" s="70"/>
      <c r="F1634" s="70"/>
      <c r="G1634" s="70"/>
      <c r="H1634" s="70"/>
      <c r="I1634" s="70"/>
      <c r="J1634" s="70"/>
      <c r="K1634" s="70"/>
      <c r="L1634" s="70"/>
      <c r="M1634" s="70"/>
      <c r="N1634" s="70"/>
      <c r="O1634" s="70"/>
    </row>
    <row r="1635" spans="1:26" x14ac:dyDescent="0.25">
      <c r="A1635" s="46" t="s">
        <v>3</v>
      </c>
      <c r="B1635" s="71" t="str">
        <f>YEAR($B$4)&amp;"年度"</f>
        <v>2017年度</v>
      </c>
      <c r="C1635" s="16"/>
      <c r="D1635" s="16"/>
      <c r="E1635" s="16"/>
      <c r="F1635" s="16"/>
      <c r="G1635" s="16"/>
      <c r="H1635" s="16"/>
      <c r="I1635" s="16"/>
      <c r="J1635" s="16"/>
      <c r="K1635" s="16"/>
      <c r="L1635" s="16"/>
      <c r="M1635" s="16"/>
      <c r="N1635" s="16"/>
      <c r="O1635" s="16"/>
    </row>
    <row r="1636" spans="1:26" x14ac:dyDescent="0.25">
      <c r="A1636" s="17" t="s">
        <v>252</v>
      </c>
      <c r="B1636" s="18"/>
      <c r="C1636" s="19">
        <f t="shared" ref="C1636:C1647" si="445">ROUND(E1636+D1636,2)</f>
        <v>0</v>
      </c>
      <c r="D1636" s="19"/>
      <c r="E1636" s="19">
        <f t="shared" ref="E1636:E1647" si="446">ROUND(SUM(F1636:O1636),2)</f>
        <v>0</v>
      </c>
      <c r="F1636" s="19"/>
      <c r="G1636" s="19"/>
      <c r="H1636" s="19"/>
      <c r="I1636" s="19"/>
      <c r="J1636" s="19"/>
      <c r="K1636" s="19"/>
      <c r="L1636" s="19"/>
      <c r="M1636" s="19"/>
      <c r="N1636" s="19"/>
      <c r="O1636" s="19"/>
    </row>
    <row r="1637" spans="1:26" x14ac:dyDescent="0.25">
      <c r="A1637" s="17" t="s">
        <v>253</v>
      </c>
      <c r="B1637" s="18"/>
      <c r="C1637" s="19">
        <f t="shared" si="445"/>
        <v>0</v>
      </c>
      <c r="D1637" s="19"/>
      <c r="E1637" s="19">
        <f t="shared" si="446"/>
        <v>0</v>
      </c>
      <c r="F1637" s="19"/>
      <c r="G1637" s="19"/>
      <c r="H1637" s="19"/>
      <c r="I1637" s="19"/>
      <c r="J1637" s="19"/>
      <c r="K1637" s="19"/>
      <c r="L1637" s="19"/>
      <c r="M1637" s="19"/>
      <c r="N1637" s="19"/>
      <c r="O1637" s="19"/>
    </row>
    <row r="1638" spans="1:26" x14ac:dyDescent="0.25">
      <c r="A1638" s="17" t="s">
        <v>256</v>
      </c>
      <c r="B1638" s="18"/>
      <c r="C1638" s="19">
        <f t="shared" si="445"/>
        <v>0</v>
      </c>
      <c r="D1638" s="19"/>
      <c r="E1638" s="19">
        <f t="shared" si="446"/>
        <v>0</v>
      </c>
      <c r="F1638" s="19"/>
      <c r="G1638" s="19"/>
      <c r="H1638" s="19"/>
      <c r="I1638" s="19"/>
      <c r="J1638" s="19"/>
      <c r="K1638" s="19"/>
      <c r="L1638" s="19"/>
      <c r="M1638" s="19"/>
      <c r="N1638" s="19"/>
      <c r="O1638" s="19"/>
    </row>
    <row r="1639" spans="1:26" x14ac:dyDescent="0.25">
      <c r="A1639" s="17" t="s">
        <v>260</v>
      </c>
      <c r="B1639" s="18"/>
      <c r="C1639" s="19">
        <f t="shared" si="445"/>
        <v>0</v>
      </c>
      <c r="D1639" s="19"/>
      <c r="E1639" s="19">
        <f t="shared" si="446"/>
        <v>0</v>
      </c>
      <c r="F1639" s="19"/>
      <c r="G1639" s="19"/>
      <c r="H1639" s="19"/>
      <c r="I1639" s="19"/>
      <c r="J1639" s="19"/>
      <c r="K1639" s="19"/>
      <c r="L1639" s="19"/>
      <c r="M1639" s="19"/>
      <c r="N1639" s="19"/>
      <c r="O1639" s="19"/>
    </row>
    <row r="1640" spans="1:26" x14ac:dyDescent="0.25">
      <c r="A1640" s="17" t="s">
        <v>254</v>
      </c>
      <c r="B1640" s="18"/>
      <c r="C1640" s="19">
        <f t="shared" si="445"/>
        <v>0</v>
      </c>
      <c r="D1640" s="19"/>
      <c r="E1640" s="19">
        <f t="shared" si="446"/>
        <v>0</v>
      </c>
      <c r="F1640" s="19"/>
      <c r="G1640" s="19"/>
      <c r="H1640" s="19"/>
      <c r="I1640" s="19"/>
      <c r="J1640" s="19"/>
      <c r="K1640" s="19"/>
      <c r="L1640" s="19"/>
      <c r="M1640" s="19"/>
      <c r="N1640" s="19"/>
      <c r="O1640" s="19"/>
    </row>
    <row r="1641" spans="1:26" x14ac:dyDescent="0.25">
      <c r="A1641" s="17" t="s">
        <v>257</v>
      </c>
      <c r="B1641" s="18"/>
      <c r="C1641" s="19">
        <f t="shared" si="445"/>
        <v>0</v>
      </c>
      <c r="D1641" s="19"/>
      <c r="E1641" s="19">
        <f t="shared" si="446"/>
        <v>0</v>
      </c>
      <c r="F1641" s="19"/>
      <c r="G1641" s="19"/>
      <c r="H1641" s="19"/>
      <c r="I1641" s="19"/>
      <c r="J1641" s="19"/>
      <c r="K1641" s="19"/>
      <c r="L1641" s="19"/>
      <c r="M1641" s="19"/>
      <c r="N1641" s="19"/>
      <c r="O1641" s="19"/>
    </row>
    <row r="1642" spans="1:26" x14ac:dyDescent="0.25">
      <c r="A1642" s="17" t="s">
        <v>258</v>
      </c>
      <c r="B1642" s="18"/>
      <c r="C1642" s="19">
        <f t="shared" si="445"/>
        <v>0</v>
      </c>
      <c r="D1642" s="19"/>
      <c r="E1642" s="19">
        <f t="shared" si="446"/>
        <v>0</v>
      </c>
      <c r="F1642" s="19"/>
      <c r="G1642" s="19"/>
      <c r="H1642" s="19"/>
      <c r="I1642" s="19"/>
      <c r="J1642" s="19"/>
      <c r="K1642" s="19"/>
      <c r="L1642" s="19"/>
      <c r="M1642" s="19"/>
      <c r="N1642" s="19"/>
      <c r="O1642" s="19"/>
    </row>
    <row r="1643" spans="1:26" x14ac:dyDescent="0.25">
      <c r="A1643" s="17" t="s">
        <v>357</v>
      </c>
      <c r="B1643" s="18"/>
      <c r="C1643" s="19">
        <f t="shared" si="445"/>
        <v>0</v>
      </c>
      <c r="D1643" s="19"/>
      <c r="E1643" s="19">
        <f t="shared" si="446"/>
        <v>0</v>
      </c>
      <c r="F1643" s="19"/>
      <c r="G1643" s="19"/>
      <c r="H1643" s="19"/>
      <c r="I1643" s="19"/>
      <c r="J1643" s="19"/>
      <c r="K1643" s="19"/>
      <c r="L1643" s="19"/>
      <c r="M1643" s="19"/>
      <c r="N1643" s="19"/>
      <c r="O1643" s="19"/>
    </row>
    <row r="1644" spans="1:26" x14ac:dyDescent="0.25">
      <c r="A1644" s="17" t="s">
        <v>358</v>
      </c>
      <c r="B1644" s="18"/>
      <c r="C1644" s="19">
        <f t="shared" si="445"/>
        <v>0</v>
      </c>
      <c r="D1644" s="19"/>
      <c r="E1644" s="19">
        <f t="shared" si="446"/>
        <v>0</v>
      </c>
      <c r="F1644" s="19"/>
      <c r="G1644" s="19"/>
      <c r="H1644" s="19"/>
      <c r="I1644" s="19"/>
      <c r="J1644" s="19"/>
      <c r="K1644" s="19"/>
      <c r="L1644" s="19"/>
      <c r="M1644" s="19"/>
      <c r="N1644" s="19"/>
      <c r="O1644" s="19"/>
    </row>
    <row r="1645" spans="1:26" x14ac:dyDescent="0.25">
      <c r="A1645" s="17" t="s">
        <v>98</v>
      </c>
      <c r="B1645" s="18"/>
      <c r="C1645" s="19">
        <f t="shared" si="445"/>
        <v>0</v>
      </c>
      <c r="D1645" s="19"/>
      <c r="E1645" s="19">
        <f t="shared" si="446"/>
        <v>0</v>
      </c>
      <c r="F1645" s="19"/>
      <c r="G1645" s="19"/>
      <c r="H1645" s="19"/>
      <c r="I1645" s="19"/>
      <c r="J1645" s="19"/>
      <c r="K1645" s="19"/>
      <c r="L1645" s="19"/>
      <c r="M1645" s="19"/>
      <c r="N1645" s="19"/>
      <c r="O1645" s="19"/>
    </row>
    <row r="1646" spans="1:26" x14ac:dyDescent="0.25">
      <c r="A1646" s="17"/>
      <c r="B1646" s="18"/>
      <c r="C1646" s="19">
        <f t="shared" si="445"/>
        <v>0</v>
      </c>
      <c r="D1646" s="19"/>
      <c r="E1646" s="19">
        <f t="shared" si="446"/>
        <v>0</v>
      </c>
      <c r="F1646" s="19"/>
      <c r="G1646" s="19"/>
      <c r="H1646" s="19"/>
      <c r="I1646" s="19"/>
      <c r="J1646" s="19"/>
      <c r="K1646" s="19"/>
      <c r="L1646" s="19"/>
      <c r="M1646" s="19"/>
      <c r="N1646" s="19"/>
      <c r="O1646" s="19"/>
    </row>
    <row r="1647" spans="1:26" x14ac:dyDescent="0.25">
      <c r="A1647" s="17"/>
      <c r="B1647" s="18"/>
      <c r="C1647" s="19">
        <f t="shared" si="445"/>
        <v>0</v>
      </c>
      <c r="D1647" s="19"/>
      <c r="E1647" s="19">
        <f t="shared" si="446"/>
        <v>0</v>
      </c>
      <c r="F1647" s="19"/>
      <c r="G1647" s="19"/>
      <c r="H1647" s="19"/>
      <c r="I1647" s="19"/>
      <c r="J1647" s="19"/>
      <c r="K1647" s="19"/>
      <c r="L1647" s="19"/>
      <c r="M1647" s="19"/>
      <c r="N1647" s="19"/>
      <c r="O1647" s="19"/>
      <c r="Z1647" s="489" t="s">
        <v>920</v>
      </c>
    </row>
    <row r="1648" spans="1:26" x14ac:dyDescent="0.25">
      <c r="A1648" s="14" t="s">
        <v>65</v>
      </c>
      <c r="B1648" s="14"/>
      <c r="C1648" s="20">
        <f>ROUND(SUM(C1636:C1647),2)</f>
        <v>0</v>
      </c>
      <c r="D1648" s="16">
        <f>ROUND(SUM(D1636:D1647),2)</f>
        <v>0</v>
      </c>
      <c r="E1648" s="16">
        <f>ROUND(SUM(E1636:E1647),2)</f>
        <v>0</v>
      </c>
      <c r="F1648" s="16">
        <f>ROUND(SUM(F1636:F1647),2)</f>
        <v>0</v>
      </c>
      <c r="G1648" s="16">
        <f t="shared" ref="G1648:O1648" si="447">SUM(G1636:G1647)</f>
        <v>0</v>
      </c>
      <c r="H1648" s="16">
        <f t="shared" si="447"/>
        <v>0</v>
      </c>
      <c r="I1648" s="16">
        <f t="shared" si="447"/>
        <v>0</v>
      </c>
      <c r="J1648" s="16">
        <f t="shared" si="447"/>
        <v>0</v>
      </c>
      <c r="K1648" s="16">
        <f t="shared" si="447"/>
        <v>0</v>
      </c>
      <c r="L1648" s="16">
        <f t="shared" si="447"/>
        <v>0</v>
      </c>
      <c r="M1648" s="16">
        <f t="shared" si="447"/>
        <v>0</v>
      </c>
      <c r="N1648" s="16">
        <f t="shared" si="447"/>
        <v>0</v>
      </c>
      <c r="O1648" s="16">
        <f t="shared" si="447"/>
        <v>0</v>
      </c>
    </row>
    <row r="1649" spans="1:15" x14ac:dyDescent="0.25">
      <c r="A1649" s="46" t="s">
        <v>3</v>
      </c>
      <c r="B1649" s="14" t="str">
        <f>YEAR($B$3)&amp;"年度"</f>
        <v>2016年度</v>
      </c>
      <c r="C1649" s="16"/>
      <c r="D1649" s="16"/>
      <c r="E1649" s="16"/>
      <c r="F1649" s="16"/>
      <c r="G1649" s="16"/>
      <c r="H1649" s="16"/>
      <c r="I1649" s="16"/>
      <c r="J1649" s="16"/>
      <c r="K1649" s="16"/>
      <c r="L1649" s="16"/>
      <c r="M1649" s="16"/>
      <c r="N1649" s="16"/>
      <c r="O1649" s="16"/>
    </row>
    <row r="1650" spans="1:15" x14ac:dyDescent="0.25">
      <c r="A1650" s="17" t="s">
        <v>252</v>
      </c>
      <c r="B1650" s="18"/>
      <c r="C1650" s="19">
        <f t="shared" ref="C1650:C1661" si="448">ROUND(E1650+D1650,2)</f>
        <v>0</v>
      </c>
      <c r="D1650" s="19"/>
      <c r="E1650" s="19">
        <f t="shared" ref="E1650:E1661" si="449">ROUND(SUM(F1650:O1650),2)</f>
        <v>0</v>
      </c>
      <c r="F1650" s="19"/>
      <c r="G1650" s="19"/>
      <c r="H1650" s="19"/>
      <c r="I1650" s="19"/>
      <c r="J1650" s="19"/>
      <c r="K1650" s="19"/>
      <c r="L1650" s="19"/>
      <c r="M1650" s="19"/>
      <c r="N1650" s="19"/>
      <c r="O1650" s="19"/>
    </row>
    <row r="1651" spans="1:15" x14ac:dyDescent="0.25">
      <c r="A1651" s="17" t="s">
        <v>253</v>
      </c>
      <c r="B1651" s="18"/>
      <c r="C1651" s="19">
        <f t="shared" si="448"/>
        <v>0</v>
      </c>
      <c r="D1651" s="19"/>
      <c r="E1651" s="19">
        <f t="shared" si="449"/>
        <v>0</v>
      </c>
      <c r="F1651" s="48"/>
      <c r="G1651" s="19"/>
      <c r="H1651" s="19"/>
      <c r="I1651" s="19"/>
      <c r="J1651" s="19"/>
      <c r="K1651" s="19"/>
      <c r="L1651" s="19"/>
      <c r="M1651" s="19"/>
      <c r="N1651" s="19"/>
      <c r="O1651" s="19"/>
    </row>
    <row r="1652" spans="1:15" x14ac:dyDescent="0.25">
      <c r="A1652" s="17" t="s">
        <v>256</v>
      </c>
      <c r="B1652" s="18"/>
      <c r="C1652" s="19">
        <f t="shared" si="448"/>
        <v>0</v>
      </c>
      <c r="D1652" s="19"/>
      <c r="E1652" s="19">
        <f t="shared" si="449"/>
        <v>0</v>
      </c>
      <c r="F1652" s="48"/>
      <c r="G1652" s="19"/>
      <c r="H1652" s="19"/>
      <c r="I1652" s="19"/>
      <c r="J1652" s="19"/>
      <c r="K1652" s="19"/>
      <c r="L1652" s="19"/>
      <c r="M1652" s="19"/>
      <c r="N1652" s="19"/>
      <c r="O1652" s="19"/>
    </row>
    <row r="1653" spans="1:15" x14ac:dyDescent="0.25">
      <c r="A1653" s="17" t="s">
        <v>260</v>
      </c>
      <c r="B1653" s="18"/>
      <c r="C1653" s="19">
        <f t="shared" si="448"/>
        <v>0</v>
      </c>
      <c r="D1653" s="19"/>
      <c r="E1653" s="19">
        <f t="shared" si="449"/>
        <v>0</v>
      </c>
      <c r="F1653" s="48"/>
      <c r="G1653" s="19"/>
      <c r="H1653" s="19"/>
      <c r="I1653" s="19"/>
      <c r="J1653" s="19"/>
      <c r="K1653" s="19"/>
      <c r="L1653" s="19"/>
      <c r="M1653" s="19"/>
      <c r="N1653" s="19"/>
      <c r="O1653" s="19"/>
    </row>
    <row r="1654" spans="1:15" x14ac:dyDescent="0.25">
      <c r="A1654" s="17" t="s">
        <v>254</v>
      </c>
      <c r="B1654" s="18"/>
      <c r="C1654" s="19">
        <f t="shared" si="448"/>
        <v>0</v>
      </c>
      <c r="D1654" s="19"/>
      <c r="E1654" s="19">
        <f t="shared" si="449"/>
        <v>0</v>
      </c>
      <c r="F1654" s="48"/>
      <c r="G1654" s="19"/>
      <c r="H1654" s="19"/>
      <c r="I1654" s="19"/>
      <c r="J1654" s="19"/>
      <c r="K1654" s="19"/>
      <c r="L1654" s="19"/>
      <c r="M1654" s="19"/>
      <c r="N1654" s="19"/>
      <c r="O1654" s="19"/>
    </row>
    <row r="1655" spans="1:15" x14ac:dyDescent="0.25">
      <c r="A1655" s="17" t="s">
        <v>257</v>
      </c>
      <c r="B1655" s="18"/>
      <c r="C1655" s="19">
        <f t="shared" si="448"/>
        <v>0</v>
      </c>
      <c r="D1655" s="19"/>
      <c r="E1655" s="19">
        <f t="shared" si="449"/>
        <v>0</v>
      </c>
      <c r="F1655" s="19"/>
      <c r="G1655" s="19"/>
      <c r="H1655" s="19"/>
      <c r="I1655" s="19"/>
      <c r="J1655" s="19"/>
      <c r="K1655" s="19"/>
      <c r="L1655" s="19"/>
      <c r="M1655" s="19"/>
      <c r="N1655" s="19"/>
      <c r="O1655" s="19"/>
    </row>
    <row r="1656" spans="1:15" x14ac:dyDescent="0.25">
      <c r="A1656" s="17" t="s">
        <v>258</v>
      </c>
      <c r="B1656" s="18"/>
      <c r="C1656" s="19">
        <f t="shared" si="448"/>
        <v>0</v>
      </c>
      <c r="D1656" s="19"/>
      <c r="E1656" s="19">
        <f t="shared" si="449"/>
        <v>0</v>
      </c>
      <c r="F1656" s="19"/>
      <c r="G1656" s="19"/>
      <c r="H1656" s="19"/>
      <c r="I1656" s="19"/>
      <c r="J1656" s="19"/>
      <c r="K1656" s="19"/>
      <c r="L1656" s="19"/>
      <c r="M1656" s="19"/>
      <c r="N1656" s="19"/>
      <c r="O1656" s="19"/>
    </row>
    <row r="1657" spans="1:15" x14ac:dyDescent="0.25">
      <c r="A1657" s="17" t="s">
        <v>357</v>
      </c>
      <c r="B1657" s="18"/>
      <c r="C1657" s="19">
        <f t="shared" si="448"/>
        <v>0</v>
      </c>
      <c r="D1657" s="19"/>
      <c r="E1657" s="19">
        <f t="shared" si="449"/>
        <v>0</v>
      </c>
      <c r="F1657" s="19"/>
      <c r="G1657" s="19"/>
      <c r="H1657" s="19"/>
      <c r="I1657" s="19"/>
      <c r="J1657" s="19"/>
      <c r="K1657" s="19"/>
      <c r="L1657" s="19"/>
      <c r="M1657" s="19"/>
      <c r="N1657" s="19"/>
      <c r="O1657" s="19"/>
    </row>
    <row r="1658" spans="1:15" x14ac:dyDescent="0.25">
      <c r="A1658" s="17" t="s">
        <v>358</v>
      </c>
      <c r="B1658" s="18"/>
      <c r="C1658" s="19">
        <f t="shared" si="448"/>
        <v>0</v>
      </c>
      <c r="D1658" s="19"/>
      <c r="E1658" s="19">
        <f t="shared" si="449"/>
        <v>0</v>
      </c>
      <c r="F1658" s="19"/>
      <c r="G1658" s="19"/>
      <c r="H1658" s="19"/>
      <c r="I1658" s="19"/>
      <c r="J1658" s="19"/>
      <c r="K1658" s="19"/>
      <c r="L1658" s="19"/>
      <c r="M1658" s="19"/>
      <c r="N1658" s="19"/>
      <c r="O1658" s="19"/>
    </row>
    <row r="1659" spans="1:15" x14ac:dyDescent="0.25">
      <c r="A1659" s="17" t="s">
        <v>98</v>
      </c>
      <c r="B1659" s="18"/>
      <c r="C1659" s="19">
        <f t="shared" si="448"/>
        <v>0</v>
      </c>
      <c r="D1659" s="19"/>
      <c r="E1659" s="19">
        <f t="shared" si="449"/>
        <v>0</v>
      </c>
      <c r="F1659" s="19"/>
      <c r="G1659" s="19"/>
      <c r="H1659" s="19"/>
      <c r="I1659" s="19"/>
      <c r="J1659" s="19"/>
      <c r="K1659" s="19"/>
      <c r="L1659" s="19"/>
      <c r="M1659" s="19"/>
      <c r="N1659" s="19"/>
      <c r="O1659" s="19"/>
    </row>
    <row r="1660" spans="1:15" x14ac:dyDescent="0.25">
      <c r="A1660" s="17"/>
      <c r="B1660" s="18"/>
      <c r="C1660" s="19">
        <f t="shared" si="448"/>
        <v>0</v>
      </c>
      <c r="D1660" s="19"/>
      <c r="E1660" s="19">
        <f t="shared" si="449"/>
        <v>0</v>
      </c>
      <c r="F1660" s="19"/>
      <c r="G1660" s="19"/>
      <c r="H1660" s="19"/>
      <c r="I1660" s="19"/>
      <c r="J1660" s="19"/>
      <c r="K1660" s="19"/>
      <c r="L1660" s="19"/>
      <c r="M1660" s="19"/>
      <c r="N1660" s="19"/>
      <c r="O1660" s="19"/>
    </row>
    <row r="1661" spans="1:15" x14ac:dyDescent="0.25">
      <c r="A1661" s="17"/>
      <c r="B1661" s="18"/>
      <c r="C1661" s="19">
        <f t="shared" si="448"/>
        <v>0</v>
      </c>
      <c r="D1661" s="19"/>
      <c r="E1661" s="19">
        <f t="shared" si="449"/>
        <v>0</v>
      </c>
      <c r="F1661" s="19"/>
      <c r="G1661" s="19"/>
      <c r="H1661" s="19"/>
      <c r="I1661" s="19"/>
      <c r="J1661" s="19"/>
      <c r="K1661" s="19"/>
      <c r="L1661" s="19"/>
      <c r="M1661" s="19"/>
      <c r="N1661" s="19"/>
      <c r="O1661" s="19"/>
    </row>
    <row r="1662" spans="1:15" x14ac:dyDescent="0.25">
      <c r="A1662" s="14" t="s">
        <v>65</v>
      </c>
      <c r="B1662" s="14"/>
      <c r="C1662" s="16">
        <f>ROUND(SUM(C1650:C1661),2)</f>
        <v>0</v>
      </c>
      <c r="D1662" s="16">
        <f>ROUND(SUM(D1650:D1661),2)</f>
        <v>0</v>
      </c>
      <c r="E1662" s="16">
        <f>ROUND(SUM(E1650:E1661),2)</f>
        <v>0</v>
      </c>
      <c r="F1662" s="16">
        <f>ROUND(SUM(F1650:F1661),2)</f>
        <v>0</v>
      </c>
      <c r="G1662" s="16">
        <f t="shared" ref="G1662:O1662" si="450">SUM(G1650:G1661)</f>
        <v>0</v>
      </c>
      <c r="H1662" s="16">
        <f t="shared" si="450"/>
        <v>0</v>
      </c>
      <c r="I1662" s="16">
        <f t="shared" si="450"/>
        <v>0</v>
      </c>
      <c r="J1662" s="16">
        <f t="shared" si="450"/>
        <v>0</v>
      </c>
      <c r="K1662" s="16">
        <f t="shared" si="450"/>
        <v>0</v>
      </c>
      <c r="L1662" s="16">
        <f t="shared" si="450"/>
        <v>0</v>
      </c>
      <c r="M1662" s="16">
        <f t="shared" si="450"/>
        <v>0</v>
      </c>
      <c r="N1662" s="16">
        <f t="shared" si="450"/>
        <v>0</v>
      </c>
      <c r="O1662" s="16">
        <f t="shared" si="450"/>
        <v>0</v>
      </c>
    </row>
    <row r="1663" spans="1:15" x14ac:dyDescent="0.25">
      <c r="A1663" s="17"/>
      <c r="B1663" s="14"/>
      <c r="C1663" s="16"/>
      <c r="D1663" s="16"/>
      <c r="E1663" s="16"/>
      <c r="F1663" s="16"/>
      <c r="G1663" s="16"/>
      <c r="H1663" s="16"/>
      <c r="I1663" s="16"/>
      <c r="J1663" s="16"/>
      <c r="K1663" s="16"/>
      <c r="L1663" s="16"/>
      <c r="M1663" s="16"/>
      <c r="N1663" s="16"/>
      <c r="O1663" s="16"/>
    </row>
    <row r="1664" spans="1:15" x14ac:dyDescent="0.25">
      <c r="A1664" s="25" t="s">
        <v>359</v>
      </c>
      <c r="B1664" s="26" t="s">
        <v>26</v>
      </c>
      <c r="C1664" s="49"/>
      <c r="D1664" s="49"/>
      <c r="E1664" s="49"/>
      <c r="F1664" s="49"/>
      <c r="G1664" s="49"/>
      <c r="H1664" s="49"/>
      <c r="I1664" s="49"/>
      <c r="J1664" s="49"/>
      <c r="K1664" s="49"/>
      <c r="L1664" s="49"/>
      <c r="M1664" s="49"/>
      <c r="N1664" s="49"/>
      <c r="O1664" s="49"/>
    </row>
    <row r="1665" spans="1:26" x14ac:dyDescent="0.25">
      <c r="A1665" s="17"/>
      <c r="B1665" s="14"/>
      <c r="C1665" s="16"/>
      <c r="D1665" s="16"/>
      <c r="E1665" s="16"/>
      <c r="F1665" s="16"/>
      <c r="G1665" s="16"/>
      <c r="H1665" s="16"/>
      <c r="I1665" s="16"/>
      <c r="J1665" s="16"/>
      <c r="K1665" s="16"/>
      <c r="L1665" s="16"/>
      <c r="M1665" s="16"/>
      <c r="N1665" s="16"/>
      <c r="O1665" s="16"/>
    </row>
    <row r="1666" spans="1:26" x14ac:dyDescent="0.25">
      <c r="A1666" s="25" t="s">
        <v>360</v>
      </c>
      <c r="B1666" s="26" t="s">
        <v>26</v>
      </c>
      <c r="C1666" s="49"/>
      <c r="D1666" s="49"/>
      <c r="E1666" s="49"/>
      <c r="F1666" s="49"/>
      <c r="G1666" s="49"/>
      <c r="H1666" s="49"/>
      <c r="I1666" s="49"/>
      <c r="J1666" s="49"/>
      <c r="K1666" s="49"/>
      <c r="L1666" s="49"/>
      <c r="M1666" s="49"/>
      <c r="N1666" s="49"/>
      <c r="O1666" s="49"/>
    </row>
    <row r="1667" spans="1:26" x14ac:dyDescent="0.25">
      <c r="A1667" s="17"/>
      <c r="B1667" s="14"/>
      <c r="C1667" s="16"/>
      <c r="D1667" s="16"/>
      <c r="E1667" s="16"/>
      <c r="F1667" s="16"/>
      <c r="G1667" s="16"/>
      <c r="H1667" s="16"/>
      <c r="I1667" s="16"/>
      <c r="J1667" s="16"/>
      <c r="K1667" s="16"/>
      <c r="L1667" s="16"/>
      <c r="M1667" s="16"/>
      <c r="N1667" s="16"/>
      <c r="O1667" s="16"/>
    </row>
    <row r="1668" spans="1:26" x14ac:dyDescent="0.25">
      <c r="A1668" s="11" t="s">
        <v>361</v>
      </c>
      <c r="B1668" s="12"/>
      <c r="C1668" s="13"/>
      <c r="D1668" s="13"/>
      <c r="E1668" s="13"/>
      <c r="F1668" s="13"/>
      <c r="G1668" s="13"/>
      <c r="H1668" s="13"/>
      <c r="I1668" s="13"/>
      <c r="J1668" s="13"/>
      <c r="K1668" s="13"/>
      <c r="L1668" s="13"/>
      <c r="M1668" s="13"/>
      <c r="N1668" s="13"/>
      <c r="O1668" s="13"/>
    </row>
    <row r="1669" spans="1:26" x14ac:dyDescent="0.25">
      <c r="A1669" s="46" t="s">
        <v>3</v>
      </c>
      <c r="B1669" s="71" t="str">
        <f>YEAR($B$4)&amp;"年度"</f>
        <v>2017年度</v>
      </c>
      <c r="C1669" s="16"/>
      <c r="D1669" s="16"/>
      <c r="E1669" s="16"/>
      <c r="F1669" s="16"/>
      <c r="G1669" s="16"/>
      <c r="H1669" s="16"/>
      <c r="I1669" s="16"/>
      <c r="J1669" s="16"/>
      <c r="K1669" s="16"/>
      <c r="L1669" s="16"/>
      <c r="M1669" s="16"/>
      <c r="N1669" s="16"/>
      <c r="O1669" s="16"/>
    </row>
    <row r="1670" spans="1:26" x14ac:dyDescent="0.25">
      <c r="A1670" s="17" t="s">
        <v>362</v>
      </c>
      <c r="B1670" s="18"/>
      <c r="C1670" s="19">
        <f t="shared" ref="C1670:C1675" si="451">ROUND(E1670+D1670,2)</f>
        <v>0</v>
      </c>
      <c r="D1670" s="19"/>
      <c r="E1670" s="19">
        <f t="shared" ref="E1670:E1675" si="452">ROUND(SUM(F1670:O1670),2)</f>
        <v>0</v>
      </c>
      <c r="F1670" s="19"/>
      <c r="G1670" s="19"/>
      <c r="H1670" s="19"/>
      <c r="I1670" s="19"/>
      <c r="J1670" s="19"/>
      <c r="K1670" s="19"/>
      <c r="L1670" s="19"/>
      <c r="M1670" s="19"/>
      <c r="N1670" s="19"/>
      <c r="O1670" s="19"/>
    </row>
    <row r="1671" spans="1:26" x14ac:dyDescent="0.25">
      <c r="A1671" s="17" t="s">
        <v>363</v>
      </c>
      <c r="B1671" s="18"/>
      <c r="C1671" s="19">
        <f t="shared" si="451"/>
        <v>0</v>
      </c>
      <c r="D1671" s="19"/>
      <c r="E1671" s="19">
        <f t="shared" si="452"/>
        <v>0</v>
      </c>
      <c r="F1671" s="19"/>
      <c r="G1671" s="19"/>
      <c r="H1671" s="19"/>
      <c r="I1671" s="19"/>
      <c r="J1671" s="19"/>
      <c r="K1671" s="19"/>
      <c r="L1671" s="19"/>
      <c r="M1671" s="19"/>
      <c r="N1671" s="19"/>
      <c r="O1671" s="19"/>
    </row>
    <row r="1672" spans="1:26" x14ac:dyDescent="0.25">
      <c r="A1672" s="17" t="s">
        <v>364</v>
      </c>
      <c r="B1672" s="18"/>
      <c r="C1672" s="19">
        <f t="shared" si="451"/>
        <v>0</v>
      </c>
      <c r="D1672" s="19"/>
      <c r="E1672" s="19">
        <f t="shared" si="452"/>
        <v>0</v>
      </c>
      <c r="F1672" s="19"/>
      <c r="G1672" s="19"/>
      <c r="H1672" s="19"/>
      <c r="I1672" s="19"/>
      <c r="J1672" s="19"/>
      <c r="K1672" s="19"/>
      <c r="L1672" s="19"/>
      <c r="M1672" s="19"/>
      <c r="N1672" s="19"/>
      <c r="O1672" s="19"/>
    </row>
    <row r="1673" spans="1:26" x14ac:dyDescent="0.25">
      <c r="A1673" s="17" t="s">
        <v>365</v>
      </c>
      <c r="B1673" s="18"/>
      <c r="C1673" s="19">
        <f t="shared" si="451"/>
        <v>0</v>
      </c>
      <c r="D1673" s="19"/>
      <c r="E1673" s="19">
        <f t="shared" si="452"/>
        <v>0</v>
      </c>
      <c r="F1673" s="19"/>
      <c r="G1673" s="19"/>
      <c r="H1673" s="19"/>
      <c r="I1673" s="19"/>
      <c r="J1673" s="19"/>
      <c r="K1673" s="19"/>
      <c r="L1673" s="19"/>
      <c r="M1673" s="19"/>
      <c r="N1673" s="19"/>
      <c r="O1673" s="19"/>
    </row>
    <row r="1674" spans="1:26" x14ac:dyDescent="0.25">
      <c r="A1674" s="17" t="s">
        <v>366</v>
      </c>
      <c r="B1674" s="18"/>
      <c r="C1674" s="19">
        <f t="shared" si="451"/>
        <v>0</v>
      </c>
      <c r="D1674" s="19"/>
      <c r="E1674" s="19">
        <f t="shared" si="452"/>
        <v>0</v>
      </c>
      <c r="F1674" s="19"/>
      <c r="G1674" s="19"/>
      <c r="H1674" s="19"/>
      <c r="I1674" s="19"/>
      <c r="J1674" s="19"/>
      <c r="K1674" s="19"/>
      <c r="L1674" s="19"/>
      <c r="M1674" s="19"/>
      <c r="N1674" s="19"/>
      <c r="O1674" s="19"/>
    </row>
    <row r="1675" spans="1:26" x14ac:dyDescent="0.25">
      <c r="A1675" s="17" t="s">
        <v>367</v>
      </c>
      <c r="B1675" s="18"/>
      <c r="C1675" s="19">
        <f t="shared" si="451"/>
        <v>0</v>
      </c>
      <c r="D1675" s="19"/>
      <c r="E1675" s="19">
        <f t="shared" si="452"/>
        <v>0</v>
      </c>
      <c r="F1675" s="19"/>
      <c r="G1675" s="19"/>
      <c r="H1675" s="19"/>
      <c r="I1675" s="19"/>
      <c r="J1675" s="19"/>
      <c r="K1675" s="19"/>
      <c r="L1675" s="19"/>
      <c r="M1675" s="19"/>
      <c r="N1675" s="19"/>
      <c r="O1675" s="19"/>
      <c r="Z1675" s="489" t="s">
        <v>921</v>
      </c>
    </row>
    <row r="1676" spans="1:26" x14ac:dyDescent="0.25">
      <c r="A1676" s="14" t="s">
        <v>65</v>
      </c>
      <c r="B1676" s="14"/>
      <c r="C1676" s="20">
        <f>ROUND(C1670-C1671+C1672-C1673+C1674+C1675,2)</f>
        <v>0</v>
      </c>
      <c r="D1676" s="16">
        <f>ROUND(D1670-D1671+D1672-D1673+D1674+D1675,2)</f>
        <v>0</v>
      </c>
      <c r="E1676" s="16">
        <f>ROUND(E1670-E1671+E1672-E1673+E1674+E1675,2)</f>
        <v>0</v>
      </c>
      <c r="F1676" s="16">
        <f>ROUND(F1670-F1671+F1672-F1673+F1674+F1675,2)</f>
        <v>0</v>
      </c>
      <c r="G1676" s="16">
        <f t="shared" ref="G1676:O1676" si="453">G1670-G1671+G1672-G1673+G1674+G1675</f>
        <v>0</v>
      </c>
      <c r="H1676" s="16">
        <f t="shared" si="453"/>
        <v>0</v>
      </c>
      <c r="I1676" s="16">
        <f t="shared" si="453"/>
        <v>0</v>
      </c>
      <c r="J1676" s="16">
        <f t="shared" si="453"/>
        <v>0</v>
      </c>
      <c r="K1676" s="16">
        <f t="shared" si="453"/>
        <v>0</v>
      </c>
      <c r="L1676" s="16">
        <f t="shared" si="453"/>
        <v>0</v>
      </c>
      <c r="M1676" s="16">
        <f t="shared" si="453"/>
        <v>0</v>
      </c>
      <c r="N1676" s="16">
        <f t="shared" si="453"/>
        <v>0</v>
      </c>
      <c r="O1676" s="16">
        <f t="shared" si="453"/>
        <v>0</v>
      </c>
    </row>
    <row r="1677" spans="1:26" x14ac:dyDescent="0.25">
      <c r="A1677" s="46" t="s">
        <v>3</v>
      </c>
      <c r="B1677" s="14" t="str">
        <f>YEAR($B$3)&amp;"年度"</f>
        <v>2016年度</v>
      </c>
      <c r="C1677" s="16"/>
      <c r="D1677" s="16"/>
      <c r="E1677" s="16"/>
      <c r="F1677" s="16"/>
      <c r="G1677" s="16"/>
      <c r="H1677" s="16"/>
      <c r="I1677" s="16"/>
      <c r="J1677" s="16"/>
      <c r="K1677" s="16"/>
      <c r="L1677" s="16"/>
      <c r="M1677" s="16"/>
      <c r="N1677" s="16"/>
      <c r="O1677" s="16"/>
    </row>
    <row r="1678" spans="1:26" x14ac:dyDescent="0.25">
      <c r="A1678" s="17" t="s">
        <v>362</v>
      </c>
      <c r="B1678" s="18"/>
      <c r="C1678" s="19">
        <f t="shared" ref="C1678:C1683" si="454">ROUND(E1678+D1678,2)</f>
        <v>0</v>
      </c>
      <c r="D1678" s="19"/>
      <c r="E1678" s="19">
        <f t="shared" ref="E1678:E1683" si="455">ROUND(SUM(F1678:O1678),2)</f>
        <v>0</v>
      </c>
      <c r="F1678" s="19"/>
      <c r="G1678" s="19"/>
      <c r="H1678" s="19"/>
      <c r="I1678" s="19"/>
      <c r="J1678" s="19"/>
      <c r="K1678" s="19"/>
      <c r="L1678" s="19"/>
      <c r="M1678" s="19"/>
      <c r="N1678" s="19"/>
      <c r="O1678" s="19"/>
    </row>
    <row r="1679" spans="1:26" x14ac:dyDescent="0.25">
      <c r="A1679" s="17" t="s">
        <v>363</v>
      </c>
      <c r="B1679" s="18"/>
      <c r="C1679" s="19">
        <f t="shared" si="454"/>
        <v>0</v>
      </c>
      <c r="D1679" s="19"/>
      <c r="E1679" s="19">
        <f t="shared" si="455"/>
        <v>0</v>
      </c>
      <c r="F1679" s="19"/>
      <c r="G1679" s="19"/>
      <c r="H1679" s="19"/>
      <c r="I1679" s="19"/>
      <c r="J1679" s="19"/>
      <c r="K1679" s="19"/>
      <c r="L1679" s="19"/>
      <c r="M1679" s="19"/>
      <c r="N1679" s="19"/>
      <c r="O1679" s="19"/>
    </row>
    <row r="1680" spans="1:26" x14ac:dyDescent="0.25">
      <c r="A1680" s="17" t="s">
        <v>364</v>
      </c>
      <c r="B1680" s="18"/>
      <c r="C1680" s="19">
        <f t="shared" si="454"/>
        <v>0</v>
      </c>
      <c r="D1680" s="19"/>
      <c r="E1680" s="19">
        <f t="shared" si="455"/>
        <v>0</v>
      </c>
      <c r="F1680" s="19"/>
      <c r="G1680" s="19"/>
      <c r="H1680" s="19"/>
      <c r="I1680" s="19"/>
      <c r="J1680" s="19"/>
      <c r="K1680" s="19"/>
      <c r="L1680" s="19"/>
      <c r="M1680" s="19"/>
      <c r="N1680" s="19"/>
      <c r="O1680" s="19"/>
    </row>
    <row r="1681" spans="1:15" x14ac:dyDescent="0.25">
      <c r="A1681" s="17" t="s">
        <v>365</v>
      </c>
      <c r="B1681" s="18"/>
      <c r="C1681" s="19">
        <f t="shared" si="454"/>
        <v>0</v>
      </c>
      <c r="D1681" s="19"/>
      <c r="E1681" s="19">
        <f t="shared" si="455"/>
        <v>0</v>
      </c>
      <c r="F1681" s="19"/>
      <c r="G1681" s="19"/>
      <c r="H1681" s="19"/>
      <c r="I1681" s="19"/>
      <c r="J1681" s="19"/>
      <c r="K1681" s="19"/>
      <c r="L1681" s="19"/>
      <c r="M1681" s="19"/>
      <c r="N1681" s="19"/>
      <c r="O1681" s="19"/>
    </row>
    <row r="1682" spans="1:15" x14ac:dyDescent="0.25">
      <c r="A1682" s="17" t="s">
        <v>366</v>
      </c>
      <c r="B1682" s="18"/>
      <c r="C1682" s="19">
        <f t="shared" si="454"/>
        <v>0</v>
      </c>
      <c r="D1682" s="19"/>
      <c r="E1682" s="19">
        <f t="shared" si="455"/>
        <v>0</v>
      </c>
      <c r="F1682" s="48"/>
      <c r="G1682" s="19"/>
      <c r="H1682" s="19"/>
      <c r="I1682" s="19"/>
      <c r="J1682" s="19"/>
      <c r="K1682" s="19"/>
      <c r="L1682" s="19"/>
      <c r="M1682" s="19"/>
      <c r="N1682" s="19"/>
      <c r="O1682" s="19"/>
    </row>
    <row r="1683" spans="1:15" x14ac:dyDescent="0.25">
      <c r="A1683" s="17" t="s">
        <v>367</v>
      </c>
      <c r="B1683" s="18"/>
      <c r="C1683" s="19">
        <f t="shared" si="454"/>
        <v>0</v>
      </c>
      <c r="D1683" s="19"/>
      <c r="E1683" s="19">
        <f t="shared" si="455"/>
        <v>0</v>
      </c>
      <c r="F1683" s="19"/>
      <c r="G1683" s="19"/>
      <c r="H1683" s="19"/>
      <c r="I1683" s="19"/>
      <c r="J1683" s="19"/>
      <c r="K1683" s="19"/>
      <c r="L1683" s="19"/>
      <c r="M1683" s="19"/>
      <c r="N1683" s="19"/>
      <c r="O1683" s="19"/>
    </row>
    <row r="1684" spans="1:15" x14ac:dyDescent="0.25">
      <c r="A1684" s="14" t="s">
        <v>65</v>
      </c>
      <c r="B1684" s="14"/>
      <c r="C1684" s="16">
        <f>ROUND(C1678-C1679+C1680-C1681+C1682+C1683,2)</f>
        <v>0</v>
      </c>
      <c r="D1684" s="16">
        <f>ROUND(D1678-D1679+D1680-D1681+D1682+D1683,2)</f>
        <v>0</v>
      </c>
      <c r="E1684" s="16">
        <f>ROUND(E1678-E1679+E1680-E1681+E1682+E1683,2)</f>
        <v>0</v>
      </c>
      <c r="F1684" s="16">
        <f>ROUND(F1678-F1679+F1680-F1681+F1682+F1683,2)</f>
        <v>0</v>
      </c>
      <c r="G1684" s="16">
        <f t="shared" ref="G1684:O1684" si="456">G1678-G1679+G1680-G1681+G1682+G1683</f>
        <v>0</v>
      </c>
      <c r="H1684" s="16">
        <f t="shared" si="456"/>
        <v>0</v>
      </c>
      <c r="I1684" s="16">
        <f t="shared" si="456"/>
        <v>0</v>
      </c>
      <c r="J1684" s="16">
        <f t="shared" si="456"/>
        <v>0</v>
      </c>
      <c r="K1684" s="16">
        <f t="shared" si="456"/>
        <v>0</v>
      </c>
      <c r="L1684" s="16">
        <f t="shared" si="456"/>
        <v>0</v>
      </c>
      <c r="M1684" s="16">
        <f t="shared" si="456"/>
        <v>0</v>
      </c>
      <c r="N1684" s="16">
        <f t="shared" si="456"/>
        <v>0</v>
      </c>
      <c r="O1684" s="16">
        <f t="shared" si="456"/>
        <v>0</v>
      </c>
    </row>
    <row r="1685" spans="1:15" x14ac:dyDescent="0.25">
      <c r="A1685" s="17"/>
      <c r="B1685" s="14"/>
      <c r="C1685" s="16"/>
      <c r="D1685" s="16"/>
      <c r="E1685" s="16"/>
      <c r="F1685" s="16"/>
      <c r="G1685" s="16"/>
      <c r="H1685" s="16"/>
      <c r="I1685" s="16"/>
      <c r="J1685" s="16"/>
      <c r="K1685" s="16"/>
      <c r="L1685" s="16"/>
      <c r="M1685" s="16"/>
      <c r="N1685" s="16"/>
      <c r="O1685" s="16"/>
    </row>
    <row r="1686" spans="1:15" x14ac:dyDescent="0.25">
      <c r="A1686" s="11" t="s">
        <v>368</v>
      </c>
      <c r="B1686" s="12"/>
      <c r="C1686" s="13"/>
      <c r="D1686" s="13"/>
      <c r="E1686" s="13"/>
      <c r="F1686" s="13"/>
      <c r="G1686" s="13"/>
      <c r="H1686" s="13"/>
      <c r="I1686" s="13"/>
      <c r="J1686" s="13"/>
      <c r="K1686" s="13"/>
      <c r="L1686" s="13"/>
      <c r="M1686" s="13"/>
      <c r="N1686" s="13"/>
      <c r="O1686" s="13"/>
    </row>
    <row r="1687" spans="1:15" x14ac:dyDescent="0.25">
      <c r="A1687" s="46" t="s">
        <v>3</v>
      </c>
      <c r="B1687" s="71" t="str">
        <f>YEAR($B$4)&amp;"年度"</f>
        <v>2017年度</v>
      </c>
      <c r="C1687" s="16"/>
      <c r="D1687" s="16"/>
      <c r="E1687" s="16"/>
      <c r="F1687" s="16"/>
      <c r="G1687" s="16"/>
      <c r="H1687" s="16"/>
      <c r="I1687" s="16"/>
      <c r="J1687" s="16"/>
      <c r="K1687" s="16"/>
      <c r="L1687" s="16"/>
      <c r="M1687" s="16"/>
      <c r="N1687" s="16"/>
      <c r="O1687" s="16"/>
    </row>
    <row r="1688" spans="1:15" x14ac:dyDescent="0.25">
      <c r="A1688" s="17" t="s">
        <v>369</v>
      </c>
      <c r="B1688" s="18"/>
      <c r="C1688" s="19">
        <f t="shared" ref="C1688:C1702" si="457">ROUND(E1688+D1688,2)</f>
        <v>0</v>
      </c>
      <c r="D1688" s="19"/>
      <c r="E1688" s="19">
        <f t="shared" ref="E1688:E1702" si="458">ROUND(SUM(F1688:O1688),2)</f>
        <v>0</v>
      </c>
      <c r="F1688" s="19"/>
      <c r="G1688" s="19"/>
      <c r="H1688" s="19"/>
      <c r="I1688" s="19"/>
      <c r="J1688" s="19"/>
      <c r="K1688" s="19"/>
      <c r="L1688" s="19"/>
      <c r="M1688" s="19"/>
      <c r="N1688" s="19"/>
      <c r="O1688" s="19"/>
    </row>
    <row r="1689" spans="1:15" x14ac:dyDescent="0.25">
      <c r="A1689" s="17" t="s">
        <v>370</v>
      </c>
      <c r="B1689" s="18"/>
      <c r="C1689" s="19">
        <f t="shared" si="457"/>
        <v>0</v>
      </c>
      <c r="D1689" s="19"/>
      <c r="E1689" s="19">
        <f t="shared" si="458"/>
        <v>0</v>
      </c>
      <c r="F1689" s="19"/>
      <c r="G1689" s="19"/>
      <c r="H1689" s="19"/>
      <c r="I1689" s="19"/>
      <c r="J1689" s="19"/>
      <c r="K1689" s="19"/>
      <c r="L1689" s="19"/>
      <c r="M1689" s="19"/>
      <c r="N1689" s="19"/>
      <c r="O1689" s="19"/>
    </row>
    <row r="1690" spans="1:15" x14ac:dyDescent="0.25">
      <c r="A1690" s="17" t="s">
        <v>371</v>
      </c>
      <c r="B1690" s="18"/>
      <c r="C1690" s="19">
        <f t="shared" si="457"/>
        <v>0</v>
      </c>
      <c r="D1690" s="19"/>
      <c r="E1690" s="19">
        <f t="shared" si="458"/>
        <v>0</v>
      </c>
      <c r="F1690" s="19"/>
      <c r="G1690" s="19"/>
      <c r="H1690" s="19"/>
      <c r="I1690" s="19"/>
      <c r="J1690" s="19"/>
      <c r="K1690" s="19"/>
      <c r="L1690" s="19"/>
      <c r="M1690" s="19"/>
      <c r="N1690" s="19"/>
      <c r="O1690" s="19"/>
    </row>
    <row r="1691" spans="1:15" x14ac:dyDescent="0.25">
      <c r="A1691" s="17" t="s">
        <v>372</v>
      </c>
      <c r="B1691" s="18"/>
      <c r="C1691" s="19">
        <f t="shared" si="457"/>
        <v>0</v>
      </c>
      <c r="D1691" s="19"/>
      <c r="E1691" s="19">
        <f t="shared" si="458"/>
        <v>0</v>
      </c>
      <c r="F1691" s="19"/>
      <c r="G1691" s="19"/>
      <c r="H1691" s="19"/>
      <c r="I1691" s="19"/>
      <c r="J1691" s="19"/>
      <c r="K1691" s="19"/>
      <c r="L1691" s="19"/>
      <c r="M1691" s="19"/>
      <c r="N1691" s="19"/>
      <c r="O1691" s="19"/>
    </row>
    <row r="1692" spans="1:15" x14ac:dyDescent="0.25">
      <c r="A1692" s="17" t="s">
        <v>373</v>
      </c>
      <c r="B1692" s="18"/>
      <c r="C1692" s="19">
        <f t="shared" si="457"/>
        <v>0</v>
      </c>
      <c r="D1692" s="19"/>
      <c r="E1692" s="19">
        <f t="shared" si="458"/>
        <v>0</v>
      </c>
      <c r="F1692" s="19"/>
      <c r="G1692" s="19"/>
      <c r="H1692" s="19"/>
      <c r="I1692" s="19"/>
      <c r="J1692" s="19"/>
      <c r="K1692" s="19"/>
      <c r="L1692" s="19"/>
      <c r="M1692" s="19"/>
      <c r="N1692" s="19"/>
      <c r="O1692" s="19"/>
    </row>
    <row r="1693" spans="1:15" x14ac:dyDescent="0.25">
      <c r="A1693" s="17" t="s">
        <v>374</v>
      </c>
      <c r="B1693" s="18"/>
      <c r="C1693" s="19">
        <f t="shared" si="457"/>
        <v>0</v>
      </c>
      <c r="D1693" s="19"/>
      <c r="E1693" s="19">
        <f t="shared" si="458"/>
        <v>0</v>
      </c>
      <c r="F1693" s="19"/>
      <c r="G1693" s="19"/>
      <c r="H1693" s="19"/>
      <c r="I1693" s="19"/>
      <c r="J1693" s="19"/>
      <c r="K1693" s="19"/>
      <c r="L1693" s="19"/>
      <c r="M1693" s="19"/>
      <c r="N1693" s="19"/>
      <c r="O1693" s="19"/>
    </row>
    <row r="1694" spans="1:15" x14ac:dyDescent="0.25">
      <c r="A1694" s="17" t="s">
        <v>375</v>
      </c>
      <c r="B1694" s="18"/>
      <c r="C1694" s="19">
        <f t="shared" si="457"/>
        <v>0</v>
      </c>
      <c r="D1694" s="19"/>
      <c r="E1694" s="19">
        <f t="shared" si="458"/>
        <v>0</v>
      </c>
      <c r="F1694" s="19"/>
      <c r="G1694" s="19"/>
      <c r="H1694" s="19"/>
      <c r="I1694" s="19"/>
      <c r="J1694" s="19"/>
      <c r="K1694" s="19"/>
      <c r="L1694" s="19"/>
      <c r="M1694" s="19"/>
      <c r="N1694" s="19"/>
      <c r="O1694" s="19"/>
    </row>
    <row r="1695" spans="1:15" x14ac:dyDescent="0.25">
      <c r="A1695" s="17" t="s">
        <v>376</v>
      </c>
      <c r="B1695" s="18"/>
      <c r="C1695" s="19">
        <f t="shared" si="457"/>
        <v>0</v>
      </c>
      <c r="D1695" s="19"/>
      <c r="E1695" s="19">
        <f t="shared" si="458"/>
        <v>0</v>
      </c>
      <c r="F1695" s="19"/>
      <c r="G1695" s="19"/>
      <c r="H1695" s="19"/>
      <c r="I1695" s="19"/>
      <c r="J1695" s="19"/>
      <c r="K1695" s="19"/>
      <c r="L1695" s="19"/>
      <c r="M1695" s="19"/>
      <c r="N1695" s="19"/>
      <c r="O1695" s="19"/>
    </row>
    <row r="1696" spans="1:15" x14ac:dyDescent="0.25">
      <c r="A1696" s="17" t="s">
        <v>377</v>
      </c>
      <c r="B1696" s="18"/>
      <c r="C1696" s="19">
        <f t="shared" si="457"/>
        <v>0</v>
      </c>
      <c r="D1696" s="19"/>
      <c r="E1696" s="19">
        <f t="shared" si="458"/>
        <v>0</v>
      </c>
      <c r="F1696" s="19"/>
      <c r="G1696" s="19"/>
      <c r="H1696" s="19"/>
      <c r="I1696" s="19"/>
      <c r="J1696" s="19"/>
      <c r="K1696" s="19"/>
      <c r="L1696" s="19"/>
      <c r="M1696" s="19"/>
      <c r="N1696" s="19"/>
      <c r="O1696" s="19"/>
    </row>
    <row r="1697" spans="1:26" x14ac:dyDescent="0.25">
      <c r="A1697" s="17" t="s">
        <v>378</v>
      </c>
      <c r="B1697" s="18"/>
      <c r="C1697" s="19">
        <f t="shared" si="457"/>
        <v>0</v>
      </c>
      <c r="D1697" s="19"/>
      <c r="E1697" s="19">
        <f t="shared" si="458"/>
        <v>0</v>
      </c>
      <c r="F1697" s="19"/>
      <c r="G1697" s="19"/>
      <c r="H1697" s="19"/>
      <c r="I1697" s="19"/>
      <c r="J1697" s="19"/>
      <c r="K1697" s="19"/>
      <c r="L1697" s="19"/>
      <c r="M1697" s="19"/>
      <c r="N1697" s="19"/>
      <c r="O1697" s="19"/>
    </row>
    <row r="1698" spans="1:26" x14ac:dyDescent="0.25">
      <c r="A1698" s="17" t="s">
        <v>379</v>
      </c>
      <c r="B1698" s="18"/>
      <c r="C1698" s="19">
        <f t="shared" si="457"/>
        <v>0</v>
      </c>
      <c r="D1698" s="19"/>
      <c r="E1698" s="19">
        <f t="shared" si="458"/>
        <v>0</v>
      </c>
      <c r="F1698" s="19"/>
      <c r="G1698" s="19"/>
      <c r="H1698" s="19"/>
      <c r="I1698" s="19"/>
      <c r="J1698" s="19"/>
      <c r="K1698" s="19"/>
      <c r="L1698" s="19"/>
      <c r="M1698" s="19"/>
      <c r="N1698" s="19"/>
      <c r="O1698" s="19"/>
    </row>
    <row r="1699" spans="1:26" x14ac:dyDescent="0.25">
      <c r="A1699" s="17" t="s">
        <v>380</v>
      </c>
      <c r="B1699" s="18"/>
      <c r="C1699" s="19">
        <f t="shared" si="457"/>
        <v>0</v>
      </c>
      <c r="D1699" s="19"/>
      <c r="E1699" s="19">
        <f t="shared" si="458"/>
        <v>0</v>
      </c>
      <c r="F1699" s="19"/>
      <c r="G1699" s="19"/>
      <c r="H1699" s="19"/>
      <c r="I1699" s="19"/>
      <c r="J1699" s="19"/>
      <c r="K1699" s="19"/>
      <c r="L1699" s="19"/>
      <c r="M1699" s="19"/>
      <c r="N1699" s="19"/>
      <c r="O1699" s="19"/>
    </row>
    <row r="1700" spans="1:26" x14ac:dyDescent="0.25">
      <c r="A1700" s="17" t="s">
        <v>381</v>
      </c>
      <c r="B1700" s="18"/>
      <c r="C1700" s="19">
        <f t="shared" si="457"/>
        <v>0</v>
      </c>
      <c r="D1700" s="19"/>
      <c r="E1700" s="19">
        <f t="shared" si="458"/>
        <v>0</v>
      </c>
      <c r="F1700" s="19"/>
      <c r="G1700" s="19"/>
      <c r="H1700" s="19"/>
      <c r="I1700" s="19"/>
      <c r="J1700" s="19"/>
      <c r="K1700" s="19"/>
      <c r="L1700" s="19"/>
      <c r="M1700" s="19"/>
      <c r="N1700" s="19"/>
      <c r="O1700" s="19"/>
    </row>
    <row r="1701" spans="1:26" x14ac:dyDescent="0.25">
      <c r="A1701" s="17" t="s">
        <v>382</v>
      </c>
      <c r="B1701" s="18"/>
      <c r="C1701" s="19">
        <f t="shared" si="457"/>
        <v>0</v>
      </c>
      <c r="D1701" s="19"/>
      <c r="E1701" s="19">
        <f t="shared" si="458"/>
        <v>0</v>
      </c>
      <c r="F1701" s="19"/>
      <c r="G1701" s="19"/>
      <c r="H1701" s="19"/>
      <c r="I1701" s="19"/>
      <c r="J1701" s="19"/>
      <c r="K1701" s="19"/>
      <c r="L1701" s="19"/>
      <c r="M1701" s="19"/>
      <c r="N1701" s="19"/>
      <c r="O1701" s="19"/>
    </row>
    <row r="1702" spans="1:26" x14ac:dyDescent="0.25">
      <c r="A1702" s="17" t="s">
        <v>383</v>
      </c>
      <c r="B1702" s="18"/>
      <c r="C1702" s="19">
        <f t="shared" si="457"/>
        <v>0</v>
      </c>
      <c r="D1702" s="19"/>
      <c r="E1702" s="19">
        <f t="shared" si="458"/>
        <v>0</v>
      </c>
      <c r="F1702" s="19"/>
      <c r="G1702" s="19"/>
      <c r="H1702" s="19"/>
      <c r="I1702" s="19"/>
      <c r="J1702" s="19"/>
      <c r="K1702" s="19"/>
      <c r="L1702" s="19"/>
      <c r="M1702" s="19"/>
      <c r="N1702" s="19"/>
      <c r="O1702" s="19"/>
      <c r="Z1702" s="489" t="s">
        <v>922</v>
      </c>
    </row>
    <row r="1703" spans="1:26" x14ac:dyDescent="0.25">
      <c r="A1703" s="14" t="s">
        <v>23</v>
      </c>
      <c r="B1703" s="14"/>
      <c r="C1703" s="20">
        <f>ROUND(SUM(C1688:C1702),2)</f>
        <v>0</v>
      </c>
      <c r="D1703" s="16">
        <f>ROUND(SUM(D1688:D1702),2)</f>
        <v>0</v>
      </c>
      <c r="E1703" s="16">
        <f>ROUND(SUM(E1688:E1702),2)</f>
        <v>0</v>
      </c>
      <c r="F1703" s="16">
        <f>ROUND(SUM(F1688:F1702),2)</f>
        <v>0</v>
      </c>
      <c r="G1703" s="16">
        <f t="shared" ref="G1703:O1703" si="459">SUM(G1688:G1702)</f>
        <v>0</v>
      </c>
      <c r="H1703" s="16">
        <f t="shared" si="459"/>
        <v>0</v>
      </c>
      <c r="I1703" s="16">
        <f t="shared" si="459"/>
        <v>0</v>
      </c>
      <c r="J1703" s="16">
        <f t="shared" si="459"/>
        <v>0</v>
      </c>
      <c r="K1703" s="16">
        <f t="shared" si="459"/>
        <v>0</v>
      </c>
      <c r="L1703" s="16">
        <f t="shared" si="459"/>
        <v>0</v>
      </c>
      <c r="M1703" s="16">
        <f t="shared" si="459"/>
        <v>0</v>
      </c>
      <c r="N1703" s="16">
        <f t="shared" si="459"/>
        <v>0</v>
      </c>
      <c r="O1703" s="16">
        <f t="shared" si="459"/>
        <v>0</v>
      </c>
    </row>
    <row r="1704" spans="1:26" x14ac:dyDescent="0.25">
      <c r="A1704" s="46" t="s">
        <v>3</v>
      </c>
      <c r="B1704" s="14" t="str">
        <f>YEAR($B$3)&amp;"年度"</f>
        <v>2016年度</v>
      </c>
      <c r="C1704" s="16"/>
      <c r="D1704" s="16"/>
      <c r="E1704" s="16"/>
      <c r="F1704" s="16"/>
      <c r="G1704" s="16"/>
      <c r="H1704" s="16"/>
      <c r="I1704" s="16"/>
      <c r="J1704" s="16"/>
      <c r="K1704" s="16"/>
      <c r="L1704" s="16"/>
      <c r="M1704" s="16"/>
      <c r="N1704" s="16"/>
      <c r="O1704" s="16"/>
    </row>
    <row r="1705" spans="1:26" x14ac:dyDescent="0.25">
      <c r="A1705" s="17" t="s">
        <v>369</v>
      </c>
      <c r="B1705" s="18"/>
      <c r="C1705" s="19">
        <f t="shared" ref="C1705:C1719" si="460">ROUND(E1705+D1705,2)</f>
        <v>0</v>
      </c>
      <c r="D1705" s="19"/>
      <c r="E1705" s="19">
        <f t="shared" ref="E1705:E1719" si="461">ROUND(SUM(F1705:O1705),2)</f>
        <v>0</v>
      </c>
      <c r="F1705" s="48"/>
      <c r="G1705" s="19"/>
      <c r="H1705" s="19"/>
      <c r="I1705" s="19"/>
      <c r="J1705" s="19"/>
      <c r="K1705" s="19"/>
      <c r="L1705" s="19"/>
      <c r="M1705" s="19"/>
      <c r="N1705" s="19"/>
      <c r="O1705" s="19"/>
    </row>
    <row r="1706" spans="1:26" x14ac:dyDescent="0.25">
      <c r="A1706" s="17" t="s">
        <v>370</v>
      </c>
      <c r="B1706" s="18"/>
      <c r="C1706" s="19">
        <f t="shared" si="460"/>
        <v>0</v>
      </c>
      <c r="D1706" s="19"/>
      <c r="E1706" s="19">
        <f t="shared" si="461"/>
        <v>0</v>
      </c>
      <c r="F1706" s="19"/>
      <c r="G1706" s="19"/>
      <c r="H1706" s="19"/>
      <c r="I1706" s="19"/>
      <c r="J1706" s="19"/>
      <c r="K1706" s="19"/>
      <c r="L1706" s="19"/>
      <c r="M1706" s="19"/>
      <c r="N1706" s="19"/>
      <c r="O1706" s="19"/>
    </row>
    <row r="1707" spans="1:26" x14ac:dyDescent="0.25">
      <c r="A1707" s="17" t="s">
        <v>384</v>
      </c>
      <c r="B1707" s="18"/>
      <c r="C1707" s="19">
        <f t="shared" si="460"/>
        <v>0</v>
      </c>
      <c r="D1707" s="19"/>
      <c r="E1707" s="19">
        <f t="shared" si="461"/>
        <v>0</v>
      </c>
      <c r="F1707" s="19"/>
      <c r="G1707" s="19"/>
      <c r="H1707" s="19"/>
      <c r="I1707" s="19"/>
      <c r="J1707" s="19"/>
      <c r="K1707" s="19"/>
      <c r="L1707" s="19"/>
      <c r="M1707" s="19"/>
      <c r="N1707" s="19"/>
      <c r="O1707" s="19"/>
    </row>
    <row r="1708" spans="1:26" x14ac:dyDescent="0.25">
      <c r="A1708" s="17" t="s">
        <v>385</v>
      </c>
      <c r="B1708" s="18"/>
      <c r="C1708" s="19">
        <f t="shared" si="460"/>
        <v>0</v>
      </c>
      <c r="D1708" s="19"/>
      <c r="E1708" s="19">
        <f t="shared" si="461"/>
        <v>0</v>
      </c>
      <c r="F1708" s="19"/>
      <c r="G1708" s="19"/>
      <c r="H1708" s="19"/>
      <c r="I1708" s="19"/>
      <c r="J1708" s="19"/>
      <c r="K1708" s="19"/>
      <c r="L1708" s="19"/>
      <c r="M1708" s="19"/>
      <c r="N1708" s="19"/>
      <c r="O1708" s="19"/>
    </row>
    <row r="1709" spans="1:26" x14ac:dyDescent="0.25">
      <c r="A1709" s="17" t="s">
        <v>386</v>
      </c>
      <c r="B1709" s="18"/>
      <c r="C1709" s="19">
        <f t="shared" si="460"/>
        <v>0</v>
      </c>
      <c r="D1709" s="19"/>
      <c r="E1709" s="19">
        <f t="shared" si="461"/>
        <v>0</v>
      </c>
      <c r="F1709" s="19"/>
      <c r="G1709" s="19"/>
      <c r="H1709" s="19"/>
      <c r="I1709" s="19"/>
      <c r="J1709" s="19"/>
      <c r="K1709" s="19"/>
      <c r="L1709" s="19"/>
      <c r="M1709" s="19"/>
      <c r="N1709" s="19"/>
      <c r="O1709" s="19"/>
    </row>
    <row r="1710" spans="1:26" x14ac:dyDescent="0.25">
      <c r="A1710" s="17" t="s">
        <v>387</v>
      </c>
      <c r="B1710" s="18"/>
      <c r="C1710" s="19">
        <f t="shared" si="460"/>
        <v>0</v>
      </c>
      <c r="D1710" s="19"/>
      <c r="E1710" s="19">
        <f t="shared" si="461"/>
        <v>0</v>
      </c>
      <c r="F1710" s="19"/>
      <c r="G1710" s="19"/>
      <c r="H1710" s="19"/>
      <c r="I1710" s="19"/>
      <c r="J1710" s="19"/>
      <c r="K1710" s="19"/>
      <c r="L1710" s="19"/>
      <c r="M1710" s="19"/>
      <c r="N1710" s="19"/>
      <c r="O1710" s="19"/>
    </row>
    <row r="1711" spans="1:26" x14ac:dyDescent="0.25">
      <c r="A1711" s="17" t="s">
        <v>388</v>
      </c>
      <c r="B1711" s="18"/>
      <c r="C1711" s="19">
        <f t="shared" si="460"/>
        <v>0</v>
      </c>
      <c r="D1711" s="19"/>
      <c r="E1711" s="19">
        <f t="shared" si="461"/>
        <v>0</v>
      </c>
      <c r="F1711" s="19"/>
      <c r="G1711" s="19"/>
      <c r="H1711" s="19"/>
      <c r="I1711" s="19"/>
      <c r="J1711" s="19"/>
      <c r="K1711" s="19"/>
      <c r="L1711" s="19"/>
      <c r="M1711" s="19"/>
      <c r="N1711" s="19"/>
      <c r="O1711" s="19"/>
    </row>
    <row r="1712" spans="1:26" x14ac:dyDescent="0.25">
      <c r="A1712" s="17" t="s">
        <v>389</v>
      </c>
      <c r="B1712" s="18"/>
      <c r="C1712" s="19">
        <f t="shared" si="460"/>
        <v>0</v>
      </c>
      <c r="D1712" s="19"/>
      <c r="E1712" s="19">
        <f t="shared" si="461"/>
        <v>0</v>
      </c>
      <c r="F1712" s="19"/>
      <c r="G1712" s="19"/>
      <c r="H1712" s="19"/>
      <c r="I1712" s="19"/>
      <c r="J1712" s="19"/>
      <c r="K1712" s="19"/>
      <c r="L1712" s="19"/>
      <c r="M1712" s="19"/>
      <c r="N1712" s="19"/>
      <c r="O1712" s="19"/>
    </row>
    <row r="1713" spans="1:15" x14ac:dyDescent="0.25">
      <c r="A1713" s="17" t="s">
        <v>390</v>
      </c>
      <c r="B1713" s="18"/>
      <c r="C1713" s="19">
        <f t="shared" si="460"/>
        <v>0</v>
      </c>
      <c r="D1713" s="19"/>
      <c r="E1713" s="19">
        <f t="shared" si="461"/>
        <v>0</v>
      </c>
      <c r="F1713" s="19"/>
      <c r="G1713" s="19"/>
      <c r="H1713" s="19"/>
      <c r="I1713" s="19"/>
      <c r="J1713" s="19"/>
      <c r="K1713" s="19"/>
      <c r="L1713" s="19"/>
      <c r="M1713" s="19"/>
      <c r="N1713" s="19"/>
      <c r="O1713" s="19"/>
    </row>
    <row r="1714" spans="1:15" x14ac:dyDescent="0.25">
      <c r="A1714" s="17" t="s">
        <v>391</v>
      </c>
      <c r="B1714" s="18"/>
      <c r="C1714" s="19">
        <f t="shared" si="460"/>
        <v>0</v>
      </c>
      <c r="D1714" s="19"/>
      <c r="E1714" s="19">
        <f t="shared" si="461"/>
        <v>0</v>
      </c>
      <c r="F1714" s="19"/>
      <c r="G1714" s="19"/>
      <c r="H1714" s="19"/>
      <c r="I1714" s="19"/>
      <c r="J1714" s="19"/>
      <c r="K1714" s="19"/>
      <c r="L1714" s="19"/>
      <c r="M1714" s="19"/>
      <c r="N1714" s="19"/>
      <c r="O1714" s="19"/>
    </row>
    <row r="1715" spans="1:15" x14ac:dyDescent="0.25">
      <c r="A1715" s="17" t="s">
        <v>392</v>
      </c>
      <c r="B1715" s="18"/>
      <c r="C1715" s="19">
        <f t="shared" si="460"/>
        <v>0</v>
      </c>
      <c r="D1715" s="19"/>
      <c r="E1715" s="19">
        <f t="shared" si="461"/>
        <v>0</v>
      </c>
      <c r="F1715" s="19"/>
      <c r="G1715" s="19"/>
      <c r="H1715" s="19"/>
      <c r="I1715" s="19"/>
      <c r="J1715" s="19"/>
      <c r="K1715" s="19"/>
      <c r="L1715" s="19"/>
      <c r="M1715" s="19"/>
      <c r="N1715" s="19"/>
      <c r="O1715" s="19"/>
    </row>
    <row r="1716" spans="1:15" x14ac:dyDescent="0.25">
      <c r="A1716" s="17" t="s">
        <v>393</v>
      </c>
      <c r="B1716" s="18"/>
      <c r="C1716" s="19">
        <f t="shared" si="460"/>
        <v>0</v>
      </c>
      <c r="D1716" s="19"/>
      <c r="E1716" s="19">
        <f t="shared" si="461"/>
        <v>0</v>
      </c>
      <c r="F1716" s="19"/>
      <c r="G1716" s="19"/>
      <c r="H1716" s="19"/>
      <c r="I1716" s="19"/>
      <c r="J1716" s="19"/>
      <c r="K1716" s="19"/>
      <c r="L1716" s="19"/>
      <c r="M1716" s="19"/>
      <c r="N1716" s="19"/>
      <c r="O1716" s="19"/>
    </row>
    <row r="1717" spans="1:15" x14ac:dyDescent="0.25">
      <c r="A1717" s="17" t="s">
        <v>394</v>
      </c>
      <c r="B1717" s="18"/>
      <c r="C1717" s="19">
        <f t="shared" si="460"/>
        <v>0</v>
      </c>
      <c r="D1717" s="19"/>
      <c r="E1717" s="19">
        <f t="shared" si="461"/>
        <v>0</v>
      </c>
      <c r="F1717" s="19"/>
      <c r="G1717" s="19"/>
      <c r="H1717" s="19"/>
      <c r="I1717" s="19"/>
      <c r="J1717" s="19"/>
      <c r="K1717" s="19"/>
      <c r="L1717" s="19"/>
      <c r="M1717" s="19"/>
      <c r="N1717" s="19"/>
      <c r="O1717" s="19"/>
    </row>
    <row r="1718" spans="1:15" x14ac:dyDescent="0.25">
      <c r="A1718" s="17" t="s">
        <v>395</v>
      </c>
      <c r="B1718" s="18"/>
      <c r="C1718" s="19">
        <f t="shared" si="460"/>
        <v>0</v>
      </c>
      <c r="D1718" s="19"/>
      <c r="E1718" s="19">
        <f t="shared" si="461"/>
        <v>0</v>
      </c>
      <c r="F1718" s="19"/>
      <c r="G1718" s="19"/>
      <c r="H1718" s="19"/>
      <c r="I1718" s="19"/>
      <c r="J1718" s="19"/>
      <c r="K1718" s="19"/>
      <c r="L1718" s="19"/>
      <c r="M1718" s="19"/>
      <c r="N1718" s="19"/>
      <c r="O1718" s="19"/>
    </row>
    <row r="1719" spans="1:15" x14ac:dyDescent="0.25">
      <c r="A1719" s="17" t="s">
        <v>396</v>
      </c>
      <c r="B1719" s="18"/>
      <c r="C1719" s="19">
        <f t="shared" si="460"/>
        <v>0</v>
      </c>
      <c r="D1719" s="19"/>
      <c r="E1719" s="19">
        <f t="shared" si="461"/>
        <v>0</v>
      </c>
      <c r="F1719" s="19"/>
      <c r="G1719" s="19"/>
      <c r="H1719" s="19"/>
      <c r="I1719" s="19"/>
      <c r="J1719" s="19"/>
      <c r="K1719" s="19"/>
      <c r="L1719" s="19"/>
      <c r="M1719" s="19"/>
      <c r="N1719" s="19"/>
      <c r="O1719" s="19"/>
    </row>
    <row r="1720" spans="1:15" x14ac:dyDescent="0.25">
      <c r="A1720" s="14" t="s">
        <v>23</v>
      </c>
      <c r="B1720" s="14"/>
      <c r="C1720" s="16">
        <f>ROUND(SUM(C1705:C1719),2)</f>
        <v>0</v>
      </c>
      <c r="D1720" s="16">
        <f>ROUND(SUM(D1705:D1719),2)</f>
        <v>0</v>
      </c>
      <c r="E1720" s="16">
        <f>ROUND(SUM(E1705:E1719),2)</f>
        <v>0</v>
      </c>
      <c r="F1720" s="16">
        <f>ROUND(SUM(F1705:F1719),2)</f>
        <v>0</v>
      </c>
      <c r="G1720" s="16">
        <f t="shared" ref="G1720:O1720" si="462">SUM(G1705:G1719)</f>
        <v>0</v>
      </c>
      <c r="H1720" s="16">
        <f t="shared" si="462"/>
        <v>0</v>
      </c>
      <c r="I1720" s="16">
        <f t="shared" si="462"/>
        <v>0</v>
      </c>
      <c r="J1720" s="16">
        <f t="shared" si="462"/>
        <v>0</v>
      </c>
      <c r="K1720" s="16">
        <f t="shared" si="462"/>
        <v>0</v>
      </c>
      <c r="L1720" s="16">
        <f t="shared" si="462"/>
        <v>0</v>
      </c>
      <c r="M1720" s="16">
        <f t="shared" si="462"/>
        <v>0</v>
      </c>
      <c r="N1720" s="16">
        <f t="shared" si="462"/>
        <v>0</v>
      </c>
      <c r="O1720" s="16">
        <f t="shared" si="462"/>
        <v>0</v>
      </c>
    </row>
    <row r="1721" spans="1:15" x14ac:dyDescent="0.25">
      <c r="A1721" s="39" t="s">
        <v>397</v>
      </c>
      <c r="B1721" s="40"/>
      <c r="C1721" s="75">
        <f>ROUND((C69-C97+C170-C198+C412-C449)-C1688,2)</f>
        <v>0</v>
      </c>
      <c r="D1721" s="41">
        <f>ROUND((D69-D97+D170-D198+D412-D449)-D1688,2)</f>
        <v>0</v>
      </c>
      <c r="E1721" s="41">
        <f>ROUND((E69-E97+E170-E198+E412-E449)-E1688,2)</f>
        <v>0</v>
      </c>
      <c r="F1721" s="41">
        <f>ROUND((F69-F97+F170-F198+F412-F449)-F1688,2)</f>
        <v>0</v>
      </c>
      <c r="G1721" s="41">
        <f t="shared" ref="G1721:O1721" si="463">(G69-G97+G170-G198+G412-G449)-G1688</f>
        <v>0</v>
      </c>
      <c r="H1721" s="41">
        <f t="shared" si="463"/>
        <v>0</v>
      </c>
      <c r="I1721" s="41">
        <f t="shared" si="463"/>
        <v>0</v>
      </c>
      <c r="J1721" s="41">
        <f t="shared" si="463"/>
        <v>0</v>
      </c>
      <c r="K1721" s="41">
        <f t="shared" si="463"/>
        <v>0</v>
      </c>
      <c r="L1721" s="41">
        <f t="shared" si="463"/>
        <v>0</v>
      </c>
      <c r="M1721" s="41">
        <f t="shared" si="463"/>
        <v>0</v>
      </c>
      <c r="N1721" s="41">
        <f t="shared" si="463"/>
        <v>0</v>
      </c>
      <c r="O1721" s="41">
        <f t="shared" si="463"/>
        <v>0</v>
      </c>
    </row>
    <row r="1722" spans="1:15" x14ac:dyDescent="0.25">
      <c r="A1722" s="39" t="s">
        <v>398</v>
      </c>
      <c r="B1722" s="40"/>
      <c r="C1722" s="41">
        <f>ROUND((C302-C311)-C1689,2)</f>
        <v>0</v>
      </c>
      <c r="D1722" s="41">
        <f>ROUND((D302-D311)-D1689,2)</f>
        <v>0</v>
      </c>
      <c r="E1722" s="41">
        <f>ROUND((E302-E311)-E1689,2)</f>
        <v>0</v>
      </c>
      <c r="F1722" s="41">
        <f>ROUND((F302-F311)-F1689,2)</f>
        <v>0</v>
      </c>
      <c r="G1722" s="41">
        <f t="shared" ref="G1722:O1722" si="464">(G302-G311)-G1689</f>
        <v>0</v>
      </c>
      <c r="H1722" s="41">
        <f t="shared" si="464"/>
        <v>0</v>
      </c>
      <c r="I1722" s="41">
        <f t="shared" si="464"/>
        <v>0</v>
      </c>
      <c r="J1722" s="41">
        <f t="shared" si="464"/>
        <v>0</v>
      </c>
      <c r="K1722" s="41">
        <f t="shared" si="464"/>
        <v>0</v>
      </c>
      <c r="L1722" s="41">
        <f t="shared" si="464"/>
        <v>0</v>
      </c>
      <c r="M1722" s="41">
        <f t="shared" si="464"/>
        <v>0</v>
      </c>
      <c r="N1722" s="41">
        <f t="shared" si="464"/>
        <v>0</v>
      </c>
      <c r="O1722" s="41">
        <f t="shared" si="464"/>
        <v>0</v>
      </c>
    </row>
    <row r="1723" spans="1:15" x14ac:dyDescent="0.25">
      <c r="A1723" s="39" t="s">
        <v>399</v>
      </c>
      <c r="B1723" s="40"/>
      <c r="C1723" s="75">
        <f>ROUND((C360-C379)-C1691,2)</f>
        <v>0</v>
      </c>
      <c r="D1723" s="41">
        <f>ROUND((D360-D379)-D1691,2)</f>
        <v>0</v>
      </c>
      <c r="E1723" s="41">
        <f>ROUND((E360-E379)-E1691,2)</f>
        <v>0</v>
      </c>
      <c r="F1723" s="41">
        <f>ROUND((F360-F379)-F1691,2)</f>
        <v>0</v>
      </c>
      <c r="G1723" s="41">
        <f t="shared" ref="G1723:O1723" si="465">(G360-G379)-G1691</f>
        <v>0</v>
      </c>
      <c r="H1723" s="41">
        <f t="shared" si="465"/>
        <v>0</v>
      </c>
      <c r="I1723" s="41">
        <f t="shared" si="465"/>
        <v>0</v>
      </c>
      <c r="J1723" s="41">
        <f t="shared" si="465"/>
        <v>0</v>
      </c>
      <c r="K1723" s="41">
        <f t="shared" si="465"/>
        <v>0</v>
      </c>
      <c r="L1723" s="41">
        <f t="shared" si="465"/>
        <v>0</v>
      </c>
      <c r="M1723" s="41">
        <f t="shared" si="465"/>
        <v>0</v>
      </c>
      <c r="N1723" s="41">
        <f t="shared" si="465"/>
        <v>0</v>
      </c>
      <c r="O1723" s="41">
        <f t="shared" si="465"/>
        <v>0</v>
      </c>
    </row>
    <row r="1724" spans="1:15" x14ac:dyDescent="0.25">
      <c r="A1724" s="39" t="s">
        <v>400</v>
      </c>
      <c r="B1724" s="40"/>
      <c r="C1724" s="75">
        <f>ROUND(C548-C1694,2)</f>
        <v>0</v>
      </c>
      <c r="D1724" s="41">
        <f>ROUND(D548-D1694,2)</f>
        <v>0</v>
      </c>
      <c r="E1724" s="41">
        <f>ROUND(E548-E1694,2)</f>
        <v>0</v>
      </c>
      <c r="F1724" s="41">
        <f>ROUND(F548-F1694,2)</f>
        <v>0</v>
      </c>
      <c r="G1724" s="41">
        <f t="shared" ref="G1724:O1724" si="466">G548-G1694</f>
        <v>0</v>
      </c>
      <c r="H1724" s="41">
        <f t="shared" si="466"/>
        <v>0</v>
      </c>
      <c r="I1724" s="41">
        <f t="shared" si="466"/>
        <v>0</v>
      </c>
      <c r="J1724" s="41">
        <f t="shared" si="466"/>
        <v>0</v>
      </c>
      <c r="K1724" s="41">
        <f t="shared" si="466"/>
        <v>0</v>
      </c>
      <c r="L1724" s="41">
        <f t="shared" si="466"/>
        <v>0</v>
      </c>
      <c r="M1724" s="41">
        <f t="shared" si="466"/>
        <v>0</v>
      </c>
      <c r="N1724" s="41">
        <f t="shared" si="466"/>
        <v>0</v>
      </c>
      <c r="O1724" s="41">
        <f t="shared" si="466"/>
        <v>0</v>
      </c>
    </row>
    <row r="1725" spans="1:15" x14ac:dyDescent="0.25">
      <c r="A1725" s="39" t="s">
        <v>401</v>
      </c>
      <c r="B1725" s="40"/>
      <c r="C1725" s="75">
        <f>ROUND(C746-C1695,2)</f>
        <v>0</v>
      </c>
      <c r="D1725" s="41">
        <f>ROUND(D746-D1695,2)</f>
        <v>0</v>
      </c>
      <c r="E1725" s="41">
        <f>ROUND(E746-E1695,2)</f>
        <v>0</v>
      </c>
      <c r="F1725" s="41">
        <f>ROUND(F746-F1695,2)</f>
        <v>0</v>
      </c>
      <c r="G1725" s="41">
        <f t="shared" ref="G1725:O1725" si="467">G746-G1695</f>
        <v>0</v>
      </c>
      <c r="H1725" s="41">
        <f t="shared" si="467"/>
        <v>0</v>
      </c>
      <c r="I1725" s="41">
        <f t="shared" si="467"/>
        <v>0</v>
      </c>
      <c r="J1725" s="41">
        <f t="shared" si="467"/>
        <v>0</v>
      </c>
      <c r="K1725" s="41">
        <f t="shared" si="467"/>
        <v>0</v>
      </c>
      <c r="L1725" s="41">
        <f t="shared" si="467"/>
        <v>0</v>
      </c>
      <c r="M1725" s="41">
        <f t="shared" si="467"/>
        <v>0</v>
      </c>
      <c r="N1725" s="41">
        <f t="shared" si="467"/>
        <v>0</v>
      </c>
      <c r="O1725" s="41">
        <f t="shared" si="467"/>
        <v>0</v>
      </c>
    </row>
    <row r="1726" spans="1:15" x14ac:dyDescent="0.25">
      <c r="A1726" s="39" t="s">
        <v>402</v>
      </c>
      <c r="B1726" s="40"/>
      <c r="C1726" s="75">
        <f>ROUND(C992-C1700,2)</f>
        <v>0</v>
      </c>
      <c r="D1726" s="41">
        <f>ROUND(D992-D1700,2)</f>
        <v>0</v>
      </c>
      <c r="E1726" s="41">
        <f>ROUND(E992-E1700,2)</f>
        <v>0</v>
      </c>
      <c r="F1726" s="41">
        <f>ROUND(F992-F1700,2)</f>
        <v>0</v>
      </c>
      <c r="G1726" s="41">
        <f t="shared" ref="G1726:O1726" si="468">G992-G1700</f>
        <v>0</v>
      </c>
      <c r="H1726" s="41">
        <f t="shared" si="468"/>
        <v>0</v>
      </c>
      <c r="I1726" s="41">
        <f t="shared" si="468"/>
        <v>0</v>
      </c>
      <c r="J1726" s="41">
        <f t="shared" si="468"/>
        <v>0</v>
      </c>
      <c r="K1726" s="41">
        <f t="shared" si="468"/>
        <v>0</v>
      </c>
      <c r="L1726" s="41">
        <f t="shared" si="468"/>
        <v>0</v>
      </c>
      <c r="M1726" s="41">
        <f t="shared" si="468"/>
        <v>0</v>
      </c>
      <c r="N1726" s="41">
        <f t="shared" si="468"/>
        <v>0</v>
      </c>
      <c r="O1726" s="41">
        <f t="shared" si="468"/>
        <v>0</v>
      </c>
    </row>
    <row r="1727" spans="1:15" x14ac:dyDescent="0.25">
      <c r="A1727" s="17"/>
      <c r="B1727" s="14"/>
      <c r="C1727" s="16"/>
      <c r="D1727" s="16"/>
      <c r="E1727" s="16"/>
      <c r="F1727" s="16"/>
      <c r="G1727" s="16"/>
      <c r="H1727" s="16"/>
      <c r="I1727" s="16"/>
      <c r="J1727" s="16"/>
      <c r="K1727" s="16"/>
      <c r="L1727" s="16"/>
      <c r="M1727" s="16"/>
      <c r="N1727" s="16"/>
      <c r="O1727" s="16"/>
    </row>
    <row r="1728" spans="1:15" x14ac:dyDescent="0.25">
      <c r="A1728" s="11" t="s">
        <v>403</v>
      </c>
      <c r="B1728" s="12"/>
      <c r="C1728" s="13"/>
      <c r="D1728" s="13"/>
      <c r="E1728" s="13"/>
      <c r="F1728" s="13"/>
      <c r="G1728" s="13"/>
      <c r="H1728" s="13"/>
      <c r="I1728" s="13"/>
      <c r="J1728" s="13"/>
      <c r="K1728" s="13"/>
      <c r="L1728" s="13"/>
      <c r="M1728" s="13"/>
      <c r="N1728" s="13"/>
      <c r="O1728" s="13"/>
    </row>
    <row r="1729" spans="1:26" x14ac:dyDescent="0.25">
      <c r="A1729" s="14" t="s">
        <v>404</v>
      </c>
      <c r="B1729" s="71" t="str">
        <f>YEAR($B$4)&amp;"年度"</f>
        <v>2017年度</v>
      </c>
      <c r="C1729" s="16"/>
      <c r="D1729" s="16"/>
      <c r="E1729" s="16"/>
      <c r="F1729" s="16"/>
      <c r="G1729" s="16"/>
      <c r="H1729" s="16"/>
      <c r="I1729" s="16"/>
      <c r="J1729" s="16"/>
      <c r="K1729" s="16"/>
      <c r="L1729" s="16"/>
      <c r="M1729" s="16"/>
      <c r="N1729" s="16"/>
      <c r="O1729" s="16"/>
    </row>
    <row r="1730" spans="1:26" x14ac:dyDescent="0.25">
      <c r="A1730" s="17" t="s">
        <v>405</v>
      </c>
      <c r="B1730" s="18"/>
      <c r="C1730" s="19">
        <f>ROUND(E1730+D1730,2)</f>
        <v>0</v>
      </c>
      <c r="D1730" s="19"/>
      <c r="E1730" s="19">
        <f>ROUND(SUM(F1730:O1730),2)</f>
        <v>0</v>
      </c>
      <c r="F1730" s="19"/>
      <c r="G1730" s="19"/>
      <c r="H1730" s="19"/>
      <c r="I1730" s="19"/>
      <c r="J1730" s="19"/>
      <c r="K1730" s="19"/>
      <c r="L1730" s="19"/>
      <c r="M1730" s="19"/>
      <c r="N1730" s="19"/>
      <c r="O1730" s="19"/>
    </row>
    <row r="1731" spans="1:26" x14ac:dyDescent="0.25">
      <c r="A1731" s="17" t="s">
        <v>406</v>
      </c>
      <c r="B1731" s="18"/>
      <c r="C1731" s="19">
        <f>ROUND(E1731+D1731,2)</f>
        <v>0</v>
      </c>
      <c r="D1731" s="19"/>
      <c r="E1731" s="19">
        <f>ROUND(SUM(F1731:O1731),2)</f>
        <v>0</v>
      </c>
      <c r="F1731" s="19"/>
      <c r="G1731" s="19"/>
      <c r="H1731" s="19"/>
      <c r="I1731" s="19"/>
      <c r="J1731" s="19"/>
      <c r="K1731" s="19"/>
      <c r="L1731" s="19"/>
      <c r="M1731" s="19"/>
      <c r="N1731" s="19"/>
      <c r="O1731" s="19"/>
    </row>
    <row r="1732" spans="1:26" x14ac:dyDescent="0.25">
      <c r="A1732" s="17" t="s">
        <v>407</v>
      </c>
      <c r="B1732" s="18"/>
      <c r="C1732" s="19">
        <f>ROUND(E1732+D1732,2)</f>
        <v>0</v>
      </c>
      <c r="D1732" s="19"/>
      <c r="E1732" s="19">
        <f>ROUND(SUM(F1732:O1732),2)</f>
        <v>0</v>
      </c>
      <c r="F1732" s="19"/>
      <c r="G1732" s="19"/>
      <c r="H1732" s="19"/>
      <c r="I1732" s="19"/>
      <c r="J1732" s="19"/>
      <c r="K1732" s="19"/>
      <c r="L1732" s="19"/>
      <c r="M1732" s="19"/>
      <c r="N1732" s="19"/>
      <c r="O1732" s="19"/>
    </row>
    <row r="1733" spans="1:26" x14ac:dyDescent="0.25">
      <c r="A1733" s="17" t="s">
        <v>408</v>
      </c>
      <c r="B1733" s="18"/>
      <c r="C1733" s="19">
        <f>ROUND(E1733+D1733,2)</f>
        <v>0</v>
      </c>
      <c r="D1733" s="19"/>
      <c r="E1733" s="19">
        <f>ROUND(SUM(F1733:O1733),2)</f>
        <v>0</v>
      </c>
      <c r="F1733" s="19"/>
      <c r="G1733" s="19"/>
      <c r="H1733" s="19"/>
      <c r="I1733" s="19"/>
      <c r="J1733" s="19"/>
      <c r="K1733" s="19"/>
      <c r="L1733" s="19"/>
      <c r="M1733" s="19"/>
      <c r="N1733" s="19"/>
      <c r="O1733" s="19"/>
    </row>
    <row r="1734" spans="1:26" x14ac:dyDescent="0.25">
      <c r="A1734" s="17" t="s">
        <v>98</v>
      </c>
      <c r="B1734" s="18"/>
      <c r="C1734" s="19">
        <f>ROUND(E1734+D1734,2)</f>
        <v>0</v>
      </c>
      <c r="D1734" s="19"/>
      <c r="E1734" s="19">
        <f>ROUND(SUM(F1734:O1734),2)</f>
        <v>0</v>
      </c>
      <c r="F1734" s="19"/>
      <c r="G1734" s="19"/>
      <c r="H1734" s="19"/>
      <c r="I1734" s="19"/>
      <c r="J1734" s="19"/>
      <c r="K1734" s="19"/>
      <c r="L1734" s="19"/>
      <c r="M1734" s="19"/>
      <c r="N1734" s="19"/>
      <c r="O1734" s="19"/>
      <c r="Z1734" s="489" t="s">
        <v>923</v>
      </c>
    </row>
    <row r="1735" spans="1:26" x14ac:dyDescent="0.25">
      <c r="A1735" s="14" t="s">
        <v>23</v>
      </c>
      <c r="B1735" s="14"/>
      <c r="C1735" s="20">
        <f>ROUND(C1730+C1732+C1733+C1734,2)</f>
        <v>0</v>
      </c>
      <c r="D1735" s="16">
        <f>ROUND(D1730+D1732+D1733+D1734,2)</f>
        <v>0</v>
      </c>
      <c r="E1735" s="16">
        <f>ROUND(E1730+E1732+E1733+E1734,2)</f>
        <v>0</v>
      </c>
      <c r="F1735" s="16">
        <f>ROUND(F1730+F1732+F1733+F1734,2)</f>
        <v>0</v>
      </c>
      <c r="G1735" s="16">
        <f t="shared" ref="G1735:O1735" si="469">G1730+G1732+G1733+G1734</f>
        <v>0</v>
      </c>
      <c r="H1735" s="16">
        <f t="shared" si="469"/>
        <v>0</v>
      </c>
      <c r="I1735" s="16">
        <f t="shared" si="469"/>
        <v>0</v>
      </c>
      <c r="J1735" s="16">
        <f t="shared" si="469"/>
        <v>0</v>
      </c>
      <c r="K1735" s="16">
        <f t="shared" si="469"/>
        <v>0</v>
      </c>
      <c r="L1735" s="16">
        <f t="shared" si="469"/>
        <v>0</v>
      </c>
      <c r="M1735" s="16">
        <f t="shared" si="469"/>
        <v>0</v>
      </c>
      <c r="N1735" s="16">
        <f t="shared" si="469"/>
        <v>0</v>
      </c>
      <c r="O1735" s="16">
        <f t="shared" si="469"/>
        <v>0</v>
      </c>
    </row>
    <row r="1736" spans="1:26" x14ac:dyDescent="0.25">
      <c r="A1736" s="14" t="s">
        <v>404</v>
      </c>
      <c r="B1736" s="14" t="str">
        <f>YEAR($B$3)&amp;"年度"</f>
        <v>2016年度</v>
      </c>
      <c r="C1736" s="16"/>
      <c r="D1736" s="16"/>
      <c r="E1736" s="16"/>
      <c r="F1736" s="16"/>
      <c r="G1736" s="16"/>
      <c r="H1736" s="16"/>
      <c r="I1736" s="16"/>
      <c r="J1736" s="16"/>
      <c r="K1736" s="16"/>
      <c r="L1736" s="16"/>
      <c r="M1736" s="16"/>
      <c r="N1736" s="16"/>
      <c r="O1736" s="16"/>
    </row>
    <row r="1737" spans="1:26" x14ac:dyDescent="0.25">
      <c r="A1737" s="17" t="s">
        <v>405</v>
      </c>
      <c r="B1737" s="18"/>
      <c r="C1737" s="19">
        <f>ROUND(E1737+D1737,2)</f>
        <v>0</v>
      </c>
      <c r="D1737" s="19"/>
      <c r="E1737" s="19">
        <f>ROUND(SUM(F1737:O1737),2)</f>
        <v>0</v>
      </c>
      <c r="F1737" s="48"/>
      <c r="G1737" s="19"/>
      <c r="H1737" s="19"/>
      <c r="I1737" s="19"/>
      <c r="J1737" s="19"/>
      <c r="K1737" s="19"/>
      <c r="L1737" s="19"/>
      <c r="M1737" s="19"/>
      <c r="N1737" s="19"/>
      <c r="O1737" s="19"/>
    </row>
    <row r="1738" spans="1:26" x14ac:dyDescent="0.25">
      <c r="A1738" s="17" t="s">
        <v>406</v>
      </c>
      <c r="B1738" s="18"/>
      <c r="C1738" s="19">
        <f>ROUND(E1738+D1738,2)</f>
        <v>0</v>
      </c>
      <c r="D1738" s="19"/>
      <c r="E1738" s="19">
        <f>ROUND(SUM(F1738:O1738),2)</f>
        <v>0</v>
      </c>
      <c r="F1738" s="19"/>
      <c r="G1738" s="19"/>
      <c r="H1738" s="19"/>
      <c r="I1738" s="19"/>
      <c r="J1738" s="19"/>
      <c r="K1738" s="19"/>
      <c r="L1738" s="19"/>
      <c r="M1738" s="19"/>
      <c r="N1738" s="19"/>
      <c r="O1738" s="19"/>
    </row>
    <row r="1739" spans="1:26" x14ac:dyDescent="0.25">
      <c r="A1739" s="17" t="s">
        <v>407</v>
      </c>
      <c r="B1739" s="18"/>
      <c r="C1739" s="19">
        <f>ROUND(E1739+D1739,2)</f>
        <v>0</v>
      </c>
      <c r="D1739" s="19"/>
      <c r="E1739" s="19">
        <f>ROUND(SUM(F1739:O1739),2)</f>
        <v>0</v>
      </c>
      <c r="F1739" s="19"/>
      <c r="G1739" s="19"/>
      <c r="H1739" s="19"/>
      <c r="I1739" s="19"/>
      <c r="J1739" s="19"/>
      <c r="K1739" s="19"/>
      <c r="L1739" s="19"/>
      <c r="M1739" s="19"/>
      <c r="N1739" s="19"/>
      <c r="O1739" s="19"/>
    </row>
    <row r="1740" spans="1:26" x14ac:dyDescent="0.25">
      <c r="A1740" s="17" t="s">
        <v>408</v>
      </c>
      <c r="B1740" s="18"/>
      <c r="C1740" s="19">
        <f>ROUND(E1740+D1740,2)</f>
        <v>0</v>
      </c>
      <c r="D1740" s="19"/>
      <c r="E1740" s="19">
        <f>ROUND(SUM(F1740:O1740),2)</f>
        <v>0</v>
      </c>
      <c r="F1740" s="19"/>
      <c r="G1740" s="19"/>
      <c r="H1740" s="19"/>
      <c r="I1740" s="19"/>
      <c r="J1740" s="19"/>
      <c r="K1740" s="19"/>
      <c r="L1740" s="19"/>
      <c r="M1740" s="19"/>
      <c r="N1740" s="19"/>
      <c r="O1740" s="19"/>
    </row>
    <row r="1741" spans="1:26" x14ac:dyDescent="0.25">
      <c r="A1741" s="17" t="s">
        <v>98</v>
      </c>
      <c r="B1741" s="18"/>
      <c r="C1741" s="19">
        <f>ROUND(E1741+D1741,2)</f>
        <v>0</v>
      </c>
      <c r="D1741" s="19"/>
      <c r="E1741" s="19">
        <f>ROUND(SUM(F1741:O1741),2)</f>
        <v>0</v>
      </c>
      <c r="F1741" s="19"/>
      <c r="G1741" s="19"/>
      <c r="H1741" s="19"/>
      <c r="I1741" s="19"/>
      <c r="J1741" s="19"/>
      <c r="K1741" s="19"/>
      <c r="L1741" s="19"/>
      <c r="M1741" s="19"/>
      <c r="N1741" s="19"/>
      <c r="O1741" s="19"/>
    </row>
    <row r="1742" spans="1:26" x14ac:dyDescent="0.25">
      <c r="A1742" s="14" t="s">
        <v>23</v>
      </c>
      <c r="B1742" s="14"/>
      <c r="C1742" s="16">
        <f>ROUND(C1737+C1739+C1740+C1741,2)</f>
        <v>0</v>
      </c>
      <c r="D1742" s="16">
        <f>ROUND(D1737+D1739+D1740+D1741,2)</f>
        <v>0</v>
      </c>
      <c r="E1742" s="16">
        <f>ROUND(E1737+E1739+E1740+E1741,2)</f>
        <v>0</v>
      </c>
      <c r="F1742" s="16">
        <f>ROUND(F1737+F1739+F1740+F1741,2)</f>
        <v>0</v>
      </c>
      <c r="G1742" s="16">
        <f t="shared" ref="G1742:O1742" si="470">G1737+G1739+G1740+G1741</f>
        <v>0</v>
      </c>
      <c r="H1742" s="16">
        <f t="shared" si="470"/>
        <v>0</v>
      </c>
      <c r="I1742" s="16">
        <f t="shared" si="470"/>
        <v>0</v>
      </c>
      <c r="J1742" s="16">
        <f t="shared" si="470"/>
        <v>0</v>
      </c>
      <c r="K1742" s="16">
        <f t="shared" si="470"/>
        <v>0</v>
      </c>
      <c r="L1742" s="16">
        <f t="shared" si="470"/>
        <v>0</v>
      </c>
      <c r="M1742" s="16">
        <f t="shared" si="470"/>
        <v>0</v>
      </c>
      <c r="N1742" s="16">
        <f t="shared" si="470"/>
        <v>0</v>
      </c>
      <c r="O1742" s="16">
        <f t="shared" si="470"/>
        <v>0</v>
      </c>
    </row>
    <row r="1743" spans="1:26" x14ac:dyDescent="0.25">
      <c r="A1743" s="17"/>
      <c r="B1743" s="14"/>
      <c r="C1743" s="16"/>
      <c r="D1743" s="16"/>
      <c r="E1743" s="16"/>
      <c r="F1743" s="16"/>
      <c r="G1743" s="16"/>
      <c r="H1743" s="16"/>
      <c r="I1743" s="16"/>
      <c r="J1743" s="16"/>
      <c r="K1743" s="16"/>
      <c r="L1743" s="16"/>
      <c r="M1743" s="16"/>
      <c r="N1743" s="16"/>
      <c r="O1743" s="16"/>
    </row>
    <row r="1744" spans="1:26" x14ac:dyDescent="0.25">
      <c r="A1744" s="11" t="s">
        <v>409</v>
      </c>
      <c r="B1744" s="12"/>
      <c r="C1744" s="13"/>
      <c r="D1744" s="13"/>
      <c r="E1744" s="13"/>
      <c r="F1744" s="13"/>
      <c r="G1744" s="13"/>
      <c r="H1744" s="13"/>
      <c r="I1744" s="13"/>
      <c r="J1744" s="13"/>
      <c r="K1744" s="13"/>
      <c r="L1744" s="13"/>
      <c r="M1744" s="13"/>
      <c r="N1744" s="13"/>
      <c r="O1744" s="13"/>
    </row>
    <row r="1745" spans="1:26" x14ac:dyDescent="0.25">
      <c r="A1745" s="14" t="s">
        <v>180</v>
      </c>
      <c r="B1745" s="71" t="str">
        <f>YEAR($B$4)&amp;"年度"</f>
        <v>2017年度</v>
      </c>
      <c r="C1745" s="16"/>
      <c r="D1745" s="16"/>
      <c r="E1745" s="16"/>
      <c r="F1745" s="16"/>
      <c r="G1745" s="16"/>
      <c r="H1745" s="16"/>
      <c r="I1745" s="16"/>
      <c r="J1745" s="16"/>
      <c r="K1745" s="16"/>
      <c r="L1745" s="16"/>
      <c r="M1745" s="16"/>
      <c r="N1745" s="16"/>
      <c r="O1745" s="16"/>
    </row>
    <row r="1746" spans="1:26" x14ac:dyDescent="0.25">
      <c r="A1746" s="17" t="s">
        <v>410</v>
      </c>
      <c r="B1746" s="18"/>
      <c r="C1746" s="19">
        <f t="shared" ref="C1746:C1755" si="471">ROUND(E1746+D1746,2)</f>
        <v>0</v>
      </c>
      <c r="D1746" s="19"/>
      <c r="E1746" s="19">
        <f t="shared" ref="E1746:E1755" si="472">ROUND(SUM(F1746:O1746),2)</f>
        <v>0</v>
      </c>
      <c r="F1746" s="19"/>
      <c r="G1746" s="19"/>
      <c r="H1746" s="19"/>
      <c r="I1746" s="19"/>
      <c r="J1746" s="19"/>
      <c r="K1746" s="19"/>
      <c r="L1746" s="19"/>
      <c r="M1746" s="19"/>
      <c r="N1746" s="19"/>
      <c r="O1746" s="19"/>
    </row>
    <row r="1747" spans="1:26" x14ac:dyDescent="0.25">
      <c r="A1747" s="17" t="s">
        <v>411</v>
      </c>
      <c r="B1747" s="18"/>
      <c r="C1747" s="19">
        <f t="shared" si="471"/>
        <v>0</v>
      </c>
      <c r="D1747" s="19"/>
      <c r="E1747" s="19">
        <f t="shared" si="472"/>
        <v>0</v>
      </c>
      <c r="F1747" s="19"/>
      <c r="G1747" s="19"/>
      <c r="H1747" s="19"/>
      <c r="I1747" s="19"/>
      <c r="J1747" s="19"/>
      <c r="K1747" s="19"/>
      <c r="L1747" s="19"/>
      <c r="M1747" s="19"/>
      <c r="N1747" s="19"/>
      <c r="O1747" s="19"/>
    </row>
    <row r="1748" spans="1:26" x14ac:dyDescent="0.25">
      <c r="A1748" s="17" t="s">
        <v>412</v>
      </c>
      <c r="B1748" s="18"/>
      <c r="C1748" s="19">
        <f t="shared" si="471"/>
        <v>0</v>
      </c>
      <c r="D1748" s="19"/>
      <c r="E1748" s="19">
        <f t="shared" si="472"/>
        <v>0</v>
      </c>
      <c r="F1748" s="19"/>
      <c r="G1748" s="19"/>
      <c r="H1748" s="19"/>
      <c r="I1748" s="19"/>
      <c r="J1748" s="19"/>
      <c r="K1748" s="19"/>
      <c r="L1748" s="19"/>
      <c r="M1748" s="19"/>
      <c r="N1748" s="19"/>
      <c r="O1748" s="19"/>
    </row>
    <row r="1749" spans="1:26" x14ac:dyDescent="0.25">
      <c r="A1749" s="17" t="s">
        <v>413</v>
      </c>
      <c r="B1749" s="18"/>
      <c r="C1749" s="19">
        <f t="shared" si="471"/>
        <v>0</v>
      </c>
      <c r="D1749" s="19"/>
      <c r="E1749" s="19">
        <f t="shared" si="472"/>
        <v>0</v>
      </c>
      <c r="F1749" s="19"/>
      <c r="G1749" s="19"/>
      <c r="H1749" s="19"/>
      <c r="I1749" s="19"/>
      <c r="J1749" s="19"/>
      <c r="K1749" s="19"/>
      <c r="L1749" s="19"/>
      <c r="M1749" s="19"/>
      <c r="N1749" s="19"/>
      <c r="O1749" s="19"/>
    </row>
    <row r="1750" spans="1:26" x14ac:dyDescent="0.25">
      <c r="A1750" s="17" t="s">
        <v>414</v>
      </c>
      <c r="B1750" s="18"/>
      <c r="C1750" s="19">
        <f t="shared" si="471"/>
        <v>0</v>
      </c>
      <c r="D1750" s="19"/>
      <c r="E1750" s="19">
        <f t="shared" si="472"/>
        <v>0</v>
      </c>
      <c r="F1750" s="19"/>
      <c r="G1750" s="19"/>
      <c r="H1750" s="19"/>
      <c r="I1750" s="19"/>
      <c r="J1750" s="19"/>
      <c r="K1750" s="19"/>
      <c r="L1750" s="19"/>
      <c r="M1750" s="19"/>
      <c r="N1750" s="19"/>
      <c r="O1750" s="19"/>
    </row>
    <row r="1751" spans="1:26" x14ac:dyDescent="0.25">
      <c r="A1751" s="17" t="s">
        <v>415</v>
      </c>
      <c r="B1751" s="18"/>
      <c r="C1751" s="19">
        <f t="shared" si="471"/>
        <v>0</v>
      </c>
      <c r="D1751" s="19"/>
      <c r="E1751" s="19">
        <f t="shared" si="472"/>
        <v>0</v>
      </c>
      <c r="F1751" s="19"/>
      <c r="G1751" s="19"/>
      <c r="H1751" s="19"/>
      <c r="I1751" s="19"/>
      <c r="J1751" s="19"/>
      <c r="K1751" s="19"/>
      <c r="L1751" s="19"/>
      <c r="M1751" s="19"/>
      <c r="N1751" s="19"/>
      <c r="O1751" s="19"/>
    </row>
    <row r="1752" spans="1:26" x14ac:dyDescent="0.25">
      <c r="A1752" s="17" t="s">
        <v>416</v>
      </c>
      <c r="B1752" s="18"/>
      <c r="C1752" s="19">
        <f t="shared" si="471"/>
        <v>0</v>
      </c>
      <c r="D1752" s="19"/>
      <c r="E1752" s="19">
        <f t="shared" si="472"/>
        <v>0</v>
      </c>
      <c r="F1752" s="19"/>
      <c r="G1752" s="19"/>
      <c r="H1752" s="19"/>
      <c r="I1752" s="19"/>
      <c r="J1752" s="19"/>
      <c r="K1752" s="19"/>
      <c r="L1752" s="19"/>
      <c r="M1752" s="19"/>
      <c r="N1752" s="19"/>
      <c r="O1752" s="19"/>
    </row>
    <row r="1753" spans="1:26" x14ac:dyDescent="0.25">
      <c r="A1753" s="17" t="s">
        <v>417</v>
      </c>
      <c r="B1753" s="18"/>
      <c r="C1753" s="19">
        <f t="shared" si="471"/>
        <v>0</v>
      </c>
      <c r="D1753" s="19"/>
      <c r="E1753" s="19">
        <f t="shared" si="472"/>
        <v>0</v>
      </c>
      <c r="F1753" s="19"/>
      <c r="G1753" s="19"/>
      <c r="H1753" s="19"/>
      <c r="I1753" s="19"/>
      <c r="J1753" s="19"/>
      <c r="K1753" s="19"/>
      <c r="L1753" s="19"/>
      <c r="M1753" s="19"/>
      <c r="N1753" s="19"/>
      <c r="O1753" s="19"/>
    </row>
    <row r="1754" spans="1:26" x14ac:dyDescent="0.25">
      <c r="A1754" s="17" t="s">
        <v>418</v>
      </c>
      <c r="B1754" s="18"/>
      <c r="C1754" s="19">
        <f t="shared" si="471"/>
        <v>0</v>
      </c>
      <c r="D1754" s="19"/>
      <c r="E1754" s="19">
        <f t="shared" si="472"/>
        <v>0</v>
      </c>
      <c r="F1754" s="19"/>
      <c r="G1754" s="19"/>
      <c r="H1754" s="19"/>
      <c r="I1754" s="19"/>
      <c r="J1754" s="19"/>
      <c r="K1754" s="19"/>
      <c r="L1754" s="19"/>
      <c r="M1754" s="19"/>
      <c r="N1754" s="19"/>
      <c r="O1754" s="19"/>
    </row>
    <row r="1755" spans="1:26" x14ac:dyDescent="0.25">
      <c r="A1755" s="17" t="s">
        <v>419</v>
      </c>
      <c r="B1755" s="18"/>
      <c r="C1755" s="19">
        <f t="shared" si="471"/>
        <v>0</v>
      </c>
      <c r="D1755" s="19"/>
      <c r="E1755" s="19">
        <f t="shared" si="472"/>
        <v>0</v>
      </c>
      <c r="F1755" s="19"/>
      <c r="G1755" s="19"/>
      <c r="H1755" s="19"/>
      <c r="I1755" s="19"/>
      <c r="J1755" s="19"/>
      <c r="K1755" s="19"/>
      <c r="L1755" s="19"/>
      <c r="M1755" s="19"/>
      <c r="N1755" s="19"/>
      <c r="O1755" s="19"/>
      <c r="Z1755" s="489" t="s">
        <v>924</v>
      </c>
    </row>
    <row r="1756" spans="1:26" x14ac:dyDescent="0.25">
      <c r="A1756" s="14" t="s">
        <v>23</v>
      </c>
      <c r="B1756" s="14"/>
      <c r="C1756" s="20">
        <f>ROUND(SUM(C1746:C1755),2)</f>
        <v>0</v>
      </c>
      <c r="D1756" s="16">
        <f>ROUND(SUM(D1746:D1755),2)</f>
        <v>0</v>
      </c>
      <c r="E1756" s="16">
        <f>ROUND(SUM(E1746:E1755),2)</f>
        <v>0</v>
      </c>
      <c r="F1756" s="16">
        <f>ROUND(SUM(F1746:F1755),2)</f>
        <v>0</v>
      </c>
      <c r="G1756" s="16">
        <f t="shared" ref="G1756:O1756" si="473">SUM(G1746:G1755)</f>
        <v>0</v>
      </c>
      <c r="H1756" s="16">
        <f t="shared" si="473"/>
        <v>0</v>
      </c>
      <c r="I1756" s="16">
        <f t="shared" si="473"/>
        <v>0</v>
      </c>
      <c r="J1756" s="16">
        <f t="shared" si="473"/>
        <v>0</v>
      </c>
      <c r="K1756" s="16">
        <f t="shared" si="473"/>
        <v>0</v>
      </c>
      <c r="L1756" s="16">
        <f t="shared" si="473"/>
        <v>0</v>
      </c>
      <c r="M1756" s="16">
        <f t="shared" si="473"/>
        <v>0</v>
      </c>
      <c r="N1756" s="16">
        <f t="shared" si="473"/>
        <v>0</v>
      </c>
      <c r="O1756" s="16">
        <f t="shared" si="473"/>
        <v>0</v>
      </c>
    </row>
    <row r="1757" spans="1:26" x14ac:dyDescent="0.25">
      <c r="A1757" s="14" t="s">
        <v>180</v>
      </c>
      <c r="B1757" s="14" t="str">
        <f>YEAR($B$3)&amp;"年度"</f>
        <v>2016年度</v>
      </c>
      <c r="C1757" s="16"/>
      <c r="D1757" s="16"/>
      <c r="E1757" s="16"/>
      <c r="F1757" s="16"/>
      <c r="G1757" s="16"/>
      <c r="H1757" s="16"/>
      <c r="I1757" s="16"/>
      <c r="J1757" s="16"/>
      <c r="K1757" s="16"/>
      <c r="L1757" s="16"/>
      <c r="M1757" s="16"/>
      <c r="N1757" s="16"/>
      <c r="O1757" s="16"/>
    </row>
    <row r="1758" spans="1:26" x14ac:dyDescent="0.25">
      <c r="A1758" s="17" t="s">
        <v>410</v>
      </c>
      <c r="B1758" s="18"/>
      <c r="C1758" s="19">
        <f t="shared" ref="C1758:C1767" si="474">ROUND(E1758+D1758,2)</f>
        <v>0</v>
      </c>
      <c r="D1758" s="19"/>
      <c r="E1758" s="19">
        <f t="shared" ref="E1758:E1767" si="475">ROUND(SUM(F1758:O1758),2)</f>
        <v>0</v>
      </c>
      <c r="F1758" s="19"/>
      <c r="G1758" s="19"/>
      <c r="H1758" s="19"/>
      <c r="I1758" s="19"/>
      <c r="J1758" s="19"/>
      <c r="K1758" s="19"/>
      <c r="L1758" s="19"/>
      <c r="M1758" s="19"/>
      <c r="N1758" s="19"/>
      <c r="O1758" s="19"/>
    </row>
    <row r="1759" spans="1:26" x14ac:dyDescent="0.25">
      <c r="A1759" s="17" t="s">
        <v>411</v>
      </c>
      <c r="B1759" s="18"/>
      <c r="C1759" s="19">
        <f t="shared" si="474"/>
        <v>0</v>
      </c>
      <c r="D1759" s="19"/>
      <c r="E1759" s="19">
        <f t="shared" si="475"/>
        <v>0</v>
      </c>
      <c r="F1759" s="19"/>
      <c r="G1759" s="19"/>
      <c r="H1759" s="19"/>
      <c r="I1759" s="19"/>
      <c r="J1759" s="19"/>
      <c r="K1759" s="19"/>
      <c r="L1759" s="19"/>
      <c r="M1759" s="19"/>
      <c r="N1759" s="19"/>
      <c r="O1759" s="19"/>
    </row>
    <row r="1760" spans="1:26" x14ac:dyDescent="0.25">
      <c r="A1760" s="17" t="s">
        <v>412</v>
      </c>
      <c r="B1760" s="18"/>
      <c r="C1760" s="19">
        <f t="shared" si="474"/>
        <v>0</v>
      </c>
      <c r="D1760" s="19"/>
      <c r="E1760" s="19">
        <f t="shared" si="475"/>
        <v>0</v>
      </c>
      <c r="F1760" s="19"/>
      <c r="G1760" s="19"/>
      <c r="H1760" s="19"/>
      <c r="I1760" s="19"/>
      <c r="J1760" s="19"/>
      <c r="K1760" s="19"/>
      <c r="L1760" s="19"/>
      <c r="M1760" s="19"/>
      <c r="N1760" s="19"/>
      <c r="O1760" s="19"/>
    </row>
    <row r="1761" spans="1:15" x14ac:dyDescent="0.25">
      <c r="A1761" s="17" t="s">
        <v>413</v>
      </c>
      <c r="B1761" s="18"/>
      <c r="C1761" s="19">
        <f t="shared" si="474"/>
        <v>0</v>
      </c>
      <c r="D1761" s="19"/>
      <c r="E1761" s="19">
        <f t="shared" si="475"/>
        <v>0</v>
      </c>
      <c r="F1761" s="19"/>
      <c r="G1761" s="19"/>
      <c r="H1761" s="19"/>
      <c r="I1761" s="19"/>
      <c r="J1761" s="19"/>
      <c r="K1761" s="19"/>
      <c r="L1761" s="19"/>
      <c r="M1761" s="19"/>
      <c r="N1761" s="19"/>
      <c r="O1761" s="19"/>
    </row>
    <row r="1762" spans="1:15" x14ac:dyDescent="0.25">
      <c r="A1762" s="17" t="s">
        <v>414</v>
      </c>
      <c r="B1762" s="18"/>
      <c r="C1762" s="19">
        <f t="shared" si="474"/>
        <v>0</v>
      </c>
      <c r="D1762" s="19"/>
      <c r="E1762" s="19">
        <f t="shared" si="475"/>
        <v>0</v>
      </c>
      <c r="F1762" s="19"/>
      <c r="G1762" s="19"/>
      <c r="H1762" s="19"/>
      <c r="I1762" s="19"/>
      <c r="J1762" s="19"/>
      <c r="K1762" s="19"/>
      <c r="L1762" s="19"/>
      <c r="M1762" s="19"/>
      <c r="N1762" s="19"/>
      <c r="O1762" s="19"/>
    </row>
    <row r="1763" spans="1:15" x14ac:dyDescent="0.25">
      <c r="A1763" s="17" t="s">
        <v>415</v>
      </c>
      <c r="B1763" s="18"/>
      <c r="C1763" s="19">
        <f t="shared" si="474"/>
        <v>0</v>
      </c>
      <c r="D1763" s="19"/>
      <c r="E1763" s="19">
        <f t="shared" si="475"/>
        <v>0</v>
      </c>
      <c r="F1763" s="19"/>
      <c r="G1763" s="19"/>
      <c r="H1763" s="19"/>
      <c r="I1763" s="19"/>
      <c r="J1763" s="19"/>
      <c r="K1763" s="19"/>
      <c r="L1763" s="19"/>
      <c r="M1763" s="19"/>
      <c r="N1763" s="19"/>
      <c r="O1763" s="19"/>
    </row>
    <row r="1764" spans="1:15" x14ac:dyDescent="0.25">
      <c r="A1764" s="17" t="s">
        <v>416</v>
      </c>
      <c r="B1764" s="18"/>
      <c r="C1764" s="19">
        <f t="shared" si="474"/>
        <v>0</v>
      </c>
      <c r="D1764" s="19"/>
      <c r="E1764" s="19">
        <f t="shared" si="475"/>
        <v>0</v>
      </c>
      <c r="F1764" s="48"/>
      <c r="G1764" s="19"/>
      <c r="H1764" s="19"/>
      <c r="I1764" s="19"/>
      <c r="J1764" s="19"/>
      <c r="K1764" s="19"/>
      <c r="L1764" s="19"/>
      <c r="M1764" s="19"/>
      <c r="N1764" s="19"/>
      <c r="O1764" s="19"/>
    </row>
    <row r="1765" spans="1:15" x14ac:dyDescent="0.25">
      <c r="A1765" s="17" t="s">
        <v>417</v>
      </c>
      <c r="B1765" s="18"/>
      <c r="C1765" s="19">
        <f t="shared" si="474"/>
        <v>0</v>
      </c>
      <c r="D1765" s="19"/>
      <c r="E1765" s="19">
        <f t="shared" si="475"/>
        <v>0</v>
      </c>
      <c r="F1765" s="19"/>
      <c r="G1765" s="19"/>
      <c r="H1765" s="19"/>
      <c r="I1765" s="19"/>
      <c r="J1765" s="19"/>
      <c r="K1765" s="19"/>
      <c r="L1765" s="19"/>
      <c r="M1765" s="19"/>
      <c r="N1765" s="19"/>
      <c r="O1765" s="19"/>
    </row>
    <row r="1766" spans="1:15" x14ac:dyDescent="0.25">
      <c r="A1766" s="17" t="s">
        <v>418</v>
      </c>
      <c r="B1766" s="18"/>
      <c r="C1766" s="19">
        <f t="shared" si="474"/>
        <v>0</v>
      </c>
      <c r="D1766" s="19"/>
      <c r="E1766" s="19">
        <f t="shared" si="475"/>
        <v>0</v>
      </c>
      <c r="F1766" s="19"/>
      <c r="G1766" s="19"/>
      <c r="H1766" s="19"/>
      <c r="I1766" s="19"/>
      <c r="J1766" s="19"/>
      <c r="K1766" s="19"/>
      <c r="L1766" s="19"/>
      <c r="M1766" s="19"/>
      <c r="N1766" s="19"/>
      <c r="O1766" s="19"/>
    </row>
    <row r="1767" spans="1:15" x14ac:dyDescent="0.25">
      <c r="A1767" s="17" t="s">
        <v>419</v>
      </c>
      <c r="B1767" s="18"/>
      <c r="C1767" s="19">
        <f t="shared" si="474"/>
        <v>0</v>
      </c>
      <c r="D1767" s="19"/>
      <c r="E1767" s="19">
        <f t="shared" si="475"/>
        <v>0</v>
      </c>
      <c r="F1767" s="19"/>
      <c r="G1767" s="19"/>
      <c r="H1767" s="19"/>
      <c r="I1767" s="19"/>
      <c r="J1767" s="19"/>
      <c r="K1767" s="19"/>
      <c r="L1767" s="19"/>
      <c r="M1767" s="19"/>
      <c r="N1767" s="19"/>
      <c r="O1767" s="19"/>
    </row>
    <row r="1768" spans="1:15" x14ac:dyDescent="0.25">
      <c r="A1768" s="14" t="s">
        <v>23</v>
      </c>
      <c r="B1768" s="14"/>
      <c r="C1768" s="16">
        <f>ROUND(SUM(C1758:C1767),2)</f>
        <v>0</v>
      </c>
      <c r="D1768" s="16">
        <f>ROUND(SUM(D1758:D1767),2)</f>
        <v>0</v>
      </c>
      <c r="E1768" s="16">
        <f>ROUND(SUM(E1758:E1767),2)</f>
        <v>0</v>
      </c>
      <c r="F1768" s="16">
        <f>ROUND(SUM(F1758:F1767),2)</f>
        <v>0</v>
      </c>
      <c r="G1768" s="16">
        <f t="shared" ref="G1768:O1768" si="476">SUM(G1758:G1767)</f>
        <v>0</v>
      </c>
      <c r="H1768" s="16">
        <f t="shared" si="476"/>
        <v>0</v>
      </c>
      <c r="I1768" s="16">
        <f t="shared" si="476"/>
        <v>0</v>
      </c>
      <c r="J1768" s="16">
        <f t="shared" si="476"/>
        <v>0</v>
      </c>
      <c r="K1768" s="16">
        <f t="shared" si="476"/>
        <v>0</v>
      </c>
      <c r="L1768" s="16">
        <f t="shared" si="476"/>
        <v>0</v>
      </c>
      <c r="M1768" s="16">
        <f t="shared" si="476"/>
        <v>0</v>
      </c>
      <c r="N1768" s="16">
        <f t="shared" si="476"/>
        <v>0</v>
      </c>
      <c r="O1768" s="16">
        <f t="shared" si="476"/>
        <v>0</v>
      </c>
    </row>
    <row r="1769" spans="1:15" x14ac:dyDescent="0.25">
      <c r="A1769" s="17"/>
      <c r="B1769" s="14"/>
      <c r="C1769" s="16"/>
      <c r="D1769" s="16"/>
      <c r="E1769" s="16"/>
      <c r="F1769" s="16"/>
      <c r="G1769" s="16"/>
      <c r="H1769" s="16"/>
      <c r="I1769" s="16"/>
      <c r="J1769" s="16"/>
      <c r="K1769" s="16"/>
      <c r="L1769" s="16"/>
      <c r="M1769" s="16"/>
      <c r="N1769" s="16"/>
      <c r="O1769" s="16"/>
    </row>
    <row r="1770" spans="1:15" x14ac:dyDescent="0.25">
      <c r="A1770" s="11" t="s">
        <v>420</v>
      </c>
      <c r="B1770" s="12"/>
      <c r="C1770" s="13"/>
      <c r="D1770" s="13"/>
      <c r="E1770" s="13"/>
      <c r="F1770" s="13"/>
      <c r="G1770" s="13"/>
      <c r="H1770" s="13"/>
      <c r="I1770" s="13"/>
      <c r="J1770" s="13"/>
      <c r="K1770" s="13"/>
      <c r="L1770" s="13"/>
      <c r="M1770" s="13"/>
      <c r="N1770" s="13"/>
      <c r="O1770" s="13"/>
    </row>
    <row r="1771" spans="1:15" x14ac:dyDescent="0.25">
      <c r="A1771" s="46" t="s">
        <v>3</v>
      </c>
      <c r="B1771" s="71" t="str">
        <f>YEAR($B$4)&amp;"年度"</f>
        <v>2017年度</v>
      </c>
      <c r="C1771" s="16"/>
      <c r="D1771" s="16"/>
      <c r="E1771" s="16"/>
      <c r="F1771" s="16"/>
      <c r="G1771" s="16"/>
      <c r="H1771" s="16"/>
      <c r="I1771" s="16"/>
      <c r="J1771" s="16"/>
      <c r="K1771" s="16"/>
      <c r="L1771" s="16"/>
      <c r="M1771" s="16"/>
      <c r="N1771" s="16"/>
      <c r="O1771" s="16"/>
    </row>
    <row r="1772" spans="1:15" x14ac:dyDescent="0.25">
      <c r="A1772" s="17" t="s">
        <v>421</v>
      </c>
      <c r="B1772" s="18"/>
      <c r="C1772" s="19">
        <f t="shared" ref="C1772:C1779" si="477">ROUND(E1772+D1772,2)</f>
        <v>0</v>
      </c>
      <c r="D1772" s="19"/>
      <c r="E1772" s="19">
        <f t="shared" ref="E1772:E1779" si="478">ROUND(SUM(F1772:O1772),2)</f>
        <v>0</v>
      </c>
      <c r="F1772" s="19"/>
      <c r="G1772" s="19"/>
      <c r="H1772" s="19"/>
      <c r="I1772" s="19"/>
      <c r="J1772" s="19"/>
      <c r="K1772" s="19"/>
      <c r="L1772" s="19"/>
      <c r="M1772" s="19"/>
      <c r="N1772" s="19"/>
      <c r="O1772" s="19"/>
    </row>
    <row r="1773" spans="1:15" x14ac:dyDescent="0.25">
      <c r="A1773" s="17"/>
      <c r="B1773" s="18"/>
      <c r="C1773" s="19">
        <f t="shared" si="477"/>
        <v>0</v>
      </c>
      <c r="D1773" s="19"/>
      <c r="E1773" s="19">
        <f t="shared" si="478"/>
        <v>0</v>
      </c>
      <c r="F1773" s="19"/>
      <c r="G1773" s="19"/>
      <c r="H1773" s="19"/>
      <c r="I1773" s="19"/>
      <c r="J1773" s="19"/>
      <c r="K1773" s="19"/>
      <c r="L1773" s="19"/>
      <c r="M1773" s="19"/>
      <c r="N1773" s="19"/>
      <c r="O1773" s="19"/>
    </row>
    <row r="1774" spans="1:15" x14ac:dyDescent="0.25">
      <c r="A1774" s="17"/>
      <c r="B1774" s="18"/>
      <c r="C1774" s="19">
        <f t="shared" si="477"/>
        <v>0</v>
      </c>
      <c r="D1774" s="19"/>
      <c r="E1774" s="19">
        <f t="shared" si="478"/>
        <v>0</v>
      </c>
      <c r="F1774" s="19"/>
      <c r="G1774" s="19"/>
      <c r="H1774" s="19"/>
      <c r="I1774" s="19"/>
      <c r="J1774" s="19"/>
      <c r="K1774" s="19"/>
      <c r="L1774" s="19"/>
      <c r="M1774" s="19"/>
      <c r="N1774" s="19"/>
      <c r="O1774" s="19"/>
    </row>
    <row r="1775" spans="1:15" x14ac:dyDescent="0.25">
      <c r="A1775" s="17"/>
      <c r="B1775" s="18"/>
      <c r="C1775" s="19">
        <f t="shared" si="477"/>
        <v>0</v>
      </c>
      <c r="D1775" s="19"/>
      <c r="E1775" s="19">
        <f t="shared" si="478"/>
        <v>0</v>
      </c>
      <c r="F1775" s="19"/>
      <c r="G1775" s="19"/>
      <c r="H1775" s="19"/>
      <c r="I1775" s="19"/>
      <c r="J1775" s="19"/>
      <c r="K1775" s="19"/>
      <c r="L1775" s="19"/>
      <c r="M1775" s="19"/>
      <c r="N1775" s="19"/>
      <c r="O1775" s="19"/>
    </row>
    <row r="1776" spans="1:15" x14ac:dyDescent="0.25">
      <c r="A1776" s="17"/>
      <c r="B1776" s="18"/>
      <c r="C1776" s="19">
        <f t="shared" si="477"/>
        <v>0</v>
      </c>
      <c r="D1776" s="19"/>
      <c r="E1776" s="19">
        <f t="shared" si="478"/>
        <v>0</v>
      </c>
      <c r="F1776" s="19"/>
      <c r="G1776" s="19"/>
      <c r="H1776" s="19"/>
      <c r="I1776" s="19"/>
      <c r="J1776" s="19"/>
      <c r="K1776" s="19"/>
      <c r="L1776" s="19"/>
      <c r="M1776" s="19"/>
      <c r="N1776" s="19"/>
      <c r="O1776" s="19"/>
    </row>
    <row r="1777" spans="1:26" x14ac:dyDescent="0.25">
      <c r="A1777" s="17"/>
      <c r="B1777" s="18"/>
      <c r="C1777" s="19">
        <f t="shared" si="477"/>
        <v>0</v>
      </c>
      <c r="D1777" s="19"/>
      <c r="E1777" s="19">
        <f t="shared" si="478"/>
        <v>0</v>
      </c>
      <c r="F1777" s="19"/>
      <c r="G1777" s="19"/>
      <c r="H1777" s="19"/>
      <c r="I1777" s="19"/>
      <c r="J1777" s="19"/>
      <c r="K1777" s="19"/>
      <c r="L1777" s="19"/>
      <c r="M1777" s="19"/>
      <c r="N1777" s="19"/>
      <c r="O1777" s="19"/>
    </row>
    <row r="1778" spans="1:26" x14ac:dyDescent="0.25">
      <c r="A1778" s="17"/>
      <c r="B1778" s="18"/>
      <c r="C1778" s="19">
        <f t="shared" si="477"/>
        <v>0</v>
      </c>
      <c r="D1778" s="19"/>
      <c r="E1778" s="19">
        <f t="shared" si="478"/>
        <v>0</v>
      </c>
      <c r="F1778" s="19"/>
      <c r="G1778" s="19"/>
      <c r="H1778" s="19"/>
      <c r="I1778" s="19"/>
      <c r="J1778" s="19"/>
      <c r="K1778" s="19"/>
      <c r="L1778" s="19"/>
      <c r="M1778" s="19"/>
      <c r="N1778" s="19"/>
      <c r="O1778" s="19"/>
    </row>
    <row r="1779" spans="1:26" x14ac:dyDescent="0.25">
      <c r="A1779" s="17"/>
      <c r="B1779" s="18"/>
      <c r="C1779" s="19">
        <f t="shared" si="477"/>
        <v>0</v>
      </c>
      <c r="D1779" s="19"/>
      <c r="E1779" s="19">
        <f t="shared" si="478"/>
        <v>0</v>
      </c>
      <c r="F1779" s="19"/>
      <c r="G1779" s="19"/>
      <c r="H1779" s="19"/>
      <c r="I1779" s="19"/>
      <c r="J1779" s="19"/>
      <c r="K1779" s="19"/>
      <c r="L1779" s="19"/>
      <c r="M1779" s="19"/>
      <c r="N1779" s="19"/>
      <c r="O1779" s="19"/>
      <c r="Z1779" s="489" t="s">
        <v>925</v>
      </c>
    </row>
    <row r="1780" spans="1:26" x14ac:dyDescent="0.25">
      <c r="A1780" s="14" t="s">
        <v>65</v>
      </c>
      <c r="B1780" s="14"/>
      <c r="C1780" s="20">
        <f>ROUND(SUM(C1772:C1779),2)</f>
        <v>0</v>
      </c>
      <c r="D1780" s="16">
        <f>ROUND(SUM(D1772:D1779),2)</f>
        <v>0</v>
      </c>
      <c r="E1780" s="16">
        <f>ROUND(SUM(E1772:E1779),2)</f>
        <v>0</v>
      </c>
      <c r="F1780" s="16">
        <f>ROUND(SUM(F1772:F1779),2)</f>
        <v>0</v>
      </c>
      <c r="G1780" s="16">
        <f t="shared" ref="G1780:O1780" si="479">SUM(G1772:G1779)</f>
        <v>0</v>
      </c>
      <c r="H1780" s="16">
        <f t="shared" si="479"/>
        <v>0</v>
      </c>
      <c r="I1780" s="16">
        <f t="shared" si="479"/>
        <v>0</v>
      </c>
      <c r="J1780" s="16">
        <f t="shared" si="479"/>
        <v>0</v>
      </c>
      <c r="K1780" s="16">
        <f t="shared" si="479"/>
        <v>0</v>
      </c>
      <c r="L1780" s="16">
        <f t="shared" si="479"/>
        <v>0</v>
      </c>
      <c r="M1780" s="16">
        <f t="shared" si="479"/>
        <v>0</v>
      </c>
      <c r="N1780" s="16">
        <f t="shared" si="479"/>
        <v>0</v>
      </c>
      <c r="O1780" s="16">
        <f t="shared" si="479"/>
        <v>0</v>
      </c>
    </row>
    <row r="1781" spans="1:26" x14ac:dyDescent="0.25">
      <c r="A1781" s="46" t="s">
        <v>3</v>
      </c>
      <c r="B1781" s="14" t="str">
        <f>YEAR($B$3)&amp;"年度"</f>
        <v>2016年度</v>
      </c>
      <c r="C1781" s="16"/>
      <c r="D1781" s="16"/>
      <c r="E1781" s="16"/>
      <c r="F1781" s="16"/>
      <c r="G1781" s="16"/>
      <c r="H1781" s="16"/>
      <c r="I1781" s="16"/>
      <c r="J1781" s="16"/>
      <c r="K1781" s="16"/>
      <c r="L1781" s="16"/>
      <c r="M1781" s="16"/>
      <c r="N1781" s="16"/>
      <c r="O1781" s="16"/>
    </row>
    <row r="1782" spans="1:26" x14ac:dyDescent="0.25">
      <c r="A1782" s="32" t="str">
        <f>A1772</f>
        <v>资产处置收益</v>
      </c>
      <c r="B1782" s="18"/>
      <c r="C1782" s="19">
        <f t="shared" ref="C1782:C1789" si="480">ROUND(E1782+D1782,2)</f>
        <v>0</v>
      </c>
      <c r="D1782" s="19"/>
      <c r="E1782" s="19">
        <f t="shared" ref="E1782:E1789" si="481">ROUND(SUM(F1782:O1782),2)</f>
        <v>0</v>
      </c>
      <c r="F1782" s="48"/>
      <c r="G1782" s="19"/>
      <c r="H1782" s="19"/>
      <c r="I1782" s="19"/>
      <c r="J1782" s="19"/>
      <c r="K1782" s="19"/>
      <c r="L1782" s="19"/>
      <c r="M1782" s="19"/>
      <c r="N1782" s="19"/>
      <c r="O1782" s="19"/>
    </row>
    <row r="1783" spans="1:26" x14ac:dyDescent="0.25">
      <c r="A1783" s="32">
        <f t="shared" ref="A1783:A1789" si="482">A1773</f>
        <v>0</v>
      </c>
      <c r="B1783" s="18"/>
      <c r="C1783" s="19">
        <f t="shared" si="480"/>
        <v>0</v>
      </c>
      <c r="D1783" s="19"/>
      <c r="E1783" s="19">
        <f t="shared" si="481"/>
        <v>0</v>
      </c>
      <c r="F1783" s="19"/>
      <c r="G1783" s="19"/>
      <c r="H1783" s="19"/>
      <c r="I1783" s="19"/>
      <c r="J1783" s="19"/>
      <c r="K1783" s="19"/>
      <c r="L1783" s="19"/>
      <c r="M1783" s="19"/>
      <c r="N1783" s="19"/>
      <c r="O1783" s="19"/>
    </row>
    <row r="1784" spans="1:26" x14ac:dyDescent="0.25">
      <c r="A1784" s="32">
        <f t="shared" si="482"/>
        <v>0</v>
      </c>
      <c r="B1784" s="18"/>
      <c r="C1784" s="19">
        <f t="shared" si="480"/>
        <v>0</v>
      </c>
      <c r="D1784" s="19"/>
      <c r="E1784" s="19">
        <f t="shared" si="481"/>
        <v>0</v>
      </c>
      <c r="F1784" s="19"/>
      <c r="G1784" s="19"/>
      <c r="H1784" s="19"/>
      <c r="I1784" s="19"/>
      <c r="J1784" s="19"/>
      <c r="K1784" s="19"/>
      <c r="L1784" s="19"/>
      <c r="M1784" s="19"/>
      <c r="N1784" s="19"/>
      <c r="O1784" s="19"/>
    </row>
    <row r="1785" spans="1:26" x14ac:dyDescent="0.25">
      <c r="A1785" s="32">
        <f t="shared" si="482"/>
        <v>0</v>
      </c>
      <c r="B1785" s="18"/>
      <c r="C1785" s="19">
        <f t="shared" si="480"/>
        <v>0</v>
      </c>
      <c r="D1785" s="19"/>
      <c r="E1785" s="19">
        <f t="shared" si="481"/>
        <v>0</v>
      </c>
      <c r="F1785" s="19"/>
      <c r="G1785" s="19"/>
      <c r="H1785" s="19"/>
      <c r="I1785" s="19"/>
      <c r="J1785" s="19"/>
      <c r="K1785" s="19"/>
      <c r="L1785" s="19"/>
      <c r="M1785" s="19"/>
      <c r="N1785" s="19"/>
      <c r="O1785" s="19"/>
    </row>
    <row r="1786" spans="1:26" x14ac:dyDescent="0.25">
      <c r="A1786" s="32">
        <f t="shared" si="482"/>
        <v>0</v>
      </c>
      <c r="B1786" s="18"/>
      <c r="C1786" s="19">
        <f t="shared" si="480"/>
        <v>0</v>
      </c>
      <c r="D1786" s="19"/>
      <c r="E1786" s="19">
        <f t="shared" si="481"/>
        <v>0</v>
      </c>
      <c r="F1786" s="19"/>
      <c r="G1786" s="19"/>
      <c r="H1786" s="19"/>
      <c r="I1786" s="19"/>
      <c r="J1786" s="19"/>
      <c r="K1786" s="19"/>
      <c r="L1786" s="19"/>
      <c r="M1786" s="19"/>
      <c r="N1786" s="19"/>
      <c r="O1786" s="19"/>
    </row>
    <row r="1787" spans="1:26" x14ac:dyDescent="0.25">
      <c r="A1787" s="32">
        <f t="shared" si="482"/>
        <v>0</v>
      </c>
      <c r="B1787" s="18"/>
      <c r="C1787" s="19">
        <f t="shared" si="480"/>
        <v>0</v>
      </c>
      <c r="D1787" s="19"/>
      <c r="E1787" s="19">
        <f t="shared" si="481"/>
        <v>0</v>
      </c>
      <c r="F1787" s="19"/>
      <c r="G1787" s="19"/>
      <c r="H1787" s="19"/>
      <c r="I1787" s="19"/>
      <c r="J1787" s="19"/>
      <c r="K1787" s="19"/>
      <c r="L1787" s="19"/>
      <c r="M1787" s="19"/>
      <c r="N1787" s="19"/>
      <c r="O1787" s="19"/>
    </row>
    <row r="1788" spans="1:26" x14ac:dyDescent="0.25">
      <c r="A1788" s="32">
        <f t="shared" si="482"/>
        <v>0</v>
      </c>
      <c r="B1788" s="18"/>
      <c r="C1788" s="19">
        <f t="shared" si="480"/>
        <v>0</v>
      </c>
      <c r="D1788" s="19"/>
      <c r="E1788" s="19">
        <f t="shared" si="481"/>
        <v>0</v>
      </c>
      <c r="F1788" s="19"/>
      <c r="G1788" s="19"/>
      <c r="H1788" s="19"/>
      <c r="I1788" s="19"/>
      <c r="J1788" s="19"/>
      <c r="K1788" s="19"/>
      <c r="L1788" s="19"/>
      <c r="M1788" s="19"/>
      <c r="N1788" s="19"/>
      <c r="O1788" s="19"/>
    </row>
    <row r="1789" spans="1:26" x14ac:dyDescent="0.25">
      <c r="A1789" s="32">
        <f t="shared" si="482"/>
        <v>0</v>
      </c>
      <c r="B1789" s="18"/>
      <c r="C1789" s="19">
        <f t="shared" si="480"/>
        <v>0</v>
      </c>
      <c r="D1789" s="19"/>
      <c r="E1789" s="19">
        <f t="shared" si="481"/>
        <v>0</v>
      </c>
      <c r="F1789" s="19"/>
      <c r="G1789" s="19"/>
      <c r="H1789" s="19"/>
      <c r="I1789" s="19"/>
      <c r="J1789" s="19"/>
      <c r="K1789" s="19"/>
      <c r="L1789" s="19"/>
      <c r="M1789" s="19"/>
      <c r="N1789" s="19"/>
      <c r="O1789" s="19"/>
    </row>
    <row r="1790" spans="1:26" x14ac:dyDescent="0.25">
      <c r="A1790" s="14" t="s">
        <v>65</v>
      </c>
      <c r="B1790" s="14"/>
      <c r="C1790" s="16">
        <f>ROUND(SUM(C1782:C1789),2)</f>
        <v>0</v>
      </c>
      <c r="D1790" s="16">
        <f>ROUND(SUM(D1782:D1789),2)</f>
        <v>0</v>
      </c>
      <c r="E1790" s="16">
        <f>ROUND(SUM(E1782:E1789),2)</f>
        <v>0</v>
      </c>
      <c r="F1790" s="16">
        <f>ROUND(SUM(F1782:F1789),2)</f>
        <v>0</v>
      </c>
      <c r="G1790" s="16">
        <f t="shared" ref="G1790:O1790" si="483">SUM(G1782:G1789)</f>
        <v>0</v>
      </c>
      <c r="H1790" s="16">
        <f t="shared" si="483"/>
        <v>0</v>
      </c>
      <c r="I1790" s="16">
        <f t="shared" si="483"/>
        <v>0</v>
      </c>
      <c r="J1790" s="16">
        <f t="shared" si="483"/>
        <v>0</v>
      </c>
      <c r="K1790" s="16">
        <f t="shared" si="483"/>
        <v>0</v>
      </c>
      <c r="L1790" s="16">
        <f t="shared" si="483"/>
        <v>0</v>
      </c>
      <c r="M1790" s="16">
        <f t="shared" si="483"/>
        <v>0</v>
      </c>
      <c r="N1790" s="16">
        <f t="shared" si="483"/>
        <v>0</v>
      </c>
      <c r="O1790" s="16">
        <f t="shared" si="483"/>
        <v>0</v>
      </c>
    </row>
    <row r="1791" spans="1:26" x14ac:dyDescent="0.25">
      <c r="A1791" s="17"/>
      <c r="B1791" s="14"/>
      <c r="C1791" s="16"/>
      <c r="D1791" s="16"/>
      <c r="E1791" s="16"/>
      <c r="F1791" s="16"/>
      <c r="G1791" s="16"/>
      <c r="H1791" s="16"/>
      <c r="I1791" s="16"/>
      <c r="J1791" s="16"/>
      <c r="K1791" s="16"/>
      <c r="L1791" s="16"/>
      <c r="M1791" s="16"/>
      <c r="N1791" s="16"/>
      <c r="O1791" s="16"/>
    </row>
    <row r="1792" spans="1:26" x14ac:dyDescent="0.25">
      <c r="A1792" s="11" t="s">
        <v>422</v>
      </c>
      <c r="B1792" s="12"/>
      <c r="C1792" s="13"/>
      <c r="D1792" s="13"/>
      <c r="E1792" s="13"/>
      <c r="F1792" s="13"/>
      <c r="G1792" s="13"/>
      <c r="H1792" s="13"/>
      <c r="I1792" s="13"/>
      <c r="J1792" s="13"/>
      <c r="K1792" s="13"/>
      <c r="L1792" s="13"/>
      <c r="M1792" s="13"/>
      <c r="N1792" s="13"/>
      <c r="O1792" s="13"/>
    </row>
    <row r="1793" spans="1:26" x14ac:dyDescent="0.25">
      <c r="A1793" s="46" t="s">
        <v>3</v>
      </c>
      <c r="B1793" s="71" t="str">
        <f>YEAR($B$4)&amp;"年度"</f>
        <v>2017年度</v>
      </c>
      <c r="C1793" s="16"/>
      <c r="D1793" s="16"/>
      <c r="E1793" s="16"/>
      <c r="F1793" s="16"/>
      <c r="G1793" s="16"/>
      <c r="H1793" s="16"/>
      <c r="I1793" s="16"/>
      <c r="J1793" s="16"/>
      <c r="K1793" s="16"/>
      <c r="L1793" s="16"/>
      <c r="M1793" s="16"/>
      <c r="N1793" s="16"/>
      <c r="O1793" s="16"/>
    </row>
    <row r="1794" spans="1:26" x14ac:dyDescent="0.25">
      <c r="A1794" s="17" t="s">
        <v>423</v>
      </c>
      <c r="B1794" s="18"/>
      <c r="C1794" s="19">
        <f t="shared" ref="C1794:C1801" si="484">ROUND(E1794+D1794,2)</f>
        <v>0</v>
      </c>
      <c r="D1794" s="19"/>
      <c r="E1794" s="19">
        <f t="shared" ref="E1794:E1801" si="485">ROUND(SUM(F1794:O1794),2)</f>
        <v>0</v>
      </c>
      <c r="F1794" s="19"/>
      <c r="G1794" s="19"/>
      <c r="H1794" s="19"/>
      <c r="I1794" s="19"/>
      <c r="J1794" s="19"/>
      <c r="K1794" s="19"/>
      <c r="L1794" s="19"/>
      <c r="M1794" s="19"/>
      <c r="N1794" s="19"/>
      <c r="O1794" s="19"/>
    </row>
    <row r="1795" spans="1:26" x14ac:dyDescent="0.25">
      <c r="A1795" s="17"/>
      <c r="B1795" s="18"/>
      <c r="C1795" s="19">
        <f t="shared" si="484"/>
        <v>0</v>
      </c>
      <c r="D1795" s="19"/>
      <c r="E1795" s="19">
        <f t="shared" si="485"/>
        <v>0</v>
      </c>
      <c r="F1795" s="19"/>
      <c r="G1795" s="19"/>
      <c r="H1795" s="19"/>
      <c r="I1795" s="19"/>
      <c r="J1795" s="19"/>
      <c r="K1795" s="19"/>
      <c r="L1795" s="19"/>
      <c r="M1795" s="19"/>
      <c r="N1795" s="19"/>
      <c r="O1795" s="19"/>
    </row>
    <row r="1796" spans="1:26" x14ac:dyDescent="0.25">
      <c r="A1796" s="17"/>
      <c r="B1796" s="18"/>
      <c r="C1796" s="19">
        <f t="shared" si="484"/>
        <v>0</v>
      </c>
      <c r="D1796" s="19"/>
      <c r="E1796" s="19">
        <f t="shared" si="485"/>
        <v>0</v>
      </c>
      <c r="F1796" s="19"/>
      <c r="G1796" s="19"/>
      <c r="H1796" s="19"/>
      <c r="I1796" s="19"/>
      <c r="J1796" s="19"/>
      <c r="K1796" s="19"/>
      <c r="L1796" s="19"/>
      <c r="M1796" s="19"/>
      <c r="N1796" s="19"/>
      <c r="O1796" s="19"/>
    </row>
    <row r="1797" spans="1:26" x14ac:dyDescent="0.25">
      <c r="A1797" s="17"/>
      <c r="B1797" s="18"/>
      <c r="C1797" s="19">
        <f t="shared" si="484"/>
        <v>0</v>
      </c>
      <c r="D1797" s="19"/>
      <c r="E1797" s="19">
        <f t="shared" si="485"/>
        <v>0</v>
      </c>
      <c r="F1797" s="19"/>
      <c r="G1797" s="19"/>
      <c r="H1797" s="19"/>
      <c r="I1797" s="19"/>
      <c r="J1797" s="19"/>
      <c r="K1797" s="19"/>
      <c r="L1797" s="19"/>
      <c r="M1797" s="19"/>
      <c r="N1797" s="19"/>
      <c r="O1797" s="19"/>
    </row>
    <row r="1798" spans="1:26" x14ac:dyDescent="0.25">
      <c r="A1798" s="17"/>
      <c r="B1798" s="18"/>
      <c r="C1798" s="19">
        <f t="shared" si="484"/>
        <v>0</v>
      </c>
      <c r="D1798" s="19"/>
      <c r="E1798" s="19">
        <f t="shared" si="485"/>
        <v>0</v>
      </c>
      <c r="F1798" s="19"/>
      <c r="G1798" s="19"/>
      <c r="H1798" s="19"/>
      <c r="I1798" s="19"/>
      <c r="J1798" s="19"/>
      <c r="K1798" s="19"/>
      <c r="L1798" s="19"/>
      <c r="M1798" s="19"/>
      <c r="N1798" s="19"/>
      <c r="O1798" s="19"/>
    </row>
    <row r="1799" spans="1:26" x14ac:dyDescent="0.25">
      <c r="A1799" s="17"/>
      <c r="B1799" s="18"/>
      <c r="C1799" s="19">
        <f t="shared" si="484"/>
        <v>0</v>
      </c>
      <c r="D1799" s="19"/>
      <c r="E1799" s="19">
        <f t="shared" si="485"/>
        <v>0</v>
      </c>
      <c r="F1799" s="19"/>
      <c r="G1799" s="19"/>
      <c r="H1799" s="19"/>
      <c r="I1799" s="19"/>
      <c r="J1799" s="19"/>
      <c r="K1799" s="19"/>
      <c r="L1799" s="19"/>
      <c r="M1799" s="19"/>
      <c r="N1799" s="19"/>
      <c r="O1799" s="19"/>
    </row>
    <row r="1800" spans="1:26" x14ac:dyDescent="0.25">
      <c r="A1800" s="17"/>
      <c r="B1800" s="18"/>
      <c r="C1800" s="19">
        <f t="shared" si="484"/>
        <v>0</v>
      </c>
      <c r="D1800" s="19"/>
      <c r="E1800" s="19">
        <f t="shared" si="485"/>
        <v>0</v>
      </c>
      <c r="F1800" s="19"/>
      <c r="G1800" s="19"/>
      <c r="H1800" s="19"/>
      <c r="I1800" s="19"/>
      <c r="J1800" s="19"/>
      <c r="K1800" s="19"/>
      <c r="L1800" s="19"/>
      <c r="M1800" s="19"/>
      <c r="N1800" s="19"/>
      <c r="O1800" s="19"/>
    </row>
    <row r="1801" spans="1:26" x14ac:dyDescent="0.25">
      <c r="A1801" s="17"/>
      <c r="B1801" s="18"/>
      <c r="C1801" s="19">
        <f t="shared" si="484"/>
        <v>0</v>
      </c>
      <c r="D1801" s="19"/>
      <c r="E1801" s="19">
        <f t="shared" si="485"/>
        <v>0</v>
      </c>
      <c r="F1801" s="19"/>
      <c r="G1801" s="19"/>
      <c r="H1801" s="19"/>
      <c r="I1801" s="19"/>
      <c r="J1801" s="19"/>
      <c r="K1801" s="19"/>
      <c r="L1801" s="19"/>
      <c r="M1801" s="19"/>
      <c r="N1801" s="19"/>
      <c r="O1801" s="19"/>
      <c r="Z1801" s="489" t="s">
        <v>926</v>
      </c>
    </row>
    <row r="1802" spans="1:26" x14ac:dyDescent="0.25">
      <c r="A1802" s="14" t="s">
        <v>65</v>
      </c>
      <c r="B1802" s="14"/>
      <c r="C1802" s="20">
        <f>ROUND(SUM(C1794:C1801),2)</f>
        <v>0</v>
      </c>
      <c r="D1802" s="16">
        <f>ROUND(SUM(D1794:D1801),2)</f>
        <v>0</v>
      </c>
      <c r="E1802" s="16">
        <f>ROUND(SUM(E1794:E1801),2)</f>
        <v>0</v>
      </c>
      <c r="F1802" s="16">
        <f>ROUND(SUM(F1794:F1801),2)</f>
        <v>0</v>
      </c>
      <c r="G1802" s="16">
        <f t="shared" ref="G1802:O1802" si="486">SUM(G1794:G1801)</f>
        <v>0</v>
      </c>
      <c r="H1802" s="16">
        <f t="shared" si="486"/>
        <v>0</v>
      </c>
      <c r="I1802" s="16">
        <f t="shared" si="486"/>
        <v>0</v>
      </c>
      <c r="J1802" s="16">
        <f t="shared" si="486"/>
        <v>0</v>
      </c>
      <c r="K1802" s="16">
        <f t="shared" si="486"/>
        <v>0</v>
      </c>
      <c r="L1802" s="16">
        <f t="shared" si="486"/>
        <v>0</v>
      </c>
      <c r="M1802" s="16">
        <f t="shared" si="486"/>
        <v>0</v>
      </c>
      <c r="N1802" s="16">
        <f t="shared" si="486"/>
        <v>0</v>
      </c>
      <c r="O1802" s="16">
        <f t="shared" si="486"/>
        <v>0</v>
      </c>
    </row>
    <row r="1803" spans="1:26" x14ac:dyDescent="0.25">
      <c r="A1803" s="46" t="s">
        <v>3</v>
      </c>
      <c r="B1803" s="14" t="str">
        <f>YEAR($B$3)&amp;"年度"</f>
        <v>2016年度</v>
      </c>
      <c r="C1803" s="16"/>
      <c r="D1803" s="16"/>
      <c r="E1803" s="16"/>
      <c r="F1803" s="16"/>
      <c r="G1803" s="16"/>
      <c r="H1803" s="16"/>
      <c r="I1803" s="16"/>
      <c r="J1803" s="16"/>
      <c r="K1803" s="16"/>
      <c r="L1803" s="16"/>
      <c r="M1803" s="16"/>
      <c r="N1803" s="16"/>
      <c r="O1803" s="16"/>
    </row>
    <row r="1804" spans="1:26" x14ac:dyDescent="0.25">
      <c r="A1804" s="32" t="str">
        <f>A1794</f>
        <v>其他收益</v>
      </c>
      <c r="B1804" s="18"/>
      <c r="C1804" s="19">
        <f t="shared" ref="C1804:C1811" si="487">ROUND(E1804+D1804,2)</f>
        <v>0</v>
      </c>
      <c r="D1804" s="19"/>
      <c r="E1804" s="19">
        <f t="shared" ref="E1804:E1811" si="488">ROUND(SUM(F1804:O1804),2)</f>
        <v>0</v>
      </c>
      <c r="F1804" s="19"/>
      <c r="G1804" s="19"/>
      <c r="H1804" s="19"/>
      <c r="I1804" s="19"/>
      <c r="J1804" s="19"/>
      <c r="K1804" s="19"/>
      <c r="L1804" s="19"/>
      <c r="M1804" s="19"/>
      <c r="N1804" s="19"/>
      <c r="O1804" s="19"/>
    </row>
    <row r="1805" spans="1:26" x14ac:dyDescent="0.25">
      <c r="A1805" s="32">
        <f t="shared" ref="A1805:A1811" si="489">A1795</f>
        <v>0</v>
      </c>
      <c r="B1805" s="18"/>
      <c r="C1805" s="19">
        <f t="shared" si="487"/>
        <v>0</v>
      </c>
      <c r="D1805" s="19"/>
      <c r="E1805" s="19">
        <f t="shared" si="488"/>
        <v>0</v>
      </c>
      <c r="F1805" s="19"/>
      <c r="G1805" s="19"/>
      <c r="H1805" s="19"/>
      <c r="I1805" s="19"/>
      <c r="J1805" s="19"/>
      <c r="K1805" s="19"/>
      <c r="L1805" s="19"/>
      <c r="M1805" s="19"/>
      <c r="N1805" s="19"/>
      <c r="O1805" s="19"/>
    </row>
    <row r="1806" spans="1:26" x14ac:dyDescent="0.25">
      <c r="A1806" s="32">
        <f t="shared" si="489"/>
        <v>0</v>
      </c>
      <c r="B1806" s="18"/>
      <c r="C1806" s="19">
        <f t="shared" si="487"/>
        <v>0</v>
      </c>
      <c r="D1806" s="19"/>
      <c r="E1806" s="19">
        <f t="shared" si="488"/>
        <v>0</v>
      </c>
      <c r="F1806" s="19"/>
      <c r="G1806" s="19"/>
      <c r="H1806" s="19"/>
      <c r="I1806" s="19"/>
      <c r="J1806" s="19"/>
      <c r="K1806" s="19"/>
      <c r="L1806" s="19"/>
      <c r="M1806" s="19"/>
      <c r="N1806" s="19"/>
      <c r="O1806" s="19"/>
    </row>
    <row r="1807" spans="1:26" x14ac:dyDescent="0.25">
      <c r="A1807" s="32">
        <f t="shared" si="489"/>
        <v>0</v>
      </c>
      <c r="B1807" s="18"/>
      <c r="C1807" s="19">
        <f t="shared" si="487"/>
        <v>0</v>
      </c>
      <c r="D1807" s="19"/>
      <c r="E1807" s="19">
        <f t="shared" si="488"/>
        <v>0</v>
      </c>
      <c r="F1807" s="19"/>
      <c r="G1807" s="19"/>
      <c r="H1807" s="19"/>
      <c r="I1807" s="19"/>
      <c r="J1807" s="19"/>
      <c r="K1807" s="19"/>
      <c r="L1807" s="19"/>
      <c r="M1807" s="19"/>
      <c r="N1807" s="19"/>
      <c r="O1807" s="19"/>
    </row>
    <row r="1808" spans="1:26" x14ac:dyDescent="0.25">
      <c r="A1808" s="32">
        <f t="shared" si="489"/>
        <v>0</v>
      </c>
      <c r="B1808" s="18"/>
      <c r="C1808" s="19">
        <f t="shared" si="487"/>
        <v>0</v>
      </c>
      <c r="D1808" s="19"/>
      <c r="E1808" s="19">
        <f t="shared" si="488"/>
        <v>0</v>
      </c>
      <c r="F1808" s="19"/>
      <c r="G1808" s="19"/>
      <c r="H1808" s="19"/>
      <c r="I1808" s="19"/>
      <c r="J1808" s="19"/>
      <c r="K1808" s="19"/>
      <c r="L1808" s="19"/>
      <c r="M1808" s="19"/>
      <c r="N1808" s="19"/>
      <c r="O1808" s="19"/>
    </row>
    <row r="1809" spans="1:26" x14ac:dyDescent="0.25">
      <c r="A1809" s="32">
        <f t="shared" si="489"/>
        <v>0</v>
      </c>
      <c r="B1809" s="18"/>
      <c r="C1809" s="19">
        <f t="shared" si="487"/>
        <v>0</v>
      </c>
      <c r="D1809" s="19"/>
      <c r="E1809" s="19">
        <f t="shared" si="488"/>
        <v>0</v>
      </c>
      <c r="F1809" s="19"/>
      <c r="G1809" s="19"/>
      <c r="H1809" s="19"/>
      <c r="I1809" s="19"/>
      <c r="J1809" s="19"/>
      <c r="K1809" s="19"/>
      <c r="L1809" s="19"/>
      <c r="M1809" s="19"/>
      <c r="N1809" s="19"/>
      <c r="O1809" s="19"/>
    </row>
    <row r="1810" spans="1:26" x14ac:dyDescent="0.25">
      <c r="A1810" s="32">
        <f t="shared" si="489"/>
        <v>0</v>
      </c>
      <c r="B1810" s="18"/>
      <c r="C1810" s="19">
        <f t="shared" si="487"/>
        <v>0</v>
      </c>
      <c r="D1810" s="19"/>
      <c r="E1810" s="19">
        <f t="shared" si="488"/>
        <v>0</v>
      </c>
      <c r="F1810" s="19"/>
      <c r="G1810" s="19"/>
      <c r="H1810" s="19"/>
      <c r="I1810" s="19"/>
      <c r="J1810" s="19"/>
      <c r="K1810" s="19"/>
      <c r="L1810" s="19"/>
      <c r="M1810" s="19"/>
      <c r="N1810" s="19"/>
      <c r="O1810" s="19"/>
    </row>
    <row r="1811" spans="1:26" x14ac:dyDescent="0.25">
      <c r="A1811" s="32">
        <f t="shared" si="489"/>
        <v>0</v>
      </c>
      <c r="B1811" s="18"/>
      <c r="C1811" s="19">
        <f t="shared" si="487"/>
        <v>0</v>
      </c>
      <c r="D1811" s="19"/>
      <c r="E1811" s="19">
        <f t="shared" si="488"/>
        <v>0</v>
      </c>
      <c r="F1811" s="19"/>
      <c r="G1811" s="19"/>
      <c r="H1811" s="19"/>
      <c r="I1811" s="19"/>
      <c r="J1811" s="19"/>
      <c r="K1811" s="19"/>
      <c r="L1811" s="19"/>
      <c r="M1811" s="19"/>
      <c r="N1811" s="19"/>
      <c r="O1811" s="19"/>
    </row>
    <row r="1812" spans="1:26" x14ac:dyDescent="0.25">
      <c r="A1812" s="14" t="s">
        <v>65</v>
      </c>
      <c r="B1812" s="14"/>
      <c r="C1812" s="16">
        <f>ROUND(SUM(C1804:C1811),2)</f>
        <v>0</v>
      </c>
      <c r="D1812" s="16">
        <f>ROUND(SUM(D1804:D1811),2)</f>
        <v>0</v>
      </c>
      <c r="E1812" s="16">
        <f>ROUND(SUM(E1804:E1811),2)</f>
        <v>0</v>
      </c>
      <c r="F1812" s="16">
        <f>ROUND(SUM(F1804:F1811),2)</f>
        <v>0</v>
      </c>
      <c r="G1812" s="16">
        <f t="shared" ref="G1812:O1812" si="490">SUM(G1804:G1811)</f>
        <v>0</v>
      </c>
      <c r="H1812" s="16">
        <f t="shared" si="490"/>
        <v>0</v>
      </c>
      <c r="I1812" s="16">
        <f t="shared" si="490"/>
        <v>0</v>
      </c>
      <c r="J1812" s="16">
        <f t="shared" si="490"/>
        <v>0</v>
      </c>
      <c r="K1812" s="16">
        <f t="shared" si="490"/>
        <v>0</v>
      </c>
      <c r="L1812" s="16">
        <f t="shared" si="490"/>
        <v>0</v>
      </c>
      <c r="M1812" s="16">
        <f t="shared" si="490"/>
        <v>0</v>
      </c>
      <c r="N1812" s="16">
        <f t="shared" si="490"/>
        <v>0</v>
      </c>
      <c r="O1812" s="16">
        <f t="shared" si="490"/>
        <v>0</v>
      </c>
    </row>
    <row r="1813" spans="1:26" x14ac:dyDescent="0.25">
      <c r="A1813" s="17"/>
      <c r="B1813" s="14"/>
      <c r="C1813" s="16"/>
      <c r="D1813" s="16"/>
      <c r="E1813" s="16"/>
      <c r="F1813" s="16"/>
      <c r="G1813" s="16"/>
      <c r="H1813" s="16"/>
      <c r="I1813" s="16"/>
      <c r="J1813" s="16"/>
      <c r="K1813" s="16"/>
      <c r="L1813" s="16"/>
      <c r="M1813" s="16"/>
      <c r="N1813" s="16"/>
      <c r="O1813" s="16"/>
    </row>
    <row r="1814" spans="1:26" x14ac:dyDescent="0.25">
      <c r="A1814" s="11" t="s">
        <v>424</v>
      </c>
      <c r="B1814" s="12"/>
      <c r="C1814" s="13"/>
      <c r="D1814" s="13"/>
      <c r="E1814" s="13"/>
      <c r="F1814" s="13"/>
      <c r="G1814" s="13"/>
      <c r="H1814" s="13"/>
      <c r="I1814" s="13"/>
      <c r="J1814" s="13"/>
      <c r="K1814" s="13"/>
      <c r="L1814" s="13"/>
      <c r="M1814" s="13"/>
      <c r="N1814" s="13"/>
      <c r="O1814" s="13"/>
    </row>
    <row r="1815" spans="1:26" x14ac:dyDescent="0.25">
      <c r="A1815" s="46" t="s">
        <v>3</v>
      </c>
      <c r="B1815" s="71" t="str">
        <f>YEAR($B$4)&amp;"年度"</f>
        <v>2017年度</v>
      </c>
      <c r="C1815" s="16"/>
      <c r="D1815" s="16"/>
      <c r="E1815" s="16"/>
      <c r="F1815" s="16"/>
      <c r="G1815" s="16"/>
      <c r="H1815" s="16"/>
      <c r="I1815" s="16"/>
      <c r="J1815" s="16"/>
      <c r="K1815" s="16"/>
      <c r="L1815" s="16"/>
      <c r="M1815" s="16"/>
      <c r="N1815" s="16"/>
      <c r="O1815" s="16"/>
    </row>
    <row r="1816" spans="1:26" x14ac:dyDescent="0.25">
      <c r="A1816" s="17" t="s">
        <v>425</v>
      </c>
      <c r="B1816" s="18"/>
      <c r="C1816" s="19">
        <f t="shared" ref="C1816:C1823" si="491">ROUND(E1816+D1816,2)</f>
        <v>0</v>
      </c>
      <c r="D1816" s="19"/>
      <c r="E1816" s="19">
        <f t="shared" ref="E1816:E1823" si="492">ROUND(SUM(F1816:O1816),2)</f>
        <v>0</v>
      </c>
      <c r="F1816" s="19"/>
      <c r="G1816" s="19"/>
      <c r="H1816" s="19"/>
      <c r="I1816" s="19"/>
      <c r="J1816" s="19"/>
      <c r="K1816" s="19"/>
      <c r="L1816" s="19"/>
      <c r="M1816" s="19"/>
      <c r="N1816" s="19"/>
      <c r="O1816" s="19"/>
    </row>
    <row r="1817" spans="1:26" x14ac:dyDescent="0.25">
      <c r="A1817" s="17" t="s">
        <v>426</v>
      </c>
      <c r="B1817" s="18"/>
      <c r="C1817" s="19">
        <f t="shared" si="491"/>
        <v>0</v>
      </c>
      <c r="D1817" s="19"/>
      <c r="E1817" s="19">
        <f t="shared" si="492"/>
        <v>0</v>
      </c>
      <c r="F1817" s="19"/>
      <c r="G1817" s="19"/>
      <c r="H1817" s="19"/>
      <c r="I1817" s="19"/>
      <c r="J1817" s="19"/>
      <c r="K1817" s="19"/>
      <c r="L1817" s="19"/>
      <c r="M1817" s="19"/>
      <c r="N1817" s="19"/>
      <c r="O1817" s="19"/>
    </row>
    <row r="1818" spans="1:26" x14ac:dyDescent="0.25">
      <c r="A1818" s="17" t="s">
        <v>427</v>
      </c>
      <c r="B1818" s="18"/>
      <c r="C1818" s="19">
        <f t="shared" si="491"/>
        <v>0</v>
      </c>
      <c r="D1818" s="19"/>
      <c r="E1818" s="19">
        <f t="shared" si="492"/>
        <v>0</v>
      </c>
      <c r="F1818" s="19"/>
      <c r="G1818" s="19"/>
      <c r="H1818" s="19"/>
      <c r="I1818" s="19"/>
      <c r="J1818" s="19"/>
      <c r="K1818" s="19"/>
      <c r="L1818" s="19"/>
      <c r="M1818" s="19"/>
      <c r="N1818" s="19"/>
      <c r="O1818" s="19"/>
    </row>
    <row r="1819" spans="1:26" x14ac:dyDescent="0.25">
      <c r="A1819" s="17" t="s">
        <v>428</v>
      </c>
      <c r="B1819" s="18"/>
      <c r="C1819" s="19">
        <f t="shared" si="491"/>
        <v>0</v>
      </c>
      <c r="D1819" s="19"/>
      <c r="E1819" s="19">
        <f t="shared" si="492"/>
        <v>0</v>
      </c>
      <c r="F1819" s="19"/>
      <c r="G1819" s="19"/>
      <c r="H1819" s="19"/>
      <c r="I1819" s="19"/>
      <c r="J1819" s="19"/>
      <c r="K1819" s="19"/>
      <c r="L1819" s="19"/>
      <c r="M1819" s="19"/>
      <c r="N1819" s="19"/>
      <c r="O1819" s="19"/>
    </row>
    <row r="1820" spans="1:26" x14ac:dyDescent="0.25">
      <c r="A1820" s="17" t="s">
        <v>17</v>
      </c>
      <c r="B1820" s="18"/>
      <c r="C1820" s="19">
        <f t="shared" si="491"/>
        <v>0</v>
      </c>
      <c r="D1820" s="19"/>
      <c r="E1820" s="19">
        <f t="shared" si="492"/>
        <v>0</v>
      </c>
      <c r="F1820" s="19"/>
      <c r="G1820" s="19"/>
      <c r="H1820" s="19"/>
      <c r="I1820" s="19"/>
      <c r="J1820" s="19"/>
      <c r="K1820" s="19"/>
      <c r="L1820" s="19"/>
      <c r="M1820" s="19"/>
      <c r="N1820" s="19"/>
      <c r="O1820" s="19"/>
    </row>
    <row r="1821" spans="1:26" x14ac:dyDescent="0.25">
      <c r="A1821" s="17"/>
      <c r="B1821" s="18"/>
      <c r="C1821" s="19">
        <f t="shared" si="491"/>
        <v>0</v>
      </c>
      <c r="D1821" s="19"/>
      <c r="E1821" s="19">
        <f t="shared" si="492"/>
        <v>0</v>
      </c>
      <c r="F1821" s="19"/>
      <c r="G1821" s="19"/>
      <c r="H1821" s="19"/>
      <c r="I1821" s="19"/>
      <c r="J1821" s="19"/>
      <c r="K1821" s="19"/>
      <c r="L1821" s="19"/>
      <c r="M1821" s="19"/>
      <c r="N1821" s="19"/>
      <c r="O1821" s="19"/>
    </row>
    <row r="1822" spans="1:26" x14ac:dyDescent="0.25">
      <c r="A1822" s="17"/>
      <c r="B1822" s="18"/>
      <c r="C1822" s="19">
        <f t="shared" si="491"/>
        <v>0</v>
      </c>
      <c r="D1822" s="19"/>
      <c r="E1822" s="19">
        <f t="shared" si="492"/>
        <v>0</v>
      </c>
      <c r="F1822" s="19"/>
      <c r="G1822" s="19"/>
      <c r="H1822" s="19"/>
      <c r="I1822" s="19"/>
      <c r="J1822" s="19"/>
      <c r="K1822" s="19"/>
      <c r="L1822" s="19"/>
      <c r="M1822" s="19"/>
      <c r="N1822" s="19"/>
      <c r="O1822" s="19"/>
    </row>
    <row r="1823" spans="1:26" x14ac:dyDescent="0.25">
      <c r="A1823" s="17"/>
      <c r="B1823" s="18"/>
      <c r="C1823" s="19">
        <f t="shared" si="491"/>
        <v>0</v>
      </c>
      <c r="D1823" s="19"/>
      <c r="E1823" s="19">
        <f t="shared" si="492"/>
        <v>0</v>
      </c>
      <c r="F1823" s="19"/>
      <c r="G1823" s="19"/>
      <c r="H1823" s="19"/>
      <c r="I1823" s="19"/>
      <c r="J1823" s="19"/>
      <c r="K1823" s="19"/>
      <c r="L1823" s="19"/>
      <c r="M1823" s="19"/>
      <c r="N1823" s="19"/>
      <c r="O1823" s="19"/>
      <c r="Z1823" s="489" t="s">
        <v>927</v>
      </c>
    </row>
    <row r="1824" spans="1:26" x14ac:dyDescent="0.25">
      <c r="A1824" s="14" t="s">
        <v>23</v>
      </c>
      <c r="B1824" s="14"/>
      <c r="C1824" s="20">
        <f>ROUND(SUM(C1816:C1823),2)</f>
        <v>0</v>
      </c>
      <c r="D1824" s="16">
        <f>ROUND(SUM(D1816:D1823),2)</f>
        <v>0</v>
      </c>
      <c r="E1824" s="16">
        <f>ROUND(SUM(E1816:E1823),2)</f>
        <v>0</v>
      </c>
      <c r="F1824" s="16">
        <f>ROUND(SUM(F1816:F1823),2)</f>
        <v>0</v>
      </c>
      <c r="G1824" s="16">
        <f t="shared" ref="G1824:O1824" si="493">SUM(G1816:G1823)</f>
        <v>0</v>
      </c>
      <c r="H1824" s="16">
        <f t="shared" si="493"/>
        <v>0</v>
      </c>
      <c r="I1824" s="16">
        <f t="shared" si="493"/>
        <v>0</v>
      </c>
      <c r="J1824" s="16">
        <f t="shared" si="493"/>
        <v>0</v>
      </c>
      <c r="K1824" s="16">
        <f t="shared" si="493"/>
        <v>0</v>
      </c>
      <c r="L1824" s="16">
        <f t="shared" si="493"/>
        <v>0</v>
      </c>
      <c r="M1824" s="16">
        <f t="shared" si="493"/>
        <v>0</v>
      </c>
      <c r="N1824" s="16">
        <f t="shared" si="493"/>
        <v>0</v>
      </c>
      <c r="O1824" s="16">
        <f t="shared" si="493"/>
        <v>0</v>
      </c>
    </row>
    <row r="1825" spans="1:15" x14ac:dyDescent="0.25">
      <c r="A1825" s="46" t="s">
        <v>3</v>
      </c>
      <c r="B1825" s="14" t="str">
        <f>YEAR($B$3)&amp;"年度"</f>
        <v>2016年度</v>
      </c>
      <c r="C1825" s="16"/>
      <c r="D1825" s="16"/>
      <c r="E1825" s="16"/>
      <c r="F1825" s="16"/>
      <c r="G1825" s="16"/>
      <c r="H1825" s="16"/>
      <c r="I1825" s="16"/>
      <c r="J1825" s="16"/>
      <c r="K1825" s="16"/>
      <c r="L1825" s="16"/>
      <c r="M1825" s="16"/>
      <c r="N1825" s="16"/>
      <c r="O1825" s="16"/>
    </row>
    <row r="1826" spans="1:15" x14ac:dyDescent="0.25">
      <c r="A1826" s="17" t="str">
        <f>$A$1816</f>
        <v>与日常活动无关的政府补助</v>
      </c>
      <c r="B1826" s="18"/>
      <c r="C1826" s="19">
        <f t="shared" ref="C1826:C1833" si="494">ROUND(E1826+D1826,2)</f>
        <v>0</v>
      </c>
      <c r="D1826" s="19"/>
      <c r="E1826" s="19">
        <f t="shared" ref="E1826:E1833" si="495">ROUND(SUM(F1826:O1826),2)</f>
        <v>0</v>
      </c>
      <c r="F1826" s="48"/>
      <c r="G1826" s="19"/>
      <c r="H1826" s="19"/>
      <c r="I1826" s="19"/>
      <c r="J1826" s="19"/>
      <c r="K1826" s="19"/>
      <c r="L1826" s="19"/>
      <c r="M1826" s="19"/>
      <c r="N1826" s="19"/>
      <c r="O1826" s="19"/>
    </row>
    <row r="1827" spans="1:15" x14ac:dyDescent="0.25">
      <c r="A1827" s="17" t="str">
        <f>$A$1817</f>
        <v>债务重组利得</v>
      </c>
      <c r="B1827" s="18"/>
      <c r="C1827" s="19">
        <f t="shared" si="494"/>
        <v>0</v>
      </c>
      <c r="D1827" s="19"/>
      <c r="E1827" s="19">
        <f t="shared" si="495"/>
        <v>0</v>
      </c>
      <c r="F1827" s="19"/>
      <c r="G1827" s="19"/>
      <c r="H1827" s="19"/>
      <c r="I1827" s="19"/>
      <c r="J1827" s="19"/>
      <c r="K1827" s="19"/>
      <c r="L1827" s="19"/>
      <c r="M1827" s="19"/>
      <c r="N1827" s="19"/>
      <c r="O1827" s="19"/>
    </row>
    <row r="1828" spans="1:15" x14ac:dyDescent="0.25">
      <c r="A1828" s="17" t="str">
        <f>$A$1818</f>
        <v>接受捐赠</v>
      </c>
      <c r="B1828" s="18"/>
      <c r="C1828" s="19">
        <f t="shared" si="494"/>
        <v>0</v>
      </c>
      <c r="D1828" s="19"/>
      <c r="E1828" s="19">
        <f t="shared" si="495"/>
        <v>0</v>
      </c>
      <c r="F1828" s="19"/>
      <c r="G1828" s="19"/>
      <c r="H1828" s="19"/>
      <c r="I1828" s="19"/>
      <c r="J1828" s="19"/>
      <c r="K1828" s="19"/>
      <c r="L1828" s="19"/>
      <c r="M1828" s="19"/>
      <c r="N1828" s="19"/>
      <c r="O1828" s="19"/>
    </row>
    <row r="1829" spans="1:15" x14ac:dyDescent="0.25">
      <c r="A1829" s="17" t="str">
        <f>$A$1819</f>
        <v>盘盈利得</v>
      </c>
      <c r="B1829" s="18"/>
      <c r="C1829" s="19">
        <f t="shared" si="494"/>
        <v>0</v>
      </c>
      <c r="D1829" s="19"/>
      <c r="E1829" s="19">
        <f t="shared" si="495"/>
        <v>0</v>
      </c>
      <c r="F1829" s="19"/>
      <c r="G1829" s="19"/>
      <c r="H1829" s="19"/>
      <c r="I1829" s="19"/>
      <c r="J1829" s="19"/>
      <c r="K1829" s="19"/>
      <c r="L1829" s="19"/>
      <c r="M1829" s="19"/>
      <c r="N1829" s="19"/>
      <c r="O1829" s="19"/>
    </row>
    <row r="1830" spans="1:15" x14ac:dyDescent="0.25">
      <c r="A1830" s="17" t="str">
        <f>$A$1820</f>
        <v>……</v>
      </c>
      <c r="B1830" s="18"/>
      <c r="C1830" s="19">
        <f t="shared" si="494"/>
        <v>0</v>
      </c>
      <c r="D1830" s="19"/>
      <c r="E1830" s="19">
        <f t="shared" si="495"/>
        <v>0</v>
      </c>
      <c r="F1830" s="19"/>
      <c r="G1830" s="19"/>
      <c r="H1830" s="19"/>
      <c r="I1830" s="19"/>
      <c r="J1830" s="19"/>
      <c r="K1830" s="19"/>
      <c r="L1830" s="19"/>
      <c r="M1830" s="19"/>
      <c r="N1830" s="19"/>
      <c r="O1830" s="19"/>
    </row>
    <row r="1831" spans="1:15" x14ac:dyDescent="0.25">
      <c r="A1831" s="32">
        <f>$A$1821</f>
        <v>0</v>
      </c>
      <c r="B1831" s="18"/>
      <c r="C1831" s="19">
        <f t="shared" si="494"/>
        <v>0</v>
      </c>
      <c r="D1831" s="19"/>
      <c r="E1831" s="19">
        <f t="shared" si="495"/>
        <v>0</v>
      </c>
      <c r="F1831" s="19"/>
      <c r="G1831" s="19"/>
      <c r="H1831" s="19"/>
      <c r="I1831" s="19"/>
      <c r="J1831" s="19"/>
      <c r="K1831" s="19"/>
      <c r="L1831" s="19"/>
      <c r="M1831" s="19"/>
      <c r="N1831" s="19"/>
      <c r="O1831" s="19"/>
    </row>
    <row r="1832" spans="1:15" x14ac:dyDescent="0.25">
      <c r="A1832" s="32">
        <f>$A$1822</f>
        <v>0</v>
      </c>
      <c r="B1832" s="18"/>
      <c r="C1832" s="19">
        <f t="shared" si="494"/>
        <v>0</v>
      </c>
      <c r="D1832" s="19"/>
      <c r="E1832" s="19">
        <f t="shared" si="495"/>
        <v>0</v>
      </c>
      <c r="F1832" s="19"/>
      <c r="G1832" s="19"/>
      <c r="H1832" s="19"/>
      <c r="I1832" s="19"/>
      <c r="J1832" s="19"/>
      <c r="K1832" s="19"/>
      <c r="L1832" s="19"/>
      <c r="M1832" s="19"/>
      <c r="N1832" s="19"/>
      <c r="O1832" s="19"/>
    </row>
    <row r="1833" spans="1:15" x14ac:dyDescent="0.25">
      <c r="A1833" s="17">
        <f>$A$1823</f>
        <v>0</v>
      </c>
      <c r="B1833" s="18"/>
      <c r="C1833" s="19">
        <f t="shared" si="494"/>
        <v>0</v>
      </c>
      <c r="D1833" s="19"/>
      <c r="E1833" s="19">
        <f t="shared" si="495"/>
        <v>0</v>
      </c>
      <c r="F1833" s="19"/>
      <c r="G1833" s="19"/>
      <c r="H1833" s="19"/>
      <c r="I1833" s="19"/>
      <c r="J1833" s="19"/>
      <c r="K1833" s="19"/>
      <c r="L1833" s="19"/>
      <c r="M1833" s="19"/>
      <c r="N1833" s="19"/>
      <c r="O1833" s="19"/>
    </row>
    <row r="1834" spans="1:15" x14ac:dyDescent="0.25">
      <c r="A1834" s="14" t="s">
        <v>23</v>
      </c>
      <c r="B1834" s="14"/>
      <c r="C1834" s="16">
        <f>ROUND(SUM(C1826:C1833),2)</f>
        <v>0</v>
      </c>
      <c r="D1834" s="16">
        <f>ROUND(SUM(D1826:D1833),2)</f>
        <v>0</v>
      </c>
      <c r="E1834" s="16">
        <f>ROUND(SUM(E1826:E1833),2)</f>
        <v>0</v>
      </c>
      <c r="F1834" s="16">
        <f>ROUND(SUM(F1826:F1833),2)</f>
        <v>0</v>
      </c>
      <c r="G1834" s="16">
        <f t="shared" ref="G1834:O1834" si="496">SUM(G1826:G1833)</f>
        <v>0</v>
      </c>
      <c r="H1834" s="16">
        <f t="shared" si="496"/>
        <v>0</v>
      </c>
      <c r="I1834" s="16">
        <f t="shared" si="496"/>
        <v>0</v>
      </c>
      <c r="J1834" s="16">
        <f t="shared" si="496"/>
        <v>0</v>
      </c>
      <c r="K1834" s="16">
        <f t="shared" si="496"/>
        <v>0</v>
      </c>
      <c r="L1834" s="16">
        <f t="shared" si="496"/>
        <v>0</v>
      </c>
      <c r="M1834" s="16">
        <f t="shared" si="496"/>
        <v>0</v>
      </c>
      <c r="N1834" s="16">
        <f t="shared" si="496"/>
        <v>0</v>
      </c>
      <c r="O1834" s="16">
        <f t="shared" si="496"/>
        <v>0</v>
      </c>
    </row>
    <row r="1835" spans="1:15" x14ac:dyDescent="0.25">
      <c r="A1835" s="46" t="s">
        <v>3</v>
      </c>
      <c r="B1835" s="71" t="str">
        <f>YEAR($B$4)&amp;"年度"</f>
        <v>2017年度</v>
      </c>
      <c r="C1835" s="16" t="s">
        <v>429</v>
      </c>
      <c r="D1835" s="16"/>
      <c r="E1835" s="16"/>
      <c r="F1835" s="16"/>
      <c r="G1835" s="16"/>
      <c r="H1835" s="16"/>
      <c r="I1835" s="16"/>
      <c r="J1835" s="16"/>
      <c r="K1835" s="16"/>
      <c r="L1835" s="16"/>
      <c r="M1835" s="16"/>
      <c r="N1835" s="16"/>
      <c r="O1835" s="16"/>
    </row>
    <row r="1836" spans="1:15" x14ac:dyDescent="0.25">
      <c r="A1836" s="17" t="str">
        <f>$A$1816</f>
        <v>与日常活动无关的政府补助</v>
      </c>
      <c r="B1836" s="18"/>
      <c r="C1836" s="19">
        <f t="shared" ref="C1836:C1843" si="497">ROUND(E1836+D1836,2)</f>
        <v>0</v>
      </c>
      <c r="D1836" s="19"/>
      <c r="E1836" s="19">
        <f t="shared" ref="E1836:E1843" si="498">ROUND(SUM(F1836:O1836),2)</f>
        <v>0</v>
      </c>
      <c r="F1836" s="19"/>
      <c r="G1836" s="19"/>
      <c r="H1836" s="19"/>
      <c r="I1836" s="19"/>
      <c r="J1836" s="19"/>
      <c r="K1836" s="19"/>
      <c r="L1836" s="19"/>
      <c r="M1836" s="19"/>
      <c r="N1836" s="19"/>
      <c r="O1836" s="19"/>
    </row>
    <row r="1837" spans="1:15" x14ac:dyDescent="0.25">
      <c r="A1837" s="17" t="str">
        <f>$A$1817</f>
        <v>债务重组利得</v>
      </c>
      <c r="B1837" s="18"/>
      <c r="C1837" s="19">
        <f t="shared" si="497"/>
        <v>0</v>
      </c>
      <c r="D1837" s="19"/>
      <c r="E1837" s="19">
        <f t="shared" si="498"/>
        <v>0</v>
      </c>
      <c r="F1837" s="19"/>
      <c r="G1837" s="19"/>
      <c r="H1837" s="19"/>
      <c r="I1837" s="19"/>
      <c r="J1837" s="19"/>
      <c r="K1837" s="19"/>
      <c r="L1837" s="19"/>
      <c r="M1837" s="19"/>
      <c r="N1837" s="19"/>
      <c r="O1837" s="19"/>
    </row>
    <row r="1838" spans="1:15" x14ac:dyDescent="0.25">
      <c r="A1838" s="17" t="str">
        <f>$A$1818</f>
        <v>接受捐赠</v>
      </c>
      <c r="B1838" s="18"/>
      <c r="C1838" s="19">
        <f t="shared" si="497"/>
        <v>0</v>
      </c>
      <c r="D1838" s="19"/>
      <c r="E1838" s="19">
        <f t="shared" si="498"/>
        <v>0</v>
      </c>
      <c r="F1838" s="19"/>
      <c r="G1838" s="19"/>
      <c r="H1838" s="19"/>
      <c r="I1838" s="19"/>
      <c r="J1838" s="19"/>
      <c r="K1838" s="19"/>
      <c r="L1838" s="19"/>
      <c r="M1838" s="19"/>
      <c r="N1838" s="19"/>
      <c r="O1838" s="19"/>
    </row>
    <row r="1839" spans="1:15" x14ac:dyDescent="0.25">
      <c r="A1839" s="17" t="str">
        <f>$A$1819</f>
        <v>盘盈利得</v>
      </c>
      <c r="B1839" s="18"/>
      <c r="C1839" s="19">
        <f t="shared" si="497"/>
        <v>0</v>
      </c>
      <c r="D1839" s="19"/>
      <c r="E1839" s="19">
        <f t="shared" si="498"/>
        <v>0</v>
      </c>
      <c r="F1839" s="19"/>
      <c r="G1839" s="19"/>
      <c r="H1839" s="19"/>
      <c r="I1839" s="19"/>
      <c r="J1839" s="19"/>
      <c r="K1839" s="19"/>
      <c r="L1839" s="19"/>
      <c r="M1839" s="19"/>
      <c r="N1839" s="19"/>
      <c r="O1839" s="19"/>
    </row>
    <row r="1840" spans="1:15" x14ac:dyDescent="0.25">
      <c r="A1840" s="17" t="str">
        <f>$A$1820</f>
        <v>……</v>
      </c>
      <c r="B1840" s="18"/>
      <c r="C1840" s="19">
        <f t="shared" si="497"/>
        <v>0</v>
      </c>
      <c r="D1840" s="19"/>
      <c r="E1840" s="19">
        <f t="shared" si="498"/>
        <v>0</v>
      </c>
      <c r="F1840" s="19"/>
      <c r="G1840" s="19"/>
      <c r="H1840" s="19"/>
      <c r="I1840" s="19"/>
      <c r="J1840" s="19"/>
      <c r="K1840" s="19"/>
      <c r="L1840" s="19"/>
      <c r="M1840" s="19"/>
      <c r="N1840" s="19"/>
      <c r="O1840" s="19"/>
    </row>
    <row r="1841" spans="1:26" x14ac:dyDescent="0.25">
      <c r="A1841" s="32">
        <f>$A$1821</f>
        <v>0</v>
      </c>
      <c r="B1841" s="18"/>
      <c r="C1841" s="19">
        <f t="shared" si="497"/>
        <v>0</v>
      </c>
      <c r="D1841" s="19"/>
      <c r="E1841" s="19">
        <f t="shared" si="498"/>
        <v>0</v>
      </c>
      <c r="F1841" s="19"/>
      <c r="G1841" s="19"/>
      <c r="H1841" s="19"/>
      <c r="I1841" s="19"/>
      <c r="J1841" s="19"/>
      <c r="K1841" s="19"/>
      <c r="L1841" s="19"/>
      <c r="M1841" s="19"/>
      <c r="N1841" s="19"/>
      <c r="O1841" s="19"/>
    </row>
    <row r="1842" spans="1:26" x14ac:dyDescent="0.25">
      <c r="A1842" s="32">
        <f>$A$1822</f>
        <v>0</v>
      </c>
      <c r="B1842" s="18"/>
      <c r="C1842" s="19">
        <f t="shared" si="497"/>
        <v>0</v>
      </c>
      <c r="D1842" s="19"/>
      <c r="E1842" s="19">
        <f t="shared" si="498"/>
        <v>0</v>
      </c>
      <c r="F1842" s="19"/>
      <c r="G1842" s="19"/>
      <c r="H1842" s="19"/>
      <c r="I1842" s="19"/>
      <c r="J1842" s="19"/>
      <c r="K1842" s="19"/>
      <c r="L1842" s="19"/>
      <c r="M1842" s="19"/>
      <c r="N1842" s="19"/>
      <c r="O1842" s="19"/>
    </row>
    <row r="1843" spans="1:26" x14ac:dyDescent="0.25">
      <c r="A1843" s="17">
        <f>$A$1823</f>
        <v>0</v>
      </c>
      <c r="B1843" s="18"/>
      <c r="C1843" s="19">
        <f t="shared" si="497"/>
        <v>0</v>
      </c>
      <c r="D1843" s="19"/>
      <c r="E1843" s="19">
        <f t="shared" si="498"/>
        <v>0</v>
      </c>
      <c r="F1843" s="19"/>
      <c r="G1843" s="19"/>
      <c r="H1843" s="19"/>
      <c r="I1843" s="19"/>
      <c r="J1843" s="19"/>
      <c r="K1843" s="19"/>
      <c r="L1843" s="19"/>
      <c r="M1843" s="19"/>
      <c r="N1843" s="19"/>
      <c r="O1843" s="19"/>
    </row>
    <row r="1844" spans="1:26" x14ac:dyDescent="0.25">
      <c r="A1844" s="14" t="s">
        <v>23</v>
      </c>
      <c r="B1844" s="14"/>
      <c r="C1844" s="16">
        <f>ROUND(SUM(C1836:C1843),2)</f>
        <v>0</v>
      </c>
      <c r="D1844" s="16">
        <f>ROUND(SUM(D1836:D1843),2)</f>
        <v>0</v>
      </c>
      <c r="E1844" s="16">
        <f>ROUND(SUM(E1836:E1843),2)</f>
        <v>0</v>
      </c>
      <c r="F1844" s="16">
        <f>ROUND(SUM(F1836:F1843),2)</f>
        <v>0</v>
      </c>
      <c r="G1844" s="16">
        <f t="shared" ref="G1844:O1844" si="499">SUM(G1836:G1843)</f>
        <v>0</v>
      </c>
      <c r="H1844" s="16">
        <f t="shared" si="499"/>
        <v>0</v>
      </c>
      <c r="I1844" s="16">
        <f t="shared" si="499"/>
        <v>0</v>
      </c>
      <c r="J1844" s="16">
        <f t="shared" si="499"/>
        <v>0</v>
      </c>
      <c r="K1844" s="16">
        <f t="shared" si="499"/>
        <v>0</v>
      </c>
      <c r="L1844" s="16">
        <f t="shared" si="499"/>
        <v>0</v>
      </c>
      <c r="M1844" s="16">
        <f t="shared" si="499"/>
        <v>0</v>
      </c>
      <c r="N1844" s="16">
        <f t="shared" si="499"/>
        <v>0</v>
      </c>
      <c r="O1844" s="16">
        <f t="shared" si="499"/>
        <v>0</v>
      </c>
    </row>
    <row r="1845" spans="1:26" x14ac:dyDescent="0.25">
      <c r="A1845" s="34" t="s">
        <v>430</v>
      </c>
      <c r="B1845" s="23" t="s">
        <v>26</v>
      </c>
      <c r="C1845" s="29"/>
      <c r="D1845" s="29"/>
      <c r="E1845" s="29"/>
      <c r="F1845" s="29"/>
      <c r="G1845" s="29"/>
      <c r="H1845" s="29"/>
      <c r="I1845" s="29"/>
      <c r="J1845" s="29"/>
      <c r="K1845" s="29"/>
      <c r="L1845" s="29"/>
      <c r="M1845" s="29"/>
      <c r="N1845" s="29"/>
      <c r="O1845" s="29"/>
    </row>
    <row r="1846" spans="1:26" x14ac:dyDescent="0.25">
      <c r="A1846" s="17"/>
      <c r="B1846" s="14"/>
      <c r="C1846" s="16"/>
      <c r="D1846" s="16"/>
      <c r="E1846" s="16"/>
      <c r="F1846" s="16"/>
      <c r="G1846" s="16"/>
      <c r="H1846" s="16"/>
      <c r="I1846" s="16"/>
      <c r="J1846" s="16"/>
      <c r="K1846" s="16"/>
      <c r="L1846" s="16"/>
      <c r="M1846" s="16"/>
      <c r="N1846" s="16"/>
      <c r="O1846" s="16"/>
    </row>
    <row r="1847" spans="1:26" x14ac:dyDescent="0.25">
      <c r="A1847" s="11" t="s">
        <v>431</v>
      </c>
      <c r="B1847" s="12"/>
      <c r="C1847" s="13"/>
      <c r="D1847" s="13"/>
      <c r="E1847" s="13"/>
      <c r="F1847" s="13"/>
      <c r="G1847" s="13"/>
      <c r="H1847" s="13"/>
      <c r="I1847" s="13"/>
      <c r="J1847" s="13"/>
      <c r="K1847" s="13"/>
      <c r="L1847" s="13"/>
      <c r="M1847" s="13"/>
      <c r="N1847" s="13"/>
      <c r="O1847" s="13"/>
    </row>
    <row r="1848" spans="1:26" x14ac:dyDescent="0.25">
      <c r="A1848" s="46" t="s">
        <v>432</v>
      </c>
      <c r="B1848" s="71" t="str">
        <f>YEAR($B$4)&amp;"年度"</f>
        <v>2017年度</v>
      </c>
      <c r="C1848" s="16"/>
      <c r="D1848" s="16"/>
      <c r="E1848" s="16"/>
      <c r="F1848" s="16"/>
      <c r="G1848" s="16"/>
      <c r="H1848" s="16"/>
      <c r="I1848" s="16"/>
      <c r="J1848" s="16"/>
      <c r="K1848" s="16"/>
      <c r="L1848" s="16"/>
      <c r="M1848" s="16"/>
      <c r="N1848" s="16"/>
      <c r="O1848" s="16"/>
    </row>
    <row r="1849" spans="1:26" x14ac:dyDescent="0.25">
      <c r="A1849" s="17" t="s">
        <v>433</v>
      </c>
      <c r="B1849" s="18"/>
      <c r="C1849" s="19">
        <f t="shared" ref="C1849:C1855" si="500">ROUND(E1849+D1849,2)</f>
        <v>0</v>
      </c>
      <c r="D1849" s="19"/>
      <c r="E1849" s="19">
        <f t="shared" ref="E1849:E1855" si="501">ROUND(SUM(F1849:O1849),2)</f>
        <v>0</v>
      </c>
      <c r="F1849" s="19"/>
      <c r="G1849" s="19"/>
      <c r="H1849" s="19"/>
      <c r="I1849" s="19"/>
      <c r="J1849" s="19"/>
      <c r="K1849" s="19"/>
      <c r="L1849" s="19"/>
      <c r="M1849" s="19"/>
      <c r="N1849" s="19"/>
      <c r="O1849" s="19"/>
    </row>
    <row r="1850" spans="1:26" x14ac:dyDescent="0.25">
      <c r="A1850" s="17" t="s">
        <v>434</v>
      </c>
      <c r="B1850" s="18"/>
      <c r="C1850" s="19">
        <f t="shared" si="500"/>
        <v>0</v>
      </c>
      <c r="D1850" s="19"/>
      <c r="E1850" s="19">
        <f t="shared" si="501"/>
        <v>0</v>
      </c>
      <c r="F1850" s="19"/>
      <c r="G1850" s="19"/>
      <c r="H1850" s="19"/>
      <c r="I1850" s="19"/>
      <c r="J1850" s="19"/>
      <c r="K1850" s="19"/>
      <c r="L1850" s="19"/>
      <c r="M1850" s="19"/>
      <c r="N1850" s="19"/>
      <c r="O1850" s="19"/>
    </row>
    <row r="1851" spans="1:26" x14ac:dyDescent="0.25">
      <c r="A1851" s="17" t="s">
        <v>435</v>
      </c>
      <c r="B1851" s="18"/>
      <c r="C1851" s="19">
        <f t="shared" si="500"/>
        <v>0</v>
      </c>
      <c r="D1851" s="19"/>
      <c r="E1851" s="19">
        <f t="shared" si="501"/>
        <v>0</v>
      </c>
      <c r="F1851" s="19"/>
      <c r="G1851" s="19"/>
      <c r="H1851" s="19"/>
      <c r="I1851" s="19"/>
      <c r="J1851" s="19"/>
      <c r="K1851" s="19"/>
      <c r="L1851" s="19"/>
      <c r="M1851" s="19"/>
      <c r="N1851" s="19"/>
      <c r="O1851" s="19"/>
    </row>
    <row r="1852" spans="1:26" x14ac:dyDescent="0.25">
      <c r="A1852" s="17" t="s">
        <v>436</v>
      </c>
      <c r="B1852" s="18"/>
      <c r="C1852" s="19">
        <f t="shared" si="500"/>
        <v>0</v>
      </c>
      <c r="D1852" s="19"/>
      <c r="E1852" s="19">
        <f t="shared" si="501"/>
        <v>0</v>
      </c>
      <c r="F1852" s="19"/>
      <c r="G1852" s="19"/>
      <c r="H1852" s="19"/>
      <c r="I1852" s="19"/>
      <c r="J1852" s="19"/>
      <c r="K1852" s="19"/>
      <c r="L1852" s="19"/>
      <c r="M1852" s="19"/>
      <c r="N1852" s="19"/>
      <c r="O1852" s="19"/>
    </row>
    <row r="1853" spans="1:26" x14ac:dyDescent="0.25">
      <c r="A1853" s="17" t="s">
        <v>17</v>
      </c>
      <c r="B1853" s="18"/>
      <c r="C1853" s="19">
        <f t="shared" si="500"/>
        <v>0</v>
      </c>
      <c r="D1853" s="19"/>
      <c r="E1853" s="19">
        <f t="shared" si="501"/>
        <v>0</v>
      </c>
      <c r="F1853" s="19"/>
      <c r="G1853" s="19"/>
      <c r="H1853" s="19"/>
      <c r="I1853" s="19"/>
      <c r="J1853" s="19"/>
      <c r="K1853" s="19"/>
      <c r="L1853" s="19"/>
      <c r="M1853" s="19"/>
      <c r="N1853" s="19"/>
      <c r="O1853" s="19"/>
    </row>
    <row r="1854" spans="1:26" x14ac:dyDescent="0.25">
      <c r="A1854" s="17"/>
      <c r="B1854" s="18"/>
      <c r="C1854" s="19">
        <f t="shared" si="500"/>
        <v>0</v>
      </c>
      <c r="D1854" s="19"/>
      <c r="E1854" s="19">
        <f t="shared" si="501"/>
        <v>0</v>
      </c>
      <c r="F1854" s="19"/>
      <c r="G1854" s="19"/>
      <c r="H1854" s="19"/>
      <c r="I1854" s="19"/>
      <c r="J1854" s="19"/>
      <c r="K1854" s="19"/>
      <c r="L1854" s="19"/>
      <c r="M1854" s="19"/>
      <c r="N1854" s="19"/>
      <c r="O1854" s="19"/>
    </row>
    <row r="1855" spans="1:26" x14ac:dyDescent="0.25">
      <c r="A1855" s="17" t="s">
        <v>98</v>
      </c>
      <c r="B1855" s="18"/>
      <c r="C1855" s="19">
        <f t="shared" si="500"/>
        <v>0</v>
      </c>
      <c r="D1855" s="19"/>
      <c r="E1855" s="19">
        <f t="shared" si="501"/>
        <v>0</v>
      </c>
      <c r="F1855" s="19"/>
      <c r="G1855" s="19"/>
      <c r="H1855" s="19"/>
      <c r="I1855" s="19"/>
      <c r="J1855" s="19"/>
      <c r="K1855" s="19"/>
      <c r="L1855" s="19"/>
      <c r="M1855" s="19"/>
      <c r="N1855" s="19"/>
      <c r="O1855" s="19"/>
      <c r="Z1855" s="489" t="s">
        <v>928</v>
      </c>
    </row>
    <row r="1856" spans="1:26" x14ac:dyDescent="0.25">
      <c r="A1856" s="14" t="s">
        <v>65</v>
      </c>
      <c r="B1856" s="14"/>
      <c r="C1856" s="20">
        <f>ROUND(SUM(C1849:C1855),2)</f>
        <v>0</v>
      </c>
      <c r="D1856" s="16">
        <f>ROUND(SUM(D1849:D1855),2)</f>
        <v>0</v>
      </c>
      <c r="E1856" s="16">
        <f>ROUND(SUM(E1849:E1855),2)</f>
        <v>0</v>
      </c>
      <c r="F1856" s="16">
        <f>ROUND(SUM(F1849:F1855),2)</f>
        <v>0</v>
      </c>
      <c r="G1856" s="16">
        <f t="shared" ref="G1856:O1856" si="502">SUM(G1849:G1855)</f>
        <v>0</v>
      </c>
      <c r="H1856" s="16">
        <f t="shared" si="502"/>
        <v>0</v>
      </c>
      <c r="I1856" s="16">
        <f t="shared" si="502"/>
        <v>0</v>
      </c>
      <c r="J1856" s="16">
        <f t="shared" si="502"/>
        <v>0</v>
      </c>
      <c r="K1856" s="16">
        <f t="shared" si="502"/>
        <v>0</v>
      </c>
      <c r="L1856" s="16">
        <f t="shared" si="502"/>
        <v>0</v>
      </c>
      <c r="M1856" s="16">
        <f t="shared" si="502"/>
        <v>0</v>
      </c>
      <c r="N1856" s="16">
        <f t="shared" si="502"/>
        <v>0</v>
      </c>
      <c r="O1856" s="16">
        <f t="shared" si="502"/>
        <v>0</v>
      </c>
    </row>
    <row r="1857" spans="1:15" x14ac:dyDescent="0.25">
      <c r="A1857" s="46" t="s">
        <v>432</v>
      </c>
      <c r="B1857" s="14" t="str">
        <f>YEAR($B$3)&amp;"年度"</f>
        <v>2016年度</v>
      </c>
      <c r="C1857" s="16"/>
      <c r="D1857" s="16"/>
      <c r="E1857" s="16"/>
      <c r="F1857" s="16"/>
      <c r="G1857" s="16"/>
      <c r="H1857" s="16"/>
      <c r="I1857" s="16"/>
      <c r="J1857" s="16"/>
      <c r="K1857" s="16"/>
      <c r="L1857" s="16"/>
      <c r="M1857" s="16"/>
      <c r="N1857" s="16"/>
      <c r="O1857" s="16"/>
    </row>
    <row r="1858" spans="1:15" x14ac:dyDescent="0.25">
      <c r="A1858" s="17" t="str">
        <f>$A$1849</f>
        <v>债务重组损失</v>
      </c>
      <c r="B1858" s="18"/>
      <c r="C1858" s="19">
        <f t="shared" ref="C1858:C1864" si="503">ROUND(E1858+D1858,2)</f>
        <v>0</v>
      </c>
      <c r="D1858" s="19"/>
      <c r="E1858" s="19">
        <f t="shared" ref="E1858:E1864" si="504">ROUND(SUM(F1858:O1858),2)</f>
        <v>0</v>
      </c>
      <c r="F1858" s="19"/>
      <c r="G1858" s="19"/>
      <c r="H1858" s="19"/>
      <c r="I1858" s="19"/>
      <c r="J1858" s="19"/>
      <c r="K1858" s="19"/>
      <c r="L1858" s="19"/>
      <c r="M1858" s="19"/>
      <c r="N1858" s="19"/>
      <c r="O1858" s="19"/>
    </row>
    <row r="1859" spans="1:15" x14ac:dyDescent="0.25">
      <c r="A1859" s="17" t="str">
        <f>$A$1850</f>
        <v>对外捐赠</v>
      </c>
      <c r="B1859" s="18"/>
      <c r="C1859" s="19">
        <f t="shared" si="503"/>
        <v>0</v>
      </c>
      <c r="D1859" s="19"/>
      <c r="E1859" s="19">
        <f t="shared" si="504"/>
        <v>0</v>
      </c>
      <c r="F1859" s="19"/>
      <c r="G1859" s="19"/>
      <c r="H1859" s="19"/>
      <c r="I1859" s="19"/>
      <c r="J1859" s="19"/>
      <c r="K1859" s="19"/>
      <c r="L1859" s="19"/>
      <c r="M1859" s="19"/>
      <c r="N1859" s="19"/>
      <c r="O1859" s="19"/>
    </row>
    <row r="1860" spans="1:15" x14ac:dyDescent="0.25">
      <c r="A1860" s="17" t="str">
        <f>$A$1851</f>
        <v>非流动资产损坏报废损失</v>
      </c>
      <c r="B1860" s="18"/>
      <c r="C1860" s="19">
        <f t="shared" si="503"/>
        <v>0</v>
      </c>
      <c r="D1860" s="19"/>
      <c r="E1860" s="19">
        <f t="shared" si="504"/>
        <v>0</v>
      </c>
      <c r="F1860" s="19"/>
      <c r="G1860" s="19"/>
      <c r="H1860" s="19"/>
      <c r="I1860" s="19"/>
      <c r="J1860" s="19"/>
      <c r="K1860" s="19"/>
      <c r="L1860" s="19"/>
      <c r="M1860" s="19"/>
      <c r="N1860" s="19"/>
      <c r="O1860" s="19"/>
    </row>
    <row r="1861" spans="1:15" x14ac:dyDescent="0.25">
      <c r="A1861" s="17" t="str">
        <f>$A$1852</f>
        <v>盘亏损失</v>
      </c>
      <c r="B1861" s="18"/>
      <c r="C1861" s="19">
        <f t="shared" si="503"/>
        <v>0</v>
      </c>
      <c r="D1861" s="19"/>
      <c r="E1861" s="19">
        <f t="shared" si="504"/>
        <v>0</v>
      </c>
      <c r="F1861" s="19"/>
      <c r="G1861" s="19"/>
      <c r="H1861" s="19"/>
      <c r="I1861" s="19"/>
      <c r="J1861" s="19"/>
      <c r="K1861" s="19"/>
      <c r="L1861" s="19"/>
      <c r="M1861" s="19"/>
      <c r="N1861" s="19"/>
      <c r="O1861" s="19"/>
    </row>
    <row r="1862" spans="1:15" x14ac:dyDescent="0.25">
      <c r="A1862" s="17" t="str">
        <f>$A$1853</f>
        <v>……</v>
      </c>
      <c r="B1862" s="18"/>
      <c r="C1862" s="19">
        <f t="shared" si="503"/>
        <v>0</v>
      </c>
      <c r="D1862" s="19"/>
      <c r="E1862" s="19">
        <f t="shared" si="504"/>
        <v>0</v>
      </c>
      <c r="F1862" s="19"/>
      <c r="G1862" s="19"/>
      <c r="H1862" s="19"/>
      <c r="I1862" s="19"/>
      <c r="J1862" s="19"/>
      <c r="K1862" s="19"/>
      <c r="L1862" s="19"/>
      <c r="M1862" s="19"/>
      <c r="N1862" s="19"/>
      <c r="O1862" s="19"/>
    </row>
    <row r="1863" spans="1:15" x14ac:dyDescent="0.25">
      <c r="A1863" s="32">
        <f>$A$1854</f>
        <v>0</v>
      </c>
      <c r="B1863" s="18"/>
      <c r="C1863" s="19">
        <f t="shared" si="503"/>
        <v>0</v>
      </c>
      <c r="D1863" s="19"/>
      <c r="E1863" s="19">
        <f t="shared" si="504"/>
        <v>0</v>
      </c>
      <c r="F1863" s="19"/>
      <c r="G1863" s="19"/>
      <c r="H1863" s="19"/>
      <c r="I1863" s="19"/>
      <c r="J1863" s="19"/>
      <c r="K1863" s="19"/>
      <c r="L1863" s="19"/>
      <c r="M1863" s="19"/>
      <c r="N1863" s="19"/>
      <c r="O1863" s="19"/>
    </row>
    <row r="1864" spans="1:15" x14ac:dyDescent="0.25">
      <c r="A1864" s="17" t="str">
        <f>$A$1855</f>
        <v>其他</v>
      </c>
      <c r="B1864" s="18"/>
      <c r="C1864" s="19">
        <f t="shared" si="503"/>
        <v>0</v>
      </c>
      <c r="D1864" s="19"/>
      <c r="E1864" s="19">
        <f t="shared" si="504"/>
        <v>0</v>
      </c>
      <c r="F1864" s="48"/>
      <c r="G1864" s="19"/>
      <c r="H1864" s="19"/>
      <c r="I1864" s="19"/>
      <c r="J1864" s="19"/>
      <c r="K1864" s="19"/>
      <c r="L1864" s="19"/>
      <c r="M1864" s="19"/>
      <c r="N1864" s="19"/>
      <c r="O1864" s="19"/>
    </row>
    <row r="1865" spans="1:15" x14ac:dyDescent="0.25">
      <c r="A1865" s="14" t="s">
        <v>65</v>
      </c>
      <c r="B1865" s="14"/>
      <c r="C1865" s="16">
        <f>ROUND(SUM(C1858:C1864),2)</f>
        <v>0</v>
      </c>
      <c r="D1865" s="16">
        <f>ROUND(SUM(D1858:D1864),2)</f>
        <v>0</v>
      </c>
      <c r="E1865" s="16">
        <f>ROUND(SUM(E1858:E1864),2)</f>
        <v>0</v>
      </c>
      <c r="F1865" s="16">
        <f>ROUND(SUM(F1858:F1864),2)</f>
        <v>0</v>
      </c>
      <c r="G1865" s="16">
        <f t="shared" ref="G1865:O1865" si="505">SUM(G1858:G1864)</f>
        <v>0</v>
      </c>
      <c r="H1865" s="16">
        <f t="shared" si="505"/>
        <v>0</v>
      </c>
      <c r="I1865" s="16">
        <f t="shared" si="505"/>
        <v>0</v>
      </c>
      <c r="J1865" s="16">
        <f t="shared" si="505"/>
        <v>0</v>
      </c>
      <c r="K1865" s="16">
        <f t="shared" si="505"/>
        <v>0</v>
      </c>
      <c r="L1865" s="16">
        <f t="shared" si="505"/>
        <v>0</v>
      </c>
      <c r="M1865" s="16">
        <f t="shared" si="505"/>
        <v>0</v>
      </c>
      <c r="N1865" s="16">
        <f t="shared" si="505"/>
        <v>0</v>
      </c>
      <c r="O1865" s="16">
        <f t="shared" si="505"/>
        <v>0</v>
      </c>
    </row>
    <row r="1866" spans="1:15" x14ac:dyDescent="0.25">
      <c r="A1866" s="46" t="s">
        <v>432</v>
      </c>
      <c r="B1866" s="71" t="str">
        <f>YEAR($B$4)&amp;"年度"</f>
        <v>2017年度</v>
      </c>
      <c r="C1866" s="16" t="s">
        <v>429</v>
      </c>
      <c r="D1866" s="16"/>
      <c r="E1866" s="16"/>
      <c r="F1866" s="16"/>
      <c r="G1866" s="16"/>
      <c r="H1866" s="16"/>
      <c r="I1866" s="16"/>
      <c r="J1866" s="16"/>
      <c r="K1866" s="16"/>
      <c r="L1866" s="16"/>
      <c r="M1866" s="16"/>
      <c r="N1866" s="16"/>
      <c r="O1866" s="16"/>
    </row>
    <row r="1867" spans="1:15" x14ac:dyDescent="0.25">
      <c r="A1867" s="17" t="str">
        <f>$A$1849</f>
        <v>债务重组损失</v>
      </c>
      <c r="B1867" s="18"/>
      <c r="C1867" s="19">
        <f t="shared" ref="C1867:C1873" si="506">ROUND(E1867+D1867,2)</f>
        <v>0</v>
      </c>
      <c r="D1867" s="19"/>
      <c r="E1867" s="19">
        <f t="shared" ref="E1867:E1873" si="507">ROUND(SUM(F1867:O1867),2)</f>
        <v>0</v>
      </c>
      <c r="F1867" s="19"/>
      <c r="G1867" s="19"/>
      <c r="H1867" s="19"/>
      <c r="I1867" s="19"/>
      <c r="J1867" s="19"/>
      <c r="K1867" s="19"/>
      <c r="L1867" s="19"/>
      <c r="M1867" s="19"/>
      <c r="N1867" s="19"/>
      <c r="O1867" s="19"/>
    </row>
    <row r="1868" spans="1:15" x14ac:dyDescent="0.25">
      <c r="A1868" s="17" t="str">
        <f>$A$1850</f>
        <v>对外捐赠</v>
      </c>
      <c r="B1868" s="18"/>
      <c r="C1868" s="19">
        <f t="shared" si="506"/>
        <v>0</v>
      </c>
      <c r="D1868" s="19"/>
      <c r="E1868" s="19">
        <f t="shared" si="507"/>
        <v>0</v>
      </c>
      <c r="F1868" s="19"/>
      <c r="G1868" s="19"/>
      <c r="H1868" s="19"/>
      <c r="I1868" s="19"/>
      <c r="J1868" s="19"/>
      <c r="K1868" s="19"/>
      <c r="L1868" s="19"/>
      <c r="M1868" s="19"/>
      <c r="N1868" s="19"/>
      <c r="O1868" s="19"/>
    </row>
    <row r="1869" spans="1:15" x14ac:dyDescent="0.25">
      <c r="A1869" s="17" t="str">
        <f>$A$1851</f>
        <v>非流动资产损坏报废损失</v>
      </c>
      <c r="B1869" s="18"/>
      <c r="C1869" s="19">
        <f t="shared" si="506"/>
        <v>0</v>
      </c>
      <c r="D1869" s="19"/>
      <c r="E1869" s="19">
        <f t="shared" si="507"/>
        <v>0</v>
      </c>
      <c r="F1869" s="19"/>
      <c r="G1869" s="19"/>
      <c r="H1869" s="19"/>
      <c r="I1869" s="19"/>
      <c r="J1869" s="19"/>
      <c r="K1869" s="19"/>
      <c r="L1869" s="19"/>
      <c r="M1869" s="19"/>
      <c r="N1869" s="19"/>
      <c r="O1869" s="19"/>
    </row>
    <row r="1870" spans="1:15" x14ac:dyDescent="0.25">
      <c r="A1870" s="17" t="str">
        <f>$A$1852</f>
        <v>盘亏损失</v>
      </c>
      <c r="B1870" s="18"/>
      <c r="C1870" s="19">
        <f t="shared" si="506"/>
        <v>0</v>
      </c>
      <c r="D1870" s="19"/>
      <c r="E1870" s="19">
        <f t="shared" si="507"/>
        <v>0</v>
      </c>
      <c r="F1870" s="19"/>
      <c r="G1870" s="19"/>
      <c r="H1870" s="19"/>
      <c r="I1870" s="19"/>
      <c r="J1870" s="19"/>
      <c r="K1870" s="19"/>
      <c r="L1870" s="19"/>
      <c r="M1870" s="19"/>
      <c r="N1870" s="19"/>
      <c r="O1870" s="19"/>
    </row>
    <row r="1871" spans="1:15" x14ac:dyDescent="0.25">
      <c r="A1871" s="17" t="str">
        <f>$A$1853</f>
        <v>……</v>
      </c>
      <c r="B1871" s="18"/>
      <c r="C1871" s="19">
        <f t="shared" si="506"/>
        <v>0</v>
      </c>
      <c r="D1871" s="19"/>
      <c r="E1871" s="19">
        <f t="shared" si="507"/>
        <v>0</v>
      </c>
      <c r="F1871" s="19"/>
      <c r="G1871" s="19"/>
      <c r="H1871" s="19"/>
      <c r="I1871" s="19"/>
      <c r="J1871" s="19"/>
      <c r="K1871" s="19"/>
      <c r="L1871" s="19"/>
      <c r="M1871" s="19"/>
      <c r="N1871" s="19"/>
      <c r="O1871" s="19"/>
    </row>
    <row r="1872" spans="1:15" x14ac:dyDescent="0.25">
      <c r="A1872" s="32">
        <f>$A$1854</f>
        <v>0</v>
      </c>
      <c r="B1872" s="18"/>
      <c r="C1872" s="19">
        <f t="shared" si="506"/>
        <v>0</v>
      </c>
      <c r="D1872" s="19"/>
      <c r="E1872" s="19">
        <f t="shared" si="507"/>
        <v>0</v>
      </c>
      <c r="F1872" s="19"/>
      <c r="G1872" s="19"/>
      <c r="H1872" s="19"/>
      <c r="I1872" s="19"/>
      <c r="J1872" s="19"/>
      <c r="K1872" s="19"/>
      <c r="L1872" s="19"/>
      <c r="M1872" s="19"/>
      <c r="N1872" s="19"/>
      <c r="O1872" s="19"/>
    </row>
    <row r="1873" spans="1:26" x14ac:dyDescent="0.25">
      <c r="A1873" s="17" t="str">
        <f>$A$1855</f>
        <v>其他</v>
      </c>
      <c r="B1873" s="18"/>
      <c r="C1873" s="19">
        <f t="shared" si="506"/>
        <v>0</v>
      </c>
      <c r="D1873" s="19"/>
      <c r="E1873" s="19">
        <f t="shared" si="507"/>
        <v>0</v>
      </c>
      <c r="F1873" s="19"/>
      <c r="G1873" s="19"/>
      <c r="H1873" s="19"/>
      <c r="I1873" s="19"/>
      <c r="J1873" s="19"/>
      <c r="K1873" s="19"/>
      <c r="L1873" s="19"/>
      <c r="M1873" s="19"/>
      <c r="N1873" s="19"/>
      <c r="O1873" s="19"/>
    </row>
    <row r="1874" spans="1:26" x14ac:dyDescent="0.25">
      <c r="A1874" s="14" t="s">
        <v>65</v>
      </c>
      <c r="B1874" s="14"/>
      <c r="C1874" s="16">
        <f>ROUND(SUM(C1867:C1873),2)</f>
        <v>0</v>
      </c>
      <c r="D1874" s="16">
        <f>ROUND(SUM(D1867:D1873),2)</f>
        <v>0</v>
      </c>
      <c r="E1874" s="16">
        <f>ROUND(SUM(E1867:E1873),2)</f>
        <v>0</v>
      </c>
      <c r="F1874" s="16">
        <f>ROUND(SUM(F1867:F1873),2)</f>
        <v>0</v>
      </c>
      <c r="G1874" s="16">
        <f t="shared" ref="G1874:O1874" si="508">SUM(G1867:G1873)</f>
        <v>0</v>
      </c>
      <c r="H1874" s="16">
        <f t="shared" si="508"/>
        <v>0</v>
      </c>
      <c r="I1874" s="16">
        <f t="shared" si="508"/>
        <v>0</v>
      </c>
      <c r="J1874" s="16">
        <f t="shared" si="508"/>
        <v>0</v>
      </c>
      <c r="K1874" s="16">
        <f t="shared" si="508"/>
        <v>0</v>
      </c>
      <c r="L1874" s="16">
        <f t="shared" si="508"/>
        <v>0</v>
      </c>
      <c r="M1874" s="16">
        <f t="shared" si="508"/>
        <v>0</v>
      </c>
      <c r="N1874" s="16">
        <f t="shared" si="508"/>
        <v>0</v>
      </c>
      <c r="O1874" s="16">
        <f t="shared" si="508"/>
        <v>0</v>
      </c>
    </row>
    <row r="1875" spans="1:26" x14ac:dyDescent="0.25">
      <c r="A1875" s="17"/>
      <c r="B1875" s="14"/>
      <c r="C1875" s="16"/>
      <c r="D1875" s="16"/>
      <c r="E1875" s="16"/>
      <c r="F1875" s="16"/>
      <c r="G1875" s="16"/>
      <c r="H1875" s="16"/>
      <c r="I1875" s="16"/>
      <c r="J1875" s="16"/>
      <c r="K1875" s="16"/>
      <c r="L1875" s="16"/>
      <c r="M1875" s="16"/>
      <c r="N1875" s="16"/>
      <c r="O1875" s="16"/>
    </row>
    <row r="1876" spans="1:26" x14ac:dyDescent="0.25">
      <c r="A1876" s="11" t="s">
        <v>437</v>
      </c>
      <c r="B1876" s="12"/>
      <c r="C1876" s="13"/>
      <c r="D1876" s="13"/>
      <c r="E1876" s="13"/>
      <c r="F1876" s="13"/>
      <c r="G1876" s="13"/>
      <c r="H1876" s="13"/>
      <c r="I1876" s="13"/>
      <c r="J1876" s="13"/>
      <c r="K1876" s="13"/>
      <c r="L1876" s="13"/>
      <c r="M1876" s="13"/>
      <c r="N1876" s="13"/>
      <c r="O1876" s="13"/>
    </row>
    <row r="1877" spans="1:26" x14ac:dyDescent="0.25">
      <c r="A1877" s="17" t="s">
        <v>438</v>
      </c>
      <c r="B1877" s="14"/>
      <c r="C1877" s="16"/>
      <c r="D1877" s="16"/>
      <c r="E1877" s="16"/>
      <c r="F1877" s="16"/>
      <c r="G1877" s="16"/>
      <c r="H1877" s="16"/>
      <c r="I1877" s="16"/>
      <c r="J1877" s="16"/>
      <c r="K1877" s="16"/>
      <c r="L1877" s="16"/>
      <c r="M1877" s="16"/>
      <c r="N1877" s="16"/>
      <c r="O1877" s="16"/>
    </row>
    <row r="1878" spans="1:26" x14ac:dyDescent="0.25">
      <c r="A1878" s="46" t="s">
        <v>432</v>
      </c>
      <c r="B1878" s="71" t="str">
        <f>YEAR($B$4)&amp;"年度"</f>
        <v>2017年度</v>
      </c>
      <c r="C1878" s="16"/>
      <c r="D1878" s="16"/>
      <c r="E1878" s="16"/>
      <c r="F1878" s="16"/>
      <c r="G1878" s="16"/>
      <c r="H1878" s="16"/>
      <c r="I1878" s="16"/>
      <c r="J1878" s="16"/>
      <c r="K1878" s="16"/>
      <c r="L1878" s="16"/>
      <c r="M1878" s="16"/>
      <c r="N1878" s="16"/>
      <c r="O1878" s="16"/>
    </row>
    <row r="1879" spans="1:26" x14ac:dyDescent="0.25">
      <c r="A1879" s="17" t="s">
        <v>439</v>
      </c>
      <c r="B1879" s="18"/>
      <c r="C1879" s="19">
        <f>ROUND(E1879+D1879,2)</f>
        <v>0</v>
      </c>
      <c r="D1879" s="19"/>
      <c r="E1879" s="19">
        <f>ROUND(SUM(F1879:O1879),2)</f>
        <v>0</v>
      </c>
      <c r="F1879" s="19"/>
      <c r="G1879" s="19"/>
      <c r="H1879" s="19"/>
      <c r="I1879" s="19"/>
      <c r="J1879" s="19"/>
      <c r="K1879" s="19"/>
      <c r="L1879" s="19"/>
      <c r="M1879" s="19"/>
      <c r="N1879" s="19"/>
      <c r="O1879" s="19"/>
    </row>
    <row r="1880" spans="1:26" x14ac:dyDescent="0.25">
      <c r="A1880" s="17" t="s">
        <v>440</v>
      </c>
      <c r="B1880" s="18"/>
      <c r="C1880" s="19">
        <f>ROUND(E1880+D1880,2)</f>
        <v>0</v>
      </c>
      <c r="D1880" s="19"/>
      <c r="E1880" s="19">
        <f>ROUND(SUM(F1880:O1880),2)</f>
        <v>0</v>
      </c>
      <c r="F1880" s="19"/>
      <c r="G1880" s="19"/>
      <c r="H1880" s="19"/>
      <c r="I1880" s="19"/>
      <c r="J1880" s="19"/>
      <c r="K1880" s="19"/>
      <c r="L1880" s="19"/>
      <c r="M1880" s="19"/>
      <c r="N1880" s="19"/>
      <c r="O1880" s="19"/>
    </row>
    <row r="1881" spans="1:26" x14ac:dyDescent="0.25">
      <c r="A1881" s="17" t="s">
        <v>98</v>
      </c>
      <c r="B1881" s="18"/>
      <c r="C1881" s="19">
        <f>ROUND(E1881+D1881,2)</f>
        <v>0</v>
      </c>
      <c r="D1881" s="19"/>
      <c r="E1881" s="19">
        <f>ROUND(SUM(F1881:O1881),2)</f>
        <v>0</v>
      </c>
      <c r="F1881" s="19"/>
      <c r="G1881" s="19"/>
      <c r="H1881" s="19"/>
      <c r="I1881" s="19"/>
      <c r="J1881" s="19"/>
      <c r="K1881" s="19"/>
      <c r="L1881" s="19"/>
      <c r="M1881" s="19"/>
      <c r="N1881" s="19"/>
      <c r="O1881" s="19"/>
      <c r="Z1881" s="489" t="s">
        <v>929</v>
      </c>
    </row>
    <row r="1882" spans="1:26" x14ac:dyDescent="0.25">
      <c r="A1882" s="14" t="s">
        <v>65</v>
      </c>
      <c r="B1882" s="14"/>
      <c r="C1882" s="20">
        <f>ROUND(SUM(C1879:C1881),2)</f>
        <v>0</v>
      </c>
      <c r="D1882" s="16">
        <f>ROUND(SUM(D1879:D1881),2)</f>
        <v>0</v>
      </c>
      <c r="E1882" s="16">
        <f>ROUND(SUM(E1879:E1881),2)</f>
        <v>0</v>
      </c>
      <c r="F1882" s="16">
        <f>ROUND(SUM(F1879:F1881),2)</f>
        <v>0</v>
      </c>
      <c r="G1882" s="16">
        <f t="shared" ref="G1882:O1882" si="509">SUM(G1879:G1881)</f>
        <v>0</v>
      </c>
      <c r="H1882" s="16">
        <f t="shared" si="509"/>
        <v>0</v>
      </c>
      <c r="I1882" s="16">
        <f t="shared" si="509"/>
        <v>0</v>
      </c>
      <c r="J1882" s="16">
        <f t="shared" si="509"/>
        <v>0</v>
      </c>
      <c r="K1882" s="16">
        <f t="shared" si="509"/>
        <v>0</v>
      </c>
      <c r="L1882" s="16">
        <f t="shared" si="509"/>
        <v>0</v>
      </c>
      <c r="M1882" s="16">
        <f t="shared" si="509"/>
        <v>0</v>
      </c>
      <c r="N1882" s="16">
        <f t="shared" si="509"/>
        <v>0</v>
      </c>
      <c r="O1882" s="16">
        <f t="shared" si="509"/>
        <v>0</v>
      </c>
    </row>
    <row r="1883" spans="1:26" x14ac:dyDescent="0.25">
      <c r="A1883" s="46" t="s">
        <v>432</v>
      </c>
      <c r="B1883" s="14" t="str">
        <f>YEAR($B$3)&amp;"年度"</f>
        <v>2016年度</v>
      </c>
      <c r="C1883" s="16"/>
      <c r="D1883" s="16"/>
      <c r="E1883" s="16"/>
      <c r="F1883" s="16"/>
      <c r="G1883" s="16"/>
      <c r="H1883" s="16"/>
      <c r="I1883" s="16"/>
      <c r="J1883" s="16"/>
      <c r="K1883" s="16"/>
      <c r="L1883" s="16"/>
      <c r="M1883" s="16"/>
      <c r="N1883" s="16"/>
      <c r="O1883" s="16"/>
    </row>
    <row r="1884" spans="1:26" x14ac:dyDescent="0.25">
      <c r="A1884" s="17" t="s">
        <v>439</v>
      </c>
      <c r="B1884" s="18"/>
      <c r="C1884" s="19">
        <f>ROUND(E1884+D1884,2)</f>
        <v>0</v>
      </c>
      <c r="D1884" s="19"/>
      <c r="E1884" s="19">
        <f>ROUND(SUM(F1884:O1884),2)</f>
        <v>0</v>
      </c>
      <c r="F1884" s="48"/>
      <c r="G1884" s="19"/>
      <c r="H1884" s="19"/>
      <c r="I1884" s="19"/>
      <c r="J1884" s="19"/>
      <c r="K1884" s="19"/>
      <c r="L1884" s="19"/>
      <c r="M1884" s="19"/>
      <c r="N1884" s="19"/>
      <c r="O1884" s="19"/>
    </row>
    <row r="1885" spans="1:26" x14ac:dyDescent="0.25">
      <c r="A1885" s="17" t="s">
        <v>440</v>
      </c>
      <c r="B1885" s="18"/>
      <c r="C1885" s="19">
        <f>ROUND(E1885+D1885,2)</f>
        <v>0</v>
      </c>
      <c r="D1885" s="19"/>
      <c r="E1885" s="19">
        <f>ROUND(SUM(F1885:O1885),2)</f>
        <v>0</v>
      </c>
      <c r="F1885" s="19"/>
      <c r="G1885" s="19"/>
      <c r="H1885" s="19"/>
      <c r="I1885" s="19"/>
      <c r="J1885" s="19"/>
      <c r="K1885" s="19"/>
      <c r="L1885" s="19"/>
      <c r="M1885" s="19"/>
      <c r="N1885" s="19"/>
      <c r="O1885" s="19"/>
    </row>
    <row r="1886" spans="1:26" x14ac:dyDescent="0.25">
      <c r="A1886" s="17" t="s">
        <v>98</v>
      </c>
      <c r="B1886" s="18"/>
      <c r="C1886" s="19">
        <f>ROUND(E1886+D1886,2)</f>
        <v>0</v>
      </c>
      <c r="D1886" s="19"/>
      <c r="E1886" s="19">
        <f>ROUND(SUM(F1886:O1886),2)</f>
        <v>0</v>
      </c>
      <c r="F1886" s="19"/>
      <c r="G1886" s="19"/>
      <c r="H1886" s="19"/>
      <c r="I1886" s="19"/>
      <c r="J1886" s="19"/>
      <c r="K1886" s="19"/>
      <c r="L1886" s="19"/>
      <c r="M1886" s="19"/>
      <c r="N1886" s="19"/>
      <c r="O1886" s="19"/>
    </row>
    <row r="1887" spans="1:26" x14ac:dyDescent="0.25">
      <c r="A1887" s="14" t="s">
        <v>65</v>
      </c>
      <c r="B1887" s="14"/>
      <c r="C1887" s="16">
        <f>ROUND(SUM(C1884:C1886),2)</f>
        <v>0</v>
      </c>
      <c r="D1887" s="16">
        <f>ROUND(SUM(D1884:D1886),2)</f>
        <v>0</v>
      </c>
      <c r="E1887" s="16">
        <f>ROUND(SUM(E1884:E1886),2)</f>
        <v>0</v>
      </c>
      <c r="F1887" s="16">
        <f>ROUND(SUM(F1884:F1886),2)</f>
        <v>0</v>
      </c>
      <c r="G1887" s="16">
        <f t="shared" ref="G1887:O1887" si="510">SUM(G1884:G1886)</f>
        <v>0</v>
      </c>
      <c r="H1887" s="16">
        <f t="shared" si="510"/>
        <v>0</v>
      </c>
      <c r="I1887" s="16">
        <f t="shared" si="510"/>
        <v>0</v>
      </c>
      <c r="J1887" s="16">
        <f t="shared" si="510"/>
        <v>0</v>
      </c>
      <c r="K1887" s="16">
        <f t="shared" si="510"/>
        <v>0</v>
      </c>
      <c r="L1887" s="16">
        <f t="shared" si="510"/>
        <v>0</v>
      </c>
      <c r="M1887" s="16">
        <f t="shared" si="510"/>
        <v>0</v>
      </c>
      <c r="N1887" s="16">
        <f t="shared" si="510"/>
        <v>0</v>
      </c>
      <c r="O1887" s="16">
        <f t="shared" si="510"/>
        <v>0</v>
      </c>
    </row>
    <row r="1888" spans="1:26" x14ac:dyDescent="0.25">
      <c r="A1888" s="17" t="s">
        <v>441</v>
      </c>
      <c r="B1888" s="14"/>
      <c r="C1888" s="16"/>
      <c r="D1888" s="16"/>
      <c r="E1888" s="16"/>
      <c r="F1888" s="16"/>
      <c r="G1888" s="16"/>
      <c r="H1888" s="16"/>
      <c r="I1888" s="16"/>
      <c r="J1888" s="16"/>
      <c r="K1888" s="16"/>
      <c r="L1888" s="16"/>
      <c r="M1888" s="16"/>
      <c r="N1888" s="16"/>
      <c r="O1888" s="16"/>
    </row>
    <row r="1889" spans="1:15" x14ac:dyDescent="0.25">
      <c r="A1889" s="46" t="s">
        <v>432</v>
      </c>
      <c r="B1889" s="71" t="str">
        <f>YEAR($B$4)&amp;"年度"</f>
        <v>2017年度</v>
      </c>
      <c r="C1889" s="16"/>
      <c r="D1889" s="16"/>
      <c r="E1889" s="16"/>
      <c r="F1889" s="16"/>
      <c r="G1889" s="16"/>
      <c r="H1889" s="16"/>
      <c r="I1889" s="16"/>
      <c r="J1889" s="16"/>
      <c r="K1889" s="16"/>
      <c r="L1889" s="16"/>
      <c r="M1889" s="16"/>
      <c r="N1889" s="16"/>
      <c r="O1889" s="16"/>
    </row>
    <row r="1890" spans="1:15" x14ac:dyDescent="0.25">
      <c r="A1890" s="17" t="s">
        <v>442</v>
      </c>
      <c r="B1890" s="18"/>
      <c r="C1890" s="19">
        <f t="shared" ref="C1890:C1899" si="511">ROUND(E1890+D1890,2)</f>
        <v>0</v>
      </c>
      <c r="D1890" s="19"/>
      <c r="E1890" s="19">
        <f t="shared" ref="E1890:E1899" si="512">ROUND(SUM(F1890:O1890),2)</f>
        <v>0</v>
      </c>
      <c r="F1890" s="19"/>
      <c r="G1890" s="19"/>
      <c r="H1890" s="19"/>
      <c r="I1890" s="19"/>
      <c r="J1890" s="19"/>
      <c r="K1890" s="19"/>
      <c r="L1890" s="19"/>
      <c r="M1890" s="19"/>
      <c r="N1890" s="19"/>
      <c r="O1890" s="19"/>
    </row>
    <row r="1891" spans="1:15" x14ac:dyDescent="0.25">
      <c r="A1891" s="17" t="s">
        <v>443</v>
      </c>
      <c r="B1891" s="18"/>
      <c r="C1891" s="19">
        <f t="shared" si="511"/>
        <v>0</v>
      </c>
      <c r="D1891" s="19"/>
      <c r="E1891" s="19">
        <f t="shared" si="512"/>
        <v>0</v>
      </c>
      <c r="F1891" s="19"/>
      <c r="G1891" s="19"/>
      <c r="H1891" s="19"/>
      <c r="I1891" s="19"/>
      <c r="J1891" s="19"/>
      <c r="K1891" s="19"/>
      <c r="L1891" s="19"/>
      <c r="M1891" s="19"/>
      <c r="N1891" s="19"/>
      <c r="O1891" s="19"/>
    </row>
    <row r="1892" spans="1:15" x14ac:dyDescent="0.25">
      <c r="A1892" s="17" t="s">
        <v>444</v>
      </c>
      <c r="B1892" s="18"/>
      <c r="C1892" s="19">
        <f t="shared" si="511"/>
        <v>0</v>
      </c>
      <c r="D1892" s="19"/>
      <c r="E1892" s="19">
        <f t="shared" si="512"/>
        <v>0</v>
      </c>
      <c r="F1892" s="19"/>
      <c r="G1892" s="19"/>
      <c r="H1892" s="19"/>
      <c r="I1892" s="19"/>
      <c r="J1892" s="19"/>
      <c r="K1892" s="19"/>
      <c r="L1892" s="19"/>
      <c r="M1892" s="19"/>
      <c r="N1892" s="19"/>
      <c r="O1892" s="19"/>
    </row>
    <row r="1893" spans="1:15" x14ac:dyDescent="0.25">
      <c r="A1893" s="17" t="s">
        <v>445</v>
      </c>
      <c r="B1893" s="18"/>
      <c r="C1893" s="19">
        <f t="shared" si="511"/>
        <v>0</v>
      </c>
      <c r="D1893" s="19"/>
      <c r="E1893" s="19">
        <f t="shared" si="512"/>
        <v>0</v>
      </c>
      <c r="F1893" s="19"/>
      <c r="G1893" s="19"/>
      <c r="H1893" s="19"/>
      <c r="I1893" s="19"/>
      <c r="J1893" s="19"/>
      <c r="K1893" s="19"/>
      <c r="L1893" s="19"/>
      <c r="M1893" s="19"/>
      <c r="N1893" s="19"/>
      <c r="O1893" s="19"/>
    </row>
    <row r="1894" spans="1:15" x14ac:dyDescent="0.25">
      <c r="A1894" s="17" t="s">
        <v>446</v>
      </c>
      <c r="B1894" s="18"/>
      <c r="C1894" s="19">
        <f t="shared" si="511"/>
        <v>0</v>
      </c>
      <c r="D1894" s="19"/>
      <c r="E1894" s="19">
        <f t="shared" si="512"/>
        <v>0</v>
      </c>
      <c r="F1894" s="19"/>
      <c r="G1894" s="19"/>
      <c r="H1894" s="19"/>
      <c r="I1894" s="19"/>
      <c r="J1894" s="19"/>
      <c r="K1894" s="19"/>
      <c r="L1894" s="19"/>
      <c r="M1894" s="19"/>
      <c r="N1894" s="19"/>
      <c r="O1894" s="19"/>
    </row>
    <row r="1895" spans="1:15" x14ac:dyDescent="0.25">
      <c r="A1895" s="17" t="s">
        <v>447</v>
      </c>
      <c r="B1895" s="18"/>
      <c r="C1895" s="19">
        <f t="shared" si="511"/>
        <v>0</v>
      </c>
      <c r="D1895" s="19"/>
      <c r="E1895" s="19">
        <f t="shared" si="512"/>
        <v>0</v>
      </c>
      <c r="F1895" s="19"/>
      <c r="G1895" s="19"/>
      <c r="H1895" s="19"/>
      <c r="I1895" s="19"/>
      <c r="J1895" s="19"/>
      <c r="K1895" s="19"/>
      <c r="L1895" s="19"/>
      <c r="M1895" s="19"/>
      <c r="N1895" s="19"/>
      <c r="O1895" s="19"/>
    </row>
    <row r="1896" spans="1:15" x14ac:dyDescent="0.25">
      <c r="A1896" s="17" t="s">
        <v>448</v>
      </c>
      <c r="B1896" s="18"/>
      <c r="C1896" s="19">
        <f t="shared" si="511"/>
        <v>0</v>
      </c>
      <c r="D1896" s="19"/>
      <c r="E1896" s="19">
        <f t="shared" si="512"/>
        <v>0</v>
      </c>
      <c r="F1896" s="19"/>
      <c r="G1896" s="19"/>
      <c r="H1896" s="19"/>
      <c r="I1896" s="19"/>
      <c r="J1896" s="19"/>
      <c r="K1896" s="19"/>
      <c r="L1896" s="19"/>
      <c r="M1896" s="19"/>
      <c r="N1896" s="19"/>
      <c r="O1896" s="19"/>
    </row>
    <row r="1897" spans="1:15" x14ac:dyDescent="0.25">
      <c r="A1897" s="17" t="s">
        <v>449</v>
      </c>
      <c r="B1897" s="18"/>
      <c r="C1897" s="19">
        <f t="shared" si="511"/>
        <v>0</v>
      </c>
      <c r="D1897" s="19"/>
      <c r="E1897" s="19">
        <f t="shared" si="512"/>
        <v>0</v>
      </c>
      <c r="F1897" s="19"/>
      <c r="G1897" s="19"/>
      <c r="H1897" s="19"/>
      <c r="I1897" s="19"/>
      <c r="J1897" s="19"/>
      <c r="K1897" s="19"/>
      <c r="L1897" s="19"/>
      <c r="M1897" s="19"/>
      <c r="N1897" s="19"/>
      <c r="O1897" s="19"/>
    </row>
    <row r="1898" spans="1:15" x14ac:dyDescent="0.25">
      <c r="A1898" s="17" t="s">
        <v>17</v>
      </c>
      <c r="B1898" s="18"/>
      <c r="C1898" s="19">
        <f t="shared" si="511"/>
        <v>0</v>
      </c>
      <c r="D1898" s="19"/>
      <c r="E1898" s="19">
        <f t="shared" si="512"/>
        <v>0</v>
      </c>
      <c r="F1898" s="19"/>
      <c r="G1898" s="19"/>
      <c r="H1898" s="19"/>
      <c r="I1898" s="19"/>
      <c r="J1898" s="19"/>
      <c r="K1898" s="19"/>
      <c r="L1898" s="19"/>
      <c r="M1898" s="19"/>
      <c r="N1898" s="19"/>
      <c r="O1898" s="19"/>
    </row>
    <row r="1899" spans="1:15" x14ac:dyDescent="0.25">
      <c r="A1899" s="17"/>
      <c r="B1899" s="18"/>
      <c r="C1899" s="19">
        <f t="shared" si="511"/>
        <v>0</v>
      </c>
      <c r="D1899" s="19"/>
      <c r="E1899" s="19">
        <f t="shared" si="512"/>
        <v>0</v>
      </c>
      <c r="F1899" s="19"/>
      <c r="G1899" s="19"/>
      <c r="H1899" s="19"/>
      <c r="I1899" s="19"/>
      <c r="J1899" s="19"/>
      <c r="K1899" s="19"/>
      <c r="L1899" s="19"/>
      <c r="M1899" s="19"/>
      <c r="N1899" s="19"/>
      <c r="O1899" s="19"/>
    </row>
    <row r="1900" spans="1:15" x14ac:dyDescent="0.25">
      <c r="A1900" s="17" t="s">
        <v>450</v>
      </c>
      <c r="B1900" s="14"/>
      <c r="C1900" s="16">
        <f>ROUND(SUM(C1891:C1899),2)</f>
        <v>0</v>
      </c>
      <c r="D1900" s="16">
        <f>ROUND(SUM(D1891:D1899),2)</f>
        <v>0</v>
      </c>
      <c r="E1900" s="16">
        <f>ROUND(SUM(E1891:E1899),2)</f>
        <v>0</v>
      </c>
      <c r="F1900" s="16">
        <f>ROUND(SUM(F1891:F1899),2)</f>
        <v>0</v>
      </c>
      <c r="G1900" s="16">
        <f t="shared" ref="G1900:O1900" si="513">SUM(G1891:G1899)</f>
        <v>0</v>
      </c>
      <c r="H1900" s="16">
        <f t="shared" si="513"/>
        <v>0</v>
      </c>
      <c r="I1900" s="16">
        <f t="shared" si="513"/>
        <v>0</v>
      </c>
      <c r="J1900" s="16">
        <f t="shared" si="513"/>
        <v>0</v>
      </c>
      <c r="K1900" s="16">
        <f t="shared" si="513"/>
        <v>0</v>
      </c>
      <c r="L1900" s="16">
        <f t="shared" si="513"/>
        <v>0</v>
      </c>
      <c r="M1900" s="16">
        <f t="shared" si="513"/>
        <v>0</v>
      </c>
      <c r="N1900" s="16">
        <f t="shared" si="513"/>
        <v>0</v>
      </c>
      <c r="O1900" s="16">
        <f t="shared" si="513"/>
        <v>0</v>
      </c>
    </row>
    <row r="1901" spans="1:15" x14ac:dyDescent="0.25">
      <c r="A1901" s="39" t="s">
        <v>451</v>
      </c>
      <c r="B1901" s="40"/>
      <c r="C1901" s="75">
        <f>ROUND(C1882-C1900,2)</f>
        <v>0</v>
      </c>
      <c r="D1901" s="41">
        <f>ROUND(D1882-D1900,2)</f>
        <v>0</v>
      </c>
      <c r="E1901" s="41">
        <f>ROUND(E1882-E1900,2)</f>
        <v>0</v>
      </c>
      <c r="F1901" s="41">
        <f>ROUND(F1882-F1900,2)</f>
        <v>0</v>
      </c>
      <c r="G1901" s="41">
        <f t="shared" ref="G1901:O1901" si="514">G1882-G1900</f>
        <v>0</v>
      </c>
      <c r="H1901" s="41">
        <f t="shared" si="514"/>
        <v>0</v>
      </c>
      <c r="I1901" s="41">
        <f t="shared" si="514"/>
        <v>0</v>
      </c>
      <c r="J1901" s="41">
        <f t="shared" si="514"/>
        <v>0</v>
      </c>
      <c r="K1901" s="41">
        <f t="shared" si="514"/>
        <v>0</v>
      </c>
      <c r="L1901" s="41">
        <f t="shared" si="514"/>
        <v>0</v>
      </c>
      <c r="M1901" s="41">
        <f t="shared" si="514"/>
        <v>0</v>
      </c>
      <c r="N1901" s="41">
        <f t="shared" si="514"/>
        <v>0</v>
      </c>
      <c r="O1901" s="41">
        <f t="shared" si="514"/>
        <v>0</v>
      </c>
    </row>
    <row r="1902" spans="1:15" x14ac:dyDescent="0.25">
      <c r="A1902" s="17"/>
      <c r="B1902" s="14"/>
      <c r="C1902" s="16"/>
      <c r="D1902" s="16"/>
      <c r="E1902" s="16"/>
      <c r="F1902" s="16"/>
      <c r="G1902" s="16"/>
      <c r="H1902" s="16"/>
      <c r="I1902" s="16"/>
      <c r="J1902" s="16"/>
      <c r="K1902" s="16"/>
      <c r="L1902" s="16"/>
      <c r="M1902" s="16"/>
      <c r="N1902" s="16"/>
      <c r="O1902" s="16"/>
    </row>
    <row r="1903" spans="1:15" x14ac:dyDescent="0.25">
      <c r="A1903" s="42" t="s">
        <v>452</v>
      </c>
      <c r="B1903" s="43" t="s">
        <v>74</v>
      </c>
      <c r="C1903" s="76"/>
      <c r="D1903" s="76"/>
      <c r="E1903" s="76"/>
      <c r="F1903" s="76"/>
      <c r="G1903" s="76"/>
      <c r="H1903" s="76"/>
      <c r="I1903" s="76"/>
      <c r="J1903" s="76"/>
      <c r="K1903" s="76"/>
      <c r="L1903" s="76"/>
      <c r="M1903" s="76"/>
      <c r="N1903" s="76"/>
      <c r="O1903" s="76"/>
    </row>
    <row r="1904" spans="1:15" x14ac:dyDescent="0.25">
      <c r="A1904" s="34" t="s">
        <v>453</v>
      </c>
      <c r="B1904" s="23" t="s">
        <v>26</v>
      </c>
      <c r="C1904" s="29"/>
      <c r="D1904" s="29"/>
      <c r="E1904" s="29"/>
      <c r="F1904" s="29"/>
      <c r="G1904" s="29"/>
      <c r="H1904" s="29"/>
      <c r="I1904" s="29"/>
      <c r="J1904" s="29"/>
      <c r="K1904" s="29"/>
      <c r="L1904" s="29"/>
      <c r="M1904" s="29"/>
      <c r="N1904" s="29"/>
      <c r="O1904" s="29"/>
    </row>
    <row r="1905" spans="1:15" x14ac:dyDescent="0.25">
      <c r="A1905" s="34" t="s">
        <v>454</v>
      </c>
      <c r="B1905" s="23" t="s">
        <v>74</v>
      </c>
      <c r="C1905" s="29"/>
      <c r="D1905" s="29"/>
      <c r="E1905" s="29"/>
      <c r="F1905" s="29"/>
      <c r="G1905" s="29"/>
      <c r="H1905" s="29"/>
      <c r="I1905" s="29"/>
      <c r="J1905" s="29"/>
      <c r="K1905" s="29"/>
      <c r="L1905" s="29"/>
      <c r="M1905" s="29"/>
      <c r="N1905" s="29"/>
      <c r="O1905" s="29"/>
    </row>
    <row r="1906" spans="1:15" x14ac:dyDescent="0.25">
      <c r="A1906" s="34" t="s">
        <v>455</v>
      </c>
      <c r="B1906" s="23" t="s">
        <v>74</v>
      </c>
      <c r="C1906" s="29"/>
      <c r="D1906" s="29"/>
      <c r="E1906" s="29"/>
      <c r="F1906" s="29"/>
      <c r="G1906" s="29"/>
      <c r="H1906" s="29"/>
      <c r="I1906" s="29"/>
      <c r="J1906" s="29"/>
      <c r="K1906" s="29"/>
      <c r="L1906" s="29"/>
      <c r="M1906" s="29"/>
      <c r="N1906" s="29"/>
      <c r="O1906" s="29"/>
    </row>
    <row r="1907" spans="1:15" x14ac:dyDescent="0.25">
      <c r="A1907" s="17"/>
      <c r="B1907" s="14"/>
      <c r="C1907" s="16"/>
      <c r="D1907" s="16"/>
      <c r="E1907" s="16"/>
      <c r="F1907" s="16"/>
      <c r="G1907" s="16"/>
      <c r="H1907" s="16"/>
      <c r="I1907" s="16"/>
      <c r="J1907" s="16"/>
      <c r="K1907" s="16"/>
      <c r="L1907" s="16"/>
      <c r="M1907" s="16"/>
      <c r="N1907" s="16"/>
      <c r="O1907" s="16"/>
    </row>
    <row r="1908" spans="1:15" x14ac:dyDescent="0.25">
      <c r="A1908" s="42" t="s">
        <v>456</v>
      </c>
      <c r="B1908" s="43" t="s">
        <v>74</v>
      </c>
      <c r="C1908" s="76"/>
      <c r="D1908" s="76"/>
      <c r="E1908" s="76"/>
      <c r="F1908" s="76"/>
      <c r="G1908" s="76"/>
      <c r="H1908" s="76"/>
      <c r="I1908" s="76"/>
      <c r="J1908" s="76"/>
      <c r="K1908" s="76"/>
      <c r="L1908" s="76"/>
      <c r="M1908" s="76"/>
      <c r="N1908" s="76"/>
      <c r="O1908" s="76"/>
    </row>
    <row r="1909" spans="1:15" x14ac:dyDescent="0.25">
      <c r="A1909" s="17"/>
      <c r="B1909" s="14"/>
      <c r="C1909" s="16"/>
      <c r="D1909" s="16"/>
      <c r="E1909" s="16"/>
      <c r="F1909" s="16"/>
      <c r="G1909" s="16"/>
      <c r="H1909" s="16"/>
      <c r="I1909" s="16"/>
      <c r="J1909" s="16"/>
      <c r="K1909" s="16"/>
      <c r="L1909" s="16"/>
      <c r="M1909" s="16"/>
      <c r="N1909" s="16"/>
      <c r="O1909" s="16"/>
    </row>
    <row r="1910" spans="1:15" x14ac:dyDescent="0.25">
      <c r="A1910" s="42" t="s">
        <v>457</v>
      </c>
      <c r="B1910" s="43" t="s">
        <v>74</v>
      </c>
      <c r="C1910" s="16"/>
      <c r="D1910" s="16"/>
      <c r="E1910" s="16"/>
      <c r="F1910" s="16"/>
      <c r="G1910" s="16"/>
      <c r="H1910" s="16"/>
      <c r="I1910" s="16"/>
      <c r="J1910" s="16"/>
      <c r="K1910" s="16"/>
      <c r="L1910" s="16"/>
      <c r="M1910" s="16"/>
      <c r="N1910" s="16"/>
      <c r="O1910" s="16"/>
    </row>
    <row r="1911" spans="1:15" x14ac:dyDescent="0.25">
      <c r="A1911" s="17"/>
      <c r="B1911" s="14"/>
      <c r="C1911" s="16"/>
      <c r="D1911" s="16"/>
      <c r="E1911" s="16"/>
      <c r="F1911" s="16"/>
      <c r="G1911" s="16"/>
      <c r="H1911" s="16"/>
      <c r="I1911" s="16"/>
      <c r="J1911" s="16"/>
      <c r="K1911" s="16"/>
      <c r="L1911" s="16"/>
      <c r="M1911" s="16"/>
      <c r="N1911" s="16"/>
      <c r="O1911" s="16"/>
    </row>
    <row r="1912" spans="1:15" x14ac:dyDescent="0.25">
      <c r="A1912" s="42" t="s">
        <v>458</v>
      </c>
      <c r="B1912" s="43" t="s">
        <v>74</v>
      </c>
      <c r="C1912" s="16"/>
      <c r="D1912" s="16"/>
      <c r="E1912" s="16"/>
      <c r="F1912" s="16"/>
      <c r="G1912" s="16"/>
      <c r="H1912" s="16"/>
      <c r="I1912" s="16"/>
      <c r="J1912" s="16"/>
      <c r="K1912" s="16"/>
      <c r="L1912" s="16"/>
      <c r="M1912" s="16"/>
      <c r="N1912" s="16"/>
      <c r="O1912" s="16"/>
    </row>
    <row r="1913" spans="1:15" x14ac:dyDescent="0.25">
      <c r="A1913" s="17"/>
      <c r="B1913" s="14"/>
      <c r="C1913" s="16"/>
      <c r="D1913" s="16"/>
      <c r="E1913" s="16"/>
      <c r="F1913" s="16"/>
      <c r="G1913" s="16"/>
      <c r="H1913" s="16"/>
      <c r="I1913" s="16"/>
      <c r="J1913" s="16"/>
      <c r="K1913" s="16"/>
      <c r="L1913" s="16"/>
      <c r="M1913" s="16"/>
      <c r="N1913" s="16"/>
      <c r="O1913" s="16"/>
    </row>
    <row r="1914" spans="1:15" x14ac:dyDescent="0.25">
      <c r="A1914" s="42" t="s">
        <v>459</v>
      </c>
      <c r="B1914" s="43" t="s">
        <v>74</v>
      </c>
      <c r="C1914" s="16"/>
      <c r="D1914" s="16"/>
      <c r="E1914" s="16"/>
      <c r="F1914" s="16"/>
      <c r="G1914" s="16"/>
      <c r="H1914" s="16"/>
      <c r="I1914" s="16"/>
      <c r="J1914" s="16"/>
      <c r="K1914" s="16"/>
      <c r="L1914" s="16"/>
      <c r="M1914" s="16"/>
      <c r="N1914" s="16"/>
      <c r="O1914" s="16"/>
    </row>
    <row r="1915" spans="1:15" x14ac:dyDescent="0.25">
      <c r="A1915" s="17"/>
      <c r="B1915" s="14"/>
      <c r="C1915" s="16"/>
      <c r="D1915" s="16"/>
      <c r="E1915" s="16"/>
      <c r="F1915" s="16"/>
      <c r="G1915" s="16"/>
      <c r="H1915" s="16"/>
      <c r="I1915" s="16"/>
      <c r="J1915" s="16"/>
      <c r="K1915" s="16"/>
      <c r="L1915" s="16"/>
      <c r="M1915" s="16"/>
      <c r="N1915" s="16"/>
      <c r="O1915" s="16"/>
    </row>
  </sheetData>
  <phoneticPr fontId="2" type="noConversion"/>
  <conditionalFormatting sqref="C11">
    <cfRule type="expression" dxfId="105" priority="28">
      <formula>$C$11&lt;&gt;$Z$11</formula>
    </cfRule>
    <cfRule type="expression" dxfId="104" priority="79">
      <formula>$C$11&lt;&gt;$Z$11</formula>
    </cfRule>
  </conditionalFormatting>
  <conditionalFormatting sqref="C17">
    <cfRule type="expression" dxfId="103" priority="78">
      <formula>$C$17&lt;&gt;$Z$17</formula>
    </cfRule>
  </conditionalFormatting>
  <conditionalFormatting sqref="C32">
    <cfRule type="expression" dxfId="102" priority="76">
      <formula>$C$32&lt;&gt;$Z$32</formula>
    </cfRule>
    <cfRule type="expression" dxfId="101" priority="77">
      <formula>$C$32&lt;&gt;$Z$32</formula>
    </cfRule>
  </conditionalFormatting>
  <conditionalFormatting sqref="C43">
    <cfRule type="expression" dxfId="100" priority="27">
      <formula>$C$43&lt;&gt;$Z$43</formula>
    </cfRule>
    <cfRule type="expression" dxfId="99" priority="75">
      <formula>$C$43&lt;&gt;$Z$43</formula>
    </cfRule>
  </conditionalFormatting>
  <conditionalFormatting sqref="C130">
    <cfRule type="expression" dxfId="98" priority="73">
      <formula>$C$130&lt;&gt;$Z$130</formula>
    </cfRule>
    <cfRule type="expression" dxfId="97" priority="74">
      <formula>$C$130&lt;&gt;$Z$130</formula>
    </cfRule>
  </conditionalFormatting>
  <conditionalFormatting sqref="C136">
    <cfRule type="expression" dxfId="96" priority="72">
      <formula>$C$136&lt;&gt;$Z$136</formula>
    </cfRule>
  </conditionalFormatting>
  <conditionalFormatting sqref="C255">
    <cfRule type="expression" dxfId="95" priority="71">
      <formula>$C$255&lt;&gt;$Z$255</formula>
    </cfRule>
  </conditionalFormatting>
  <conditionalFormatting sqref="C283">
    <cfRule type="expression" dxfId="94" priority="70">
      <formula>$C$283&lt;&gt;$Z$283</formula>
    </cfRule>
  </conditionalFormatting>
  <conditionalFormatting sqref="C366">
    <cfRule type="expression" dxfId="93" priority="69">
      <formula>$C$366&lt;&gt;$Z$366</formula>
    </cfRule>
  </conditionalFormatting>
  <conditionalFormatting sqref="C385">
    <cfRule type="expression" dxfId="92" priority="68">
      <formula>$C$385&lt;&gt;$Z$385</formula>
    </cfRule>
  </conditionalFormatting>
  <conditionalFormatting sqref="C421">
    <cfRule type="expression" dxfId="91" priority="67">
      <formula>$C$421&lt;&gt;$Z$421</formula>
    </cfRule>
  </conditionalFormatting>
  <conditionalFormatting sqref="C570">
    <cfRule type="expression" dxfId="90" priority="65">
      <formula>$C$570&lt;&gt;$Z$570</formula>
    </cfRule>
  </conditionalFormatting>
  <conditionalFormatting sqref="C571">
    <cfRule type="expression" dxfId="89" priority="64">
      <formula>$C$571&lt;&gt;$Z$571</formula>
    </cfRule>
  </conditionalFormatting>
  <conditionalFormatting sqref="C780">
    <cfRule type="expression" dxfId="88" priority="63">
      <formula>$C$780&lt;&gt;$Z$780</formula>
    </cfRule>
  </conditionalFormatting>
  <conditionalFormatting sqref="C781">
    <cfRule type="expression" dxfId="87" priority="62">
      <formula>$C$781&lt;&gt;$Z$781</formula>
    </cfRule>
  </conditionalFormatting>
  <conditionalFormatting sqref="C1022">
    <cfRule type="expression" dxfId="86" priority="61">
      <formula>$C$1022&lt;&gt;$Z$1022</formula>
    </cfRule>
  </conditionalFormatting>
  <conditionalFormatting sqref="C1023">
    <cfRule type="expression" dxfId="85" priority="60">
      <formula>$C$1023&lt;&gt;$Z$1023</formula>
    </cfRule>
  </conditionalFormatting>
  <conditionalFormatting sqref="C1041">
    <cfRule type="expression" dxfId="84" priority="59">
      <formula>$C$1041&lt;&gt;$Z$1041</formula>
    </cfRule>
  </conditionalFormatting>
  <conditionalFormatting sqref="C1047">
    <cfRule type="expression" dxfId="83" priority="58">
      <formula>$C$1047&lt;&gt;$Z$1047</formula>
    </cfRule>
  </conditionalFormatting>
  <conditionalFormatting sqref="C1057">
    <cfRule type="expression" dxfId="82" priority="57">
      <formula>$C$1057&lt;&gt;$Z$1057</formula>
    </cfRule>
  </conditionalFormatting>
  <conditionalFormatting sqref="C1064">
    <cfRule type="expression" dxfId="81" priority="56">
      <formula>$C$1064&lt;&gt;$Z$1064</formula>
    </cfRule>
  </conditionalFormatting>
  <conditionalFormatting sqref="C1106">
    <cfRule type="expression" dxfId="80" priority="55">
      <formula>$C$1106&lt;&gt;$Z$1106</formula>
    </cfRule>
  </conditionalFormatting>
  <conditionalFormatting sqref="C1114">
    <cfRule type="expression" dxfId="79" priority="54">
      <formula>$C$1114&lt;&gt;$Z$1114</formula>
    </cfRule>
  </conditionalFormatting>
  <conditionalFormatting sqref="C1157">
    <cfRule type="expression" dxfId="78" priority="53">
      <formula>$C$1157&lt;&gt;$Z$1157</formula>
    </cfRule>
  </conditionalFormatting>
  <conditionalFormatting sqref="C1133">
    <cfRule type="expression" dxfId="77" priority="52">
      <formula>$C$1133&lt;&gt;$Z$1133</formula>
    </cfRule>
  </conditionalFormatting>
  <conditionalFormatting sqref="C1266">
    <cfRule type="expression" dxfId="76" priority="51">
      <formula>$C$1266&lt;&gt;$Z$1266</formula>
    </cfRule>
  </conditionalFormatting>
  <conditionalFormatting sqref="C1279">
    <cfRule type="expression" dxfId="75" priority="50">
      <formula>$C$1279&lt;&gt;$Z$1279</formula>
    </cfRule>
  </conditionalFormatting>
  <conditionalFormatting sqref="C1325">
    <cfRule type="expression" dxfId="74" priority="49">
      <formula>$C$1325&lt;&gt;$Z$1325</formula>
    </cfRule>
  </conditionalFormatting>
  <conditionalFormatting sqref="C1333">
    <cfRule type="expression" dxfId="73" priority="48">
      <formula>$C$1333&lt;&gt;$Z$1333</formula>
    </cfRule>
  </conditionalFormatting>
  <conditionalFormatting sqref="C1343">
    <cfRule type="expression" dxfId="72" priority="47">
      <formula>$C$1343&lt;&gt;$Z$1343</formula>
    </cfRule>
  </conditionalFormatting>
  <conditionalFormatting sqref="C1355">
    <cfRule type="expression" dxfId="71" priority="46">
      <formula>$C$1355&lt;&gt;$Z$1355</formula>
    </cfRule>
  </conditionalFormatting>
  <conditionalFormatting sqref="C1367">
    <cfRule type="expression" dxfId="70" priority="45">
      <formula>$C$1367&lt;&gt;$Z$1367</formula>
    </cfRule>
  </conditionalFormatting>
  <conditionalFormatting sqref="C1372">
    <cfRule type="expression" dxfId="69" priority="44">
      <formula>$C$1372&lt;&gt;$Z$1372</formula>
    </cfRule>
  </conditionalFormatting>
  <conditionalFormatting sqref="C1454">
    <cfRule type="expression" dxfId="68" priority="43">
      <formula>$C$1454&lt;&gt;$Z$1454</formula>
    </cfRule>
  </conditionalFormatting>
  <conditionalFormatting sqref="C1478">
    <cfRule type="expression" dxfId="67" priority="42">
      <formula>$C$1478&lt;&gt;$Z$1478</formula>
    </cfRule>
  </conditionalFormatting>
  <conditionalFormatting sqref="C1524">
    <cfRule type="expression" dxfId="66" priority="41">
      <formula>$C$1524&lt;&gt;$Z$1524</formula>
    </cfRule>
  </conditionalFormatting>
  <conditionalFormatting sqref="C1548">
    <cfRule type="expression" dxfId="65" priority="40">
      <formula>$C$1548&lt;&gt;$Z$1548</formula>
    </cfRule>
  </conditionalFormatting>
  <conditionalFormatting sqref="C1560">
    <cfRule type="expression" dxfId="64" priority="39">
      <formula>$C$1560&lt;&gt;$Z$1560</formula>
    </cfRule>
  </conditionalFormatting>
  <conditionalFormatting sqref="C1648">
    <cfRule type="expression" dxfId="63" priority="38">
      <formula>$C$1648&lt;&gt;$Z$1648</formula>
    </cfRule>
  </conditionalFormatting>
  <conditionalFormatting sqref="C1676">
    <cfRule type="expression" dxfId="62" priority="37">
      <formula>$C$1676&lt;&gt;$Z$1676</formula>
    </cfRule>
  </conditionalFormatting>
  <conditionalFormatting sqref="C1703">
    <cfRule type="expression" dxfId="61" priority="36">
      <formula>$C$1703&lt;&gt;$Z$1703</formula>
    </cfRule>
  </conditionalFormatting>
  <conditionalFormatting sqref="C1735">
    <cfRule type="expression" dxfId="60" priority="35">
      <formula>$C$1735&lt;&gt;$Z$1735</formula>
    </cfRule>
  </conditionalFormatting>
  <conditionalFormatting sqref="C1756">
    <cfRule type="expression" dxfId="59" priority="34">
      <formula>$C$1756&lt;&gt;$Z$1756</formula>
    </cfRule>
  </conditionalFormatting>
  <conditionalFormatting sqref="C1780">
    <cfRule type="expression" dxfId="58" priority="33">
      <formula>$C$1780&lt;&gt;$Z$1780</formula>
    </cfRule>
  </conditionalFormatting>
  <conditionalFormatting sqref="C1802">
    <cfRule type="expression" dxfId="57" priority="32">
      <formula>$C$1802&lt;&gt;$Z$1802</formula>
    </cfRule>
  </conditionalFormatting>
  <conditionalFormatting sqref="C1824">
    <cfRule type="expression" dxfId="56" priority="31">
      <formula>$C$1824&lt;&gt;$Z$1824</formula>
    </cfRule>
  </conditionalFormatting>
  <conditionalFormatting sqref="C1856">
    <cfRule type="expression" dxfId="55" priority="30">
      <formula>$C$1856&lt;&gt;$Z$1856</formula>
    </cfRule>
  </conditionalFormatting>
  <conditionalFormatting sqref="C1882">
    <cfRule type="expression" dxfId="54" priority="29">
      <formula>$C$1882&lt;&gt;$Z$1882</formula>
    </cfRule>
  </conditionalFormatting>
  <conditionalFormatting sqref="C51">
    <cfRule type="expression" dxfId="53" priority="26">
      <formula>(C51+C64-C69)&lt;&gt;$Z$51</formula>
    </cfRule>
  </conditionalFormatting>
  <conditionalFormatting sqref="C55">
    <cfRule type="expression" dxfId="52" priority="25">
      <formula>(C55+C92-C97)&lt;&gt;$Z$55</formula>
    </cfRule>
  </conditionalFormatting>
  <conditionalFormatting sqref="C92">
    <cfRule type="expression" dxfId="51" priority="24">
      <formula>(C55+C92-C97)&lt;&gt;$Z$55</formula>
    </cfRule>
  </conditionalFormatting>
  <conditionalFormatting sqref="C64">
    <cfRule type="expression" dxfId="50" priority="23">
      <formula>(C51+C64-C69)&lt;&gt;$Z$51</formula>
    </cfRule>
  </conditionalFormatting>
  <conditionalFormatting sqref="C1072">
    <cfRule type="expression" dxfId="49" priority="22">
      <formula>(C1072+C1087)&lt;&gt;$Z$1072</formula>
    </cfRule>
  </conditionalFormatting>
  <conditionalFormatting sqref="C1076">
    <cfRule type="expression" dxfId="48" priority="21">
      <formula>(C1076+C1095)&lt;&gt;$Z$1076</formula>
    </cfRule>
  </conditionalFormatting>
  <conditionalFormatting sqref="C1087">
    <cfRule type="expression" dxfId="47" priority="20">
      <formula>(C1072+C1087)&lt;&gt;$Z$1087</formula>
    </cfRule>
  </conditionalFormatting>
  <conditionalFormatting sqref="C1095">
    <cfRule type="expression" dxfId="46" priority="19">
      <formula>(C1076+C1095)&lt;&gt;$Z$1095</formula>
    </cfRule>
  </conditionalFormatting>
  <conditionalFormatting sqref="C69">
    <cfRule type="expression" dxfId="45" priority="18">
      <formula>(C51+C64-C69)&lt;&gt;$Z$51</formula>
    </cfRule>
  </conditionalFormatting>
  <conditionalFormatting sqref="C78">
    <cfRule type="expression" dxfId="44" priority="17">
      <formula>(C51+C64-C69)&lt;&gt;$Z$51</formula>
    </cfRule>
  </conditionalFormatting>
  <conditionalFormatting sqref="C86">
    <cfRule type="expression" dxfId="43" priority="16">
      <formula>(C51+C64-C69)&lt;&gt;$Z$51</formula>
    </cfRule>
  </conditionalFormatting>
  <conditionalFormatting sqref="C97">
    <cfRule type="expression" dxfId="42" priority="15">
      <formula>(C55+C92-C97)&lt;&gt;$Z$55</formula>
    </cfRule>
  </conditionalFormatting>
  <conditionalFormatting sqref="C106">
    <cfRule type="expression" dxfId="41" priority="14">
      <formula>(C55+C92-C97)&lt;&gt;$Z$55</formula>
    </cfRule>
  </conditionalFormatting>
  <conditionalFormatting sqref="C114">
    <cfRule type="expression" dxfId="40" priority="13">
      <formula>(C55+C92-C97)&lt;&gt;$Z$55</formula>
    </cfRule>
  </conditionalFormatting>
  <conditionalFormatting sqref="C147">
    <cfRule type="expression" dxfId="39" priority="12">
      <formula>$C$147+$C$165-$C$170&lt;&gt;$Z$147</formula>
    </cfRule>
  </conditionalFormatting>
  <conditionalFormatting sqref="C165">
    <cfRule type="expression" dxfId="38" priority="11">
      <formula>$C$147+$C$165-$C$170&lt;&gt;$Z$147</formula>
    </cfRule>
  </conditionalFormatting>
  <conditionalFormatting sqref="C170">
    <cfRule type="expression" dxfId="37" priority="10">
      <formula>$C$147+$C$165-$C$170&lt;&gt;$Z$147</formula>
    </cfRule>
  </conditionalFormatting>
  <conditionalFormatting sqref="C179">
    <cfRule type="expression" dxfId="36" priority="9">
      <formula>$C$147+$C$165-$C$170&lt;&gt;$Z$147</formula>
    </cfRule>
  </conditionalFormatting>
  <conditionalFormatting sqref="C187">
    <cfRule type="expression" dxfId="35" priority="8">
      <formula>$C$147+$C$165-$C$170&lt;&gt;$Z$147</formula>
    </cfRule>
  </conditionalFormatting>
  <conditionalFormatting sqref="C154">
    <cfRule type="expression" dxfId="34" priority="7">
      <formula>$C$154+$C$193-$C$198&lt;&gt;$Z$154</formula>
    </cfRule>
  </conditionalFormatting>
  <conditionalFormatting sqref="C193">
    <cfRule type="expression" dxfId="33" priority="6">
      <formula>$C$154+$C$193-$C$198&lt;&gt;$Z$154</formula>
    </cfRule>
  </conditionalFormatting>
  <conditionalFormatting sqref="C198">
    <cfRule type="expression" dxfId="32" priority="5">
      <formula>$C$154+$C$193-$C$198&lt;&gt;$Z$154</formula>
    </cfRule>
  </conditionalFormatting>
  <conditionalFormatting sqref="C207">
    <cfRule type="expression" dxfId="31" priority="4">
      <formula>$C$154+$C$193-$C$198&lt;&gt;$Z$154</formula>
    </cfRule>
  </conditionalFormatting>
  <conditionalFormatting sqref="C215">
    <cfRule type="expression" dxfId="30" priority="3">
      <formula>$C$154+$C$193-$C$198&lt;&gt;$Z$154</formula>
    </cfRule>
  </conditionalFormatting>
  <conditionalFormatting sqref="C1554">
    <cfRule type="expression" dxfId="29" priority="80">
      <formula>$C$1554&lt;&gt;$Z$1554</formula>
    </cfRule>
  </conditionalFormatting>
  <conditionalFormatting sqref="C1565">
    <cfRule type="expression" dxfId="28" priority="2">
      <formula>$C$1565&lt;&gt;$Z$1565</formula>
    </cfRule>
  </conditionalFormatting>
  <conditionalFormatting sqref="C1600">
    <cfRule type="expression" dxfId="27" priority="1">
      <formula>$C$1600&lt;&gt;$Z$1600</formula>
    </cfRule>
  </conditionalFormatting>
  <conditionalFormatting sqref="C458">
    <cfRule type="expression" dxfId="26" priority="81">
      <formula>$C$458&lt;&gt;$Z$458</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954"/>
  <sheetViews>
    <sheetView zoomScale="85" zoomScaleNormal="85" workbookViewId="0">
      <pane ySplit="1" topLeftCell="A2" activePane="bottomLeft" state="frozen"/>
      <selection pane="bottomLeft" activeCell="L60" sqref="L60"/>
    </sheetView>
  </sheetViews>
  <sheetFormatPr defaultColWidth="9" defaultRowHeight="14" x14ac:dyDescent="0.25"/>
  <cols>
    <col min="1" max="1" width="38.36328125" style="78" customWidth="1"/>
    <col min="2" max="9" width="11.6328125" style="78" customWidth="1"/>
    <col min="10" max="11" width="21.90625" style="489" bestFit="1" customWidth="1"/>
    <col min="12" max="12" width="11.6328125" style="489" customWidth="1"/>
    <col min="13" max="13" width="23" style="489" bestFit="1" customWidth="1"/>
    <col min="14" max="14" width="9" style="125"/>
    <col min="15" max="16384" width="9" style="78"/>
  </cols>
  <sheetData>
    <row r="1" spans="1:14" x14ac:dyDescent="0.25">
      <c r="A1"/>
      <c r="J1" s="493" t="s">
        <v>864</v>
      </c>
      <c r="K1" s="493" t="s">
        <v>865</v>
      </c>
      <c r="L1" s="493" t="s">
        <v>863</v>
      </c>
      <c r="M1" s="493" t="s">
        <v>869</v>
      </c>
      <c r="N1" s="496"/>
    </row>
    <row r="2" spans="1:14" x14ac:dyDescent="0.25">
      <c r="A2" s="79" t="s">
        <v>460</v>
      </c>
    </row>
    <row r="3" spans="1:14" x14ac:dyDescent="0.25">
      <c r="A3" s="80" t="s">
        <v>18</v>
      </c>
      <c r="B3" s="81"/>
      <c r="C3" s="81"/>
    </row>
    <row r="4" spans="1:14" x14ac:dyDescent="0.25">
      <c r="A4" s="540" t="s">
        <v>461</v>
      </c>
      <c r="B4" s="540"/>
      <c r="C4" s="540"/>
      <c r="D4" s="540"/>
      <c r="E4" s="540"/>
    </row>
    <row r="6" spans="1:14" ht="14.5" thickBot="1" x14ac:dyDescent="0.3">
      <c r="A6" s="82" t="s">
        <v>34</v>
      </c>
      <c r="B6" s="81"/>
      <c r="C6" s="81"/>
    </row>
    <row r="7" spans="1:14" x14ac:dyDescent="0.25">
      <c r="A7" s="83" t="s">
        <v>289</v>
      </c>
      <c r="B7" s="84" t="s">
        <v>462</v>
      </c>
      <c r="C7" s="85" t="s">
        <v>147</v>
      </c>
    </row>
    <row r="8" spans="1:14" x14ac:dyDescent="0.25">
      <c r="A8" s="86"/>
      <c r="B8" s="87"/>
      <c r="C8" s="88"/>
    </row>
    <row r="9" spans="1:14" x14ac:dyDescent="0.25">
      <c r="A9" s="86"/>
      <c r="B9" s="89"/>
      <c r="C9" s="90"/>
    </row>
    <row r="10" spans="1:14" x14ac:dyDescent="0.25">
      <c r="A10" s="91"/>
      <c r="B10" s="92"/>
      <c r="C10" s="93"/>
    </row>
    <row r="11" spans="1:14" ht="14.5" thickBot="1" x14ac:dyDescent="0.3">
      <c r="A11" s="94" t="s">
        <v>65</v>
      </c>
      <c r="B11" s="95">
        <f>ROUND(SUM(B8:B10),2)</f>
        <v>0</v>
      </c>
      <c r="C11" s="96">
        <f>ROUND(SUM(C8:C10),2)</f>
        <v>0</v>
      </c>
    </row>
    <row r="12" spans="1:14" x14ac:dyDescent="0.25">
      <c r="A12" s="97" t="s">
        <v>463</v>
      </c>
    </row>
    <row r="14" spans="1:14" x14ac:dyDescent="0.25">
      <c r="A14" s="80" t="s">
        <v>35</v>
      </c>
      <c r="B14" s="81"/>
      <c r="C14" s="81"/>
    </row>
    <row r="15" spans="1:14" ht="24" customHeight="1" x14ac:dyDescent="0.25">
      <c r="A15" s="541" t="s">
        <v>464</v>
      </c>
      <c r="B15" s="541"/>
      <c r="C15" s="541"/>
      <c r="D15" s="541"/>
    </row>
    <row r="17" spans="1:13" x14ac:dyDescent="0.25">
      <c r="A17" s="80" t="s">
        <v>39</v>
      </c>
      <c r="B17" s="80"/>
      <c r="C17" s="80"/>
      <c r="D17" s="80"/>
      <c r="E17" s="80"/>
      <c r="F17" s="80"/>
    </row>
    <row r="18" spans="1:13" ht="14.5" thickBot="1" x14ac:dyDescent="0.3">
      <c r="A18" s="98" t="s">
        <v>465</v>
      </c>
    </row>
    <row r="19" spans="1:13" x14ac:dyDescent="0.25">
      <c r="A19" s="99" t="s">
        <v>466</v>
      </c>
      <c r="B19" s="100" t="s">
        <v>48</v>
      </c>
      <c r="C19" s="100" t="s">
        <v>53</v>
      </c>
      <c r="D19" s="100" t="s">
        <v>467</v>
      </c>
      <c r="E19" s="100" t="s">
        <v>468</v>
      </c>
      <c r="F19" s="101" t="s">
        <v>469</v>
      </c>
    </row>
    <row r="20" spans="1:13" x14ac:dyDescent="0.25">
      <c r="A20" s="102"/>
      <c r="B20" s="103"/>
      <c r="C20" s="103"/>
      <c r="D20" s="104"/>
      <c r="E20" s="105">
        <f>ROUND(IFERROR(C20/B20,0),4)</f>
        <v>0</v>
      </c>
      <c r="F20" s="106"/>
    </row>
    <row r="21" spans="1:13" x14ac:dyDescent="0.25">
      <c r="A21" s="102"/>
      <c r="B21" s="103"/>
      <c r="C21" s="103"/>
      <c r="D21" s="107"/>
      <c r="E21" s="105">
        <f>ROUND(IFERROR(C21/B21,0),4)</f>
        <v>0</v>
      </c>
      <c r="F21" s="106"/>
    </row>
    <row r="22" spans="1:13" x14ac:dyDescent="0.25">
      <c r="A22" s="102"/>
      <c r="B22" s="103"/>
      <c r="C22" s="103"/>
      <c r="D22" s="107"/>
      <c r="E22" s="105">
        <f>ROUND(IFERROR(C22/B22,0),4)</f>
        <v>0</v>
      </c>
      <c r="F22" s="106"/>
    </row>
    <row r="23" spans="1:13" x14ac:dyDescent="0.25">
      <c r="A23" s="102"/>
      <c r="B23" s="103"/>
      <c r="C23" s="103"/>
      <c r="D23" s="107"/>
      <c r="E23" s="105">
        <f>ROUND(IFERROR(C23/B23,0),4)</f>
        <v>0</v>
      </c>
      <c r="F23" s="108"/>
    </row>
    <row r="24" spans="1:13" ht="14.5" thickBot="1" x14ac:dyDescent="0.3">
      <c r="A24" s="109" t="s">
        <v>23</v>
      </c>
      <c r="B24" s="110">
        <f>ROUND(SUM(B20:B23),2)</f>
        <v>0</v>
      </c>
      <c r="C24" s="110">
        <f>ROUND(SUM(C20:C23),2)</f>
        <v>0</v>
      </c>
      <c r="D24" s="111"/>
      <c r="E24" s="112"/>
      <c r="F24" s="113"/>
    </row>
    <row r="25" spans="1:13" ht="14.5" thickBot="1" x14ac:dyDescent="0.3">
      <c r="A25" s="98" t="s">
        <v>470</v>
      </c>
    </row>
    <row r="26" spans="1:13" x14ac:dyDescent="0.25">
      <c r="A26" s="536" t="s">
        <v>471</v>
      </c>
      <c r="B26" s="538" t="s">
        <v>472</v>
      </c>
      <c r="C26" s="538"/>
      <c r="D26" s="538"/>
      <c r="E26" s="538" t="s">
        <v>473</v>
      </c>
      <c r="F26" s="538"/>
      <c r="G26" s="539"/>
    </row>
    <row r="27" spans="1:13" x14ac:dyDescent="0.25">
      <c r="A27" s="537"/>
      <c r="B27" s="114" t="s">
        <v>48</v>
      </c>
      <c r="C27" s="114" t="s">
        <v>474</v>
      </c>
      <c r="D27" s="114" t="s">
        <v>53</v>
      </c>
      <c r="E27" s="114" t="s">
        <v>48</v>
      </c>
      <c r="F27" s="114" t="s">
        <v>474</v>
      </c>
      <c r="G27" s="115" t="s">
        <v>53</v>
      </c>
    </row>
    <row r="28" spans="1:13" x14ac:dyDescent="0.25">
      <c r="A28" s="116" t="s">
        <v>475</v>
      </c>
      <c r="B28" s="103"/>
      <c r="C28" s="105">
        <f>ROUND(IFERROR(D28/B28,0),4)</f>
        <v>0</v>
      </c>
      <c r="D28" s="103"/>
      <c r="E28" s="103"/>
      <c r="F28" s="105">
        <f>ROUND(IFERROR(G28/E28,0),4)</f>
        <v>0</v>
      </c>
      <c r="G28" s="117"/>
    </row>
    <row r="29" spans="1:13" x14ac:dyDescent="0.25">
      <c r="A29" s="116" t="s">
        <v>476</v>
      </c>
      <c r="B29" s="103"/>
      <c r="C29" s="105">
        <f t="shared" ref="C29:C30" si="0">ROUND(IFERROR(D29/B29,0),4)</f>
        <v>0</v>
      </c>
      <c r="D29" s="103"/>
      <c r="E29" s="103"/>
      <c r="F29" s="105">
        <f t="shared" ref="F29:F30" si="1">ROUND(IFERROR(G29/E29,0),4)</f>
        <v>0</v>
      </c>
      <c r="G29" s="117"/>
    </row>
    <row r="30" spans="1:13" x14ac:dyDescent="0.25">
      <c r="A30" s="116"/>
      <c r="B30" s="118"/>
      <c r="C30" s="105">
        <f t="shared" si="0"/>
        <v>0</v>
      </c>
      <c r="D30" s="118"/>
      <c r="E30" s="118"/>
      <c r="F30" s="105">
        <f t="shared" si="1"/>
        <v>0</v>
      </c>
      <c r="G30" s="119"/>
    </row>
    <row r="31" spans="1:13" ht="14.5" thickBot="1" x14ac:dyDescent="0.3">
      <c r="A31" s="109" t="s">
        <v>23</v>
      </c>
      <c r="B31" s="110">
        <f>ROUND(SUM(B28:B30),2)</f>
        <v>0</v>
      </c>
      <c r="C31" s="120"/>
      <c r="D31" s="110">
        <f>ROUND(SUM(D28:D30),2)</f>
        <v>0</v>
      </c>
      <c r="E31" s="110">
        <f>ROUND(SUM(E28:E30),2)</f>
        <v>0</v>
      </c>
      <c r="F31" s="120"/>
      <c r="G31" s="121">
        <f>ROUND(SUM(G28:G30),2)</f>
        <v>0</v>
      </c>
    </row>
    <row r="32" spans="1:13" s="125" customFormat="1" x14ac:dyDescent="0.25">
      <c r="A32" s="122" t="s">
        <v>477</v>
      </c>
      <c r="B32" s="123"/>
      <c r="C32" s="124"/>
      <c r="D32" s="123"/>
      <c r="E32" s="123"/>
      <c r="F32" s="124"/>
      <c r="G32" s="123"/>
      <c r="J32" s="489"/>
      <c r="K32" s="489"/>
      <c r="L32" s="489"/>
      <c r="M32" s="489"/>
    </row>
    <row r="33" spans="1:13" s="125" customFormat="1" x14ac:dyDescent="0.25">
      <c r="A33" s="126" t="s">
        <v>478</v>
      </c>
      <c r="B33" s="123"/>
      <c r="C33" s="124"/>
      <c r="D33" s="123"/>
      <c r="E33" s="123"/>
      <c r="F33" s="124"/>
      <c r="G33" s="123"/>
      <c r="J33" s="489"/>
      <c r="K33" s="489"/>
      <c r="L33" s="489"/>
      <c r="M33" s="489"/>
    </row>
    <row r="34" spans="1:13" ht="14.5" thickBot="1" x14ac:dyDescent="0.3">
      <c r="A34" s="98" t="s">
        <v>479</v>
      </c>
    </row>
    <row r="35" spans="1:13" x14ac:dyDescent="0.25">
      <c r="A35" s="536" t="s">
        <v>471</v>
      </c>
      <c r="B35" s="538" t="s">
        <v>472</v>
      </c>
      <c r="C35" s="538"/>
      <c r="D35" s="538"/>
      <c r="E35" s="538" t="s">
        <v>473</v>
      </c>
      <c r="F35" s="538"/>
      <c r="G35" s="539"/>
    </row>
    <row r="36" spans="1:13" x14ac:dyDescent="0.25">
      <c r="A36" s="537"/>
      <c r="B36" s="114" t="s">
        <v>48</v>
      </c>
      <c r="C36" s="114" t="s">
        <v>474</v>
      </c>
      <c r="D36" s="114" t="s">
        <v>53</v>
      </c>
      <c r="E36" s="114" t="s">
        <v>48</v>
      </c>
      <c r="F36" s="114" t="s">
        <v>474</v>
      </c>
      <c r="G36" s="115" t="s">
        <v>53</v>
      </c>
    </row>
    <row r="37" spans="1:13" x14ac:dyDescent="0.25">
      <c r="A37" s="116" t="s">
        <v>475</v>
      </c>
      <c r="B37" s="103"/>
      <c r="C37" s="105">
        <f>ROUND(IFERROR(D37/B37,0),4)</f>
        <v>0</v>
      </c>
      <c r="D37" s="103"/>
      <c r="E37" s="103"/>
      <c r="F37" s="105">
        <f>ROUND(IFERROR(G37/E37,0),4)</f>
        <v>0</v>
      </c>
      <c r="G37" s="117"/>
    </row>
    <row r="38" spans="1:13" x14ac:dyDescent="0.25">
      <c r="A38" s="116" t="s">
        <v>476</v>
      </c>
      <c r="B38" s="103"/>
      <c r="C38" s="105">
        <f t="shared" ref="C38:C39" si="2">ROUND(IFERROR(D38/B38,0),4)</f>
        <v>0</v>
      </c>
      <c r="D38" s="103"/>
      <c r="E38" s="103"/>
      <c r="F38" s="105">
        <f t="shared" ref="F38:F39" si="3">ROUND(IFERROR(G38/E38,0),4)</f>
        <v>0</v>
      </c>
      <c r="G38" s="117"/>
    </row>
    <row r="39" spans="1:13" x14ac:dyDescent="0.25">
      <c r="A39" s="116"/>
      <c r="B39" s="118"/>
      <c r="C39" s="105">
        <f t="shared" si="2"/>
        <v>0</v>
      </c>
      <c r="D39" s="118"/>
      <c r="E39" s="118"/>
      <c r="F39" s="105">
        <f t="shared" si="3"/>
        <v>0</v>
      </c>
      <c r="G39" s="119"/>
    </row>
    <row r="40" spans="1:13" ht="14.5" thickBot="1" x14ac:dyDescent="0.3">
      <c r="A40" s="109" t="s">
        <v>23</v>
      </c>
      <c r="B40" s="110">
        <f>ROUND(SUM(B37:B39),2)</f>
        <v>0</v>
      </c>
      <c r="C40" s="120"/>
      <c r="D40" s="110">
        <f>ROUND(SUM(D37:D39),2)</f>
        <v>0</v>
      </c>
      <c r="E40" s="110">
        <f>ROUND(SUM(E37:E39),2)</f>
        <v>0</v>
      </c>
      <c r="F40" s="120"/>
      <c r="G40" s="121">
        <f>ROUND(SUM(G37:G39),2)</f>
        <v>0</v>
      </c>
    </row>
    <row r="41" spans="1:13" s="125" customFormat="1" x14ac:dyDescent="0.25">
      <c r="A41" s="126" t="s">
        <v>480</v>
      </c>
      <c r="B41" s="123"/>
      <c r="C41" s="124"/>
      <c r="D41" s="123"/>
      <c r="E41" s="123"/>
      <c r="F41" s="124"/>
      <c r="G41" s="123"/>
      <c r="J41" s="489"/>
      <c r="K41" s="489"/>
      <c r="L41" s="489"/>
      <c r="M41" s="489"/>
    </row>
    <row r="42" spans="1:13" ht="14.5" thickBot="1" x14ac:dyDescent="0.3">
      <c r="A42" s="127" t="s">
        <v>481</v>
      </c>
    </row>
    <row r="43" spans="1:13" ht="24" x14ac:dyDescent="0.25">
      <c r="A43" s="99" t="s">
        <v>271</v>
      </c>
      <c r="B43" s="100" t="s">
        <v>482</v>
      </c>
      <c r="C43" s="101" t="s">
        <v>483</v>
      </c>
    </row>
    <row r="44" spans="1:13" x14ac:dyDescent="0.25">
      <c r="A44" s="102"/>
      <c r="B44" s="104"/>
      <c r="C44" s="128"/>
    </row>
    <row r="45" spans="1:13" x14ac:dyDescent="0.25">
      <c r="A45" s="102"/>
      <c r="B45" s="103"/>
      <c r="C45" s="108"/>
    </row>
    <row r="46" spans="1:13" x14ac:dyDescent="0.25">
      <c r="A46" s="102"/>
      <c r="B46" s="103"/>
      <c r="C46" s="108"/>
    </row>
    <row r="47" spans="1:13" x14ac:dyDescent="0.25">
      <c r="A47" s="102"/>
      <c r="B47" s="103"/>
      <c r="C47" s="108"/>
    </row>
    <row r="48" spans="1:13" ht="14.5" thickBot="1" x14ac:dyDescent="0.3">
      <c r="A48" s="109" t="s">
        <v>23</v>
      </c>
      <c r="B48" s="110">
        <f>ROUND(SUM(B44:B47),2)</f>
        <v>0</v>
      </c>
      <c r="C48" s="113" t="s">
        <v>484</v>
      </c>
    </row>
    <row r="49" spans="1:12" x14ac:dyDescent="0.25">
      <c r="A49" s="129" t="s">
        <v>485</v>
      </c>
    </row>
    <row r="50" spans="1:12" ht="14.5" thickBot="1" x14ac:dyDescent="0.3">
      <c r="A50" s="130" t="s">
        <v>486</v>
      </c>
    </row>
    <row r="51" spans="1:12" ht="24" x14ac:dyDescent="0.25">
      <c r="A51" s="83" t="s">
        <v>271</v>
      </c>
      <c r="B51" s="131" t="s">
        <v>487</v>
      </c>
      <c r="C51" s="131" t="s">
        <v>488</v>
      </c>
      <c r="D51" s="131" t="s">
        <v>489</v>
      </c>
      <c r="E51" s="131" t="s">
        <v>490</v>
      </c>
      <c r="F51" s="132" t="s">
        <v>491</v>
      </c>
    </row>
    <row r="52" spans="1:12" x14ac:dyDescent="0.25">
      <c r="A52" s="133"/>
      <c r="B52" s="134"/>
      <c r="C52" s="135"/>
      <c r="D52" s="134"/>
      <c r="E52" s="136"/>
      <c r="F52" s="137"/>
    </row>
    <row r="53" spans="1:12" x14ac:dyDescent="0.25">
      <c r="A53" s="133"/>
      <c r="B53" s="134"/>
      <c r="C53" s="135"/>
      <c r="D53" s="134"/>
      <c r="E53" s="136"/>
      <c r="F53" s="137"/>
    </row>
    <row r="54" spans="1:12" x14ac:dyDescent="0.25">
      <c r="A54" s="133"/>
      <c r="B54" s="134"/>
      <c r="C54" s="135"/>
      <c r="D54" s="134"/>
      <c r="E54" s="136"/>
      <c r="F54" s="137"/>
    </row>
    <row r="55" spans="1:12" x14ac:dyDescent="0.25">
      <c r="A55" s="133"/>
      <c r="B55" s="134"/>
      <c r="C55" s="135"/>
      <c r="D55" s="134"/>
      <c r="E55" s="136"/>
      <c r="F55" s="137"/>
    </row>
    <row r="56" spans="1:12" ht="14.5" thickBot="1" x14ac:dyDescent="0.3">
      <c r="A56" s="94" t="s">
        <v>492</v>
      </c>
      <c r="B56" s="112"/>
      <c r="C56" s="95">
        <f>ROUND(SUM(C52:C55),2)</f>
        <v>0</v>
      </c>
      <c r="D56" s="112"/>
      <c r="E56" s="112"/>
      <c r="F56" s="113"/>
    </row>
    <row r="57" spans="1:12" x14ac:dyDescent="0.25">
      <c r="A57" s="129" t="s">
        <v>493</v>
      </c>
    </row>
    <row r="58" spans="1:12" ht="14.5" thickBot="1" x14ac:dyDescent="0.3">
      <c r="A58" s="138" t="s">
        <v>494</v>
      </c>
    </row>
    <row r="59" spans="1:12" ht="24" x14ac:dyDescent="0.25">
      <c r="A59" s="99" t="s">
        <v>271</v>
      </c>
      <c r="B59" s="100" t="s">
        <v>462</v>
      </c>
      <c r="C59" s="100" t="s">
        <v>495</v>
      </c>
      <c r="D59" s="101" t="s">
        <v>496</v>
      </c>
    </row>
    <row r="60" spans="1:12" x14ac:dyDescent="0.25">
      <c r="A60" s="102"/>
      <c r="B60" s="139"/>
      <c r="C60" s="533">
        <f>ROUND(IFERROR((B60-D60)/('合并附注表（一）不可插行'!C64-'合并附注表（一）不可插行'!C69),0),4)</f>
        <v>0</v>
      </c>
      <c r="D60" s="140"/>
      <c r="L60" s="489">
        <f t="shared" ref="L60:L65" si="4">ROUND(B60-D60,2)</f>
        <v>0</v>
      </c>
    </row>
    <row r="61" spans="1:12" x14ac:dyDescent="0.25">
      <c r="A61" s="102"/>
      <c r="B61" s="139"/>
      <c r="C61" s="533">
        <f>ROUND(IFERROR((B61-D61)/('合并附注表（一）不可插行'!C64-'合并附注表（一）不可插行'!C69),0),4)</f>
        <v>0</v>
      </c>
      <c r="D61" s="140"/>
      <c r="L61" s="489">
        <f t="shared" si="4"/>
        <v>0</v>
      </c>
    </row>
    <row r="62" spans="1:12" x14ac:dyDescent="0.25">
      <c r="A62" s="102"/>
      <c r="B62" s="139"/>
      <c r="C62" s="533">
        <f>ROUND(IFERROR((B62-D62)/('合并附注表（一）不可插行'!C64-'合并附注表（一）不可插行'!C69),0),4)</f>
        <v>0</v>
      </c>
      <c r="D62" s="140"/>
      <c r="L62" s="489">
        <f t="shared" si="4"/>
        <v>0</v>
      </c>
    </row>
    <row r="63" spans="1:12" x14ac:dyDescent="0.25">
      <c r="A63" s="102"/>
      <c r="B63" s="139"/>
      <c r="C63" s="533">
        <f>ROUND(IFERROR((B63-D63)/('合并附注表（一）不可插行'!C64-'合并附注表（一）不可插行'!C69),0),4)</f>
        <v>0</v>
      </c>
      <c r="D63" s="140"/>
      <c r="L63" s="489">
        <f t="shared" si="4"/>
        <v>0</v>
      </c>
    </row>
    <row r="64" spans="1:12" x14ac:dyDescent="0.25">
      <c r="A64" s="102"/>
      <c r="B64" s="139"/>
      <c r="C64" s="533">
        <f>ROUND(IFERROR((B64-D64)/('合并附注表（一）不可插行'!C64-'合并附注表（一）不可插行'!C69),0),4)</f>
        <v>0</v>
      </c>
      <c r="D64" s="140"/>
      <c r="L64" s="489">
        <f t="shared" si="4"/>
        <v>0</v>
      </c>
    </row>
    <row r="65" spans="1:12" ht="14.5" thickBot="1" x14ac:dyDescent="0.3">
      <c r="A65" s="109" t="s">
        <v>23</v>
      </c>
      <c r="B65" s="141">
        <f>ROUND(SUM(B60:B64),2)</f>
        <v>0</v>
      </c>
      <c r="C65" s="142">
        <f>ROUND(SUM(C60:C64),2)</f>
        <v>0</v>
      </c>
      <c r="D65" s="143">
        <f>ROUND(SUM(D60:D64),2)</f>
        <v>0</v>
      </c>
      <c r="L65" s="489">
        <f t="shared" si="4"/>
        <v>0</v>
      </c>
    </row>
    <row r="66" spans="1:12" x14ac:dyDescent="0.25">
      <c r="A66" s="129" t="s">
        <v>497</v>
      </c>
    </row>
    <row r="67" spans="1:12" ht="14.5" thickBot="1" x14ac:dyDescent="0.3">
      <c r="A67" s="144" t="s">
        <v>498</v>
      </c>
    </row>
    <row r="68" spans="1:12" ht="36" x14ac:dyDescent="0.25">
      <c r="A68" s="83" t="s">
        <v>69</v>
      </c>
      <c r="B68" s="131" t="s">
        <v>499</v>
      </c>
      <c r="C68" s="131" t="s">
        <v>500</v>
      </c>
      <c r="D68" s="132" t="s">
        <v>501</v>
      </c>
    </row>
    <row r="69" spans="1:12" x14ac:dyDescent="0.25">
      <c r="A69" s="133"/>
      <c r="B69" s="134"/>
      <c r="C69" s="135"/>
      <c r="D69" s="145"/>
    </row>
    <row r="70" spans="1:12" x14ac:dyDescent="0.25">
      <c r="A70" s="133"/>
      <c r="B70" s="134"/>
      <c r="C70" s="135"/>
      <c r="D70" s="145"/>
    </row>
    <row r="71" spans="1:12" x14ac:dyDescent="0.25">
      <c r="A71" s="133"/>
      <c r="B71" s="134"/>
      <c r="C71" s="135"/>
      <c r="D71" s="145"/>
    </row>
    <row r="72" spans="1:12" x14ac:dyDescent="0.25">
      <c r="A72" s="133"/>
      <c r="B72" s="134"/>
      <c r="C72" s="135"/>
      <c r="D72" s="145"/>
    </row>
    <row r="73" spans="1:12" ht="14.5" thickBot="1" x14ac:dyDescent="0.3">
      <c r="A73" s="94" t="s">
        <v>23</v>
      </c>
      <c r="B73" s="112"/>
      <c r="C73" s="146">
        <f>ROUND(SUM(C69:C72),2)</f>
        <v>0</v>
      </c>
      <c r="D73" s="147">
        <f>ROUND(SUM(D69:D72),2)</f>
        <v>0</v>
      </c>
    </row>
    <row r="74" spans="1:12" x14ac:dyDescent="0.25">
      <c r="A74" s="144" t="s">
        <v>502</v>
      </c>
    </row>
    <row r="75" spans="1:12" x14ac:dyDescent="0.25">
      <c r="A75" s="148" t="s">
        <v>503</v>
      </c>
    </row>
    <row r="77" spans="1:12" x14ac:dyDescent="0.25">
      <c r="A77" s="80" t="s">
        <v>64</v>
      </c>
      <c r="B77" s="80"/>
      <c r="C77" s="80"/>
      <c r="D77" s="80"/>
      <c r="E77" s="80"/>
    </row>
    <row r="78" spans="1:12" ht="14.5" thickBot="1" x14ac:dyDescent="0.3">
      <c r="A78" s="130" t="s">
        <v>504</v>
      </c>
    </row>
    <row r="79" spans="1:12" x14ac:dyDescent="0.25">
      <c r="A79" s="149" t="s">
        <v>505</v>
      </c>
      <c r="B79" s="150" t="s">
        <v>506</v>
      </c>
      <c r="C79" s="150" t="s">
        <v>462</v>
      </c>
      <c r="D79" s="150" t="s">
        <v>467</v>
      </c>
      <c r="E79" s="151" t="s">
        <v>507</v>
      </c>
    </row>
    <row r="80" spans="1:12" x14ac:dyDescent="0.25">
      <c r="A80" s="152"/>
      <c r="B80" s="102"/>
      <c r="C80" s="139"/>
      <c r="D80" s="153"/>
      <c r="E80" s="154"/>
    </row>
    <row r="81" spans="1:5" x14ac:dyDescent="0.25">
      <c r="A81" s="152"/>
      <c r="B81" s="102"/>
      <c r="C81" s="139"/>
      <c r="D81" s="153"/>
      <c r="E81" s="154"/>
    </row>
    <row r="82" spans="1:5" x14ac:dyDescent="0.25">
      <c r="A82" s="152"/>
      <c r="B82" s="102"/>
      <c r="C82" s="139"/>
      <c r="D82" s="153"/>
      <c r="E82" s="154"/>
    </row>
    <row r="83" spans="1:5" x14ac:dyDescent="0.25">
      <c r="A83" s="152"/>
      <c r="B83" s="153"/>
      <c r="C83" s="155"/>
      <c r="D83" s="153"/>
      <c r="E83" s="154"/>
    </row>
    <row r="84" spans="1:5" x14ac:dyDescent="0.25">
      <c r="A84" s="152"/>
      <c r="B84" s="153"/>
      <c r="C84" s="155"/>
      <c r="D84" s="153"/>
      <c r="E84" s="154"/>
    </row>
    <row r="85" spans="1:5" ht="14.5" thickBot="1" x14ac:dyDescent="0.3">
      <c r="A85" s="156" t="s">
        <v>65</v>
      </c>
      <c r="B85" s="120"/>
      <c r="C85" s="141">
        <f>ROUND(SUM(C80:C84),2)</f>
        <v>0</v>
      </c>
      <c r="D85" s="120"/>
      <c r="E85" s="157"/>
    </row>
    <row r="86" spans="1:5" ht="14.5" thickBot="1" x14ac:dyDescent="0.3">
      <c r="A86" s="138" t="s">
        <v>508</v>
      </c>
    </row>
    <row r="87" spans="1:5" ht="24" x14ac:dyDescent="0.25">
      <c r="A87" s="99" t="s">
        <v>271</v>
      </c>
      <c r="B87" s="100" t="s">
        <v>462</v>
      </c>
      <c r="C87" s="101" t="s">
        <v>509</v>
      </c>
    </row>
    <row r="88" spans="1:5" x14ac:dyDescent="0.25">
      <c r="A88" s="102"/>
      <c r="B88" s="139"/>
      <c r="C88" s="534">
        <f>ROUND(IFERROR(B88/('合并附注表（一）不可插行'!C130),0),4)</f>
        <v>0</v>
      </c>
    </row>
    <row r="89" spans="1:5" x14ac:dyDescent="0.25">
      <c r="A89" s="102"/>
      <c r="B89" s="139"/>
      <c r="C89" s="534">
        <f>ROUND(IFERROR(B89/('合并附注表（一）不可插行'!C130),0),4)</f>
        <v>0</v>
      </c>
    </row>
    <row r="90" spans="1:5" x14ac:dyDescent="0.25">
      <c r="A90" s="102"/>
      <c r="B90" s="139"/>
      <c r="C90" s="534">
        <f>ROUND(IFERROR(B90/('合并附注表（一）不可插行'!C130),0),4)</f>
        <v>0</v>
      </c>
    </row>
    <row r="91" spans="1:5" x14ac:dyDescent="0.25">
      <c r="A91" s="102"/>
      <c r="B91" s="139"/>
      <c r="C91" s="534">
        <f>ROUND(IFERROR(B91/('合并附注表（一）不可插行'!C130),0),4)</f>
        <v>0</v>
      </c>
    </row>
    <row r="92" spans="1:5" x14ac:dyDescent="0.25">
      <c r="A92" s="102"/>
      <c r="B92" s="139"/>
      <c r="C92" s="534">
        <f>ROUND(IFERROR(B92/('合并附注表（一）不可插行'!C130),0),4)</f>
        <v>0</v>
      </c>
    </row>
    <row r="93" spans="1:5" ht="14.5" thickBot="1" x14ac:dyDescent="0.3">
      <c r="A93" s="109" t="s">
        <v>23</v>
      </c>
      <c r="B93" s="141">
        <f>ROUND(SUM(B88:B92),2)</f>
        <v>0</v>
      </c>
      <c r="C93" s="158">
        <f>ROUND(SUM(C88:C92),2)</f>
        <v>0</v>
      </c>
    </row>
    <row r="94" spans="1:5" x14ac:dyDescent="0.25">
      <c r="A94" s="159" t="s">
        <v>510</v>
      </c>
    </row>
    <row r="96" spans="1:5" x14ac:dyDescent="0.25">
      <c r="A96" s="80" t="s">
        <v>68</v>
      </c>
      <c r="B96" s="80"/>
      <c r="C96" s="80"/>
      <c r="D96" s="80"/>
      <c r="E96" s="80"/>
    </row>
    <row r="97" spans="1:5" ht="15.5" thickBot="1" x14ac:dyDescent="0.3">
      <c r="A97" s="98" t="s">
        <v>72</v>
      </c>
      <c r="B97" s="160"/>
      <c r="C97" s="160"/>
      <c r="D97" s="161"/>
      <c r="E97" s="161"/>
    </row>
    <row r="98" spans="1:5" ht="24" x14ac:dyDescent="0.25">
      <c r="A98" s="99" t="s">
        <v>511</v>
      </c>
      <c r="B98" s="100" t="s">
        <v>512</v>
      </c>
      <c r="C98" s="100" t="s">
        <v>513</v>
      </c>
      <c r="D98" s="100" t="s">
        <v>514</v>
      </c>
      <c r="E98" s="101" t="s">
        <v>515</v>
      </c>
    </row>
    <row r="99" spans="1:5" x14ac:dyDescent="0.25">
      <c r="A99" s="102"/>
      <c r="B99" s="103"/>
      <c r="C99" s="162"/>
      <c r="D99" s="163"/>
      <c r="E99" s="164"/>
    </row>
    <row r="100" spans="1:5" x14ac:dyDescent="0.25">
      <c r="A100" s="102"/>
      <c r="B100" s="103"/>
      <c r="C100" s="165"/>
      <c r="D100" s="163"/>
      <c r="E100" s="166"/>
    </row>
    <row r="101" spans="1:5" x14ac:dyDescent="0.25">
      <c r="A101" s="102"/>
      <c r="B101" s="103"/>
      <c r="C101" s="165"/>
      <c r="D101" s="163"/>
      <c r="E101" s="166"/>
    </row>
    <row r="102" spans="1:5" x14ac:dyDescent="0.25">
      <c r="A102" s="102"/>
      <c r="B102" s="139"/>
      <c r="C102" s="167"/>
      <c r="D102" s="163"/>
      <c r="E102" s="166"/>
    </row>
    <row r="103" spans="1:5" ht="14.5" thickBot="1" x14ac:dyDescent="0.3">
      <c r="A103" s="109" t="s">
        <v>23</v>
      </c>
      <c r="B103" s="141">
        <f>ROUND(SUM(B99:B102),2)</f>
        <v>0</v>
      </c>
      <c r="C103" s="168"/>
      <c r="D103" s="169"/>
      <c r="E103" s="170"/>
    </row>
    <row r="104" spans="1:5" ht="15" x14ac:dyDescent="0.25">
      <c r="A104" s="159" t="s">
        <v>516</v>
      </c>
      <c r="B104" s="171"/>
      <c r="C104" s="171"/>
      <c r="D104" s="161"/>
      <c r="E104" s="161"/>
    </row>
    <row r="105" spans="1:5" x14ac:dyDescent="0.25">
      <c r="A105" s="125"/>
    </row>
    <row r="106" spans="1:5" ht="14.5" thickBot="1" x14ac:dyDescent="0.3">
      <c r="A106" s="495" t="s">
        <v>73</v>
      </c>
      <c r="B106" s="82"/>
      <c r="C106" s="82"/>
    </row>
    <row r="107" spans="1:5" x14ac:dyDescent="0.25">
      <c r="A107" s="99" t="s">
        <v>69</v>
      </c>
      <c r="B107" s="100" t="s">
        <v>462</v>
      </c>
      <c r="C107" s="101" t="s">
        <v>147</v>
      </c>
    </row>
    <row r="108" spans="1:5" x14ac:dyDescent="0.25">
      <c r="A108" s="86"/>
      <c r="B108" s="172"/>
      <c r="C108" s="173"/>
    </row>
    <row r="109" spans="1:5" x14ac:dyDescent="0.25">
      <c r="A109" s="86"/>
      <c r="B109" s="172"/>
      <c r="C109" s="173"/>
    </row>
    <row r="110" spans="1:5" x14ac:dyDescent="0.25">
      <c r="A110" s="86"/>
      <c r="B110" s="139"/>
      <c r="C110" s="140"/>
    </row>
    <row r="111" spans="1:5" x14ac:dyDescent="0.25">
      <c r="A111" s="86"/>
      <c r="B111" s="139"/>
      <c r="C111" s="140"/>
    </row>
    <row r="112" spans="1:5" ht="14.5" thickBot="1" x14ac:dyDescent="0.3">
      <c r="A112" s="109" t="s">
        <v>23</v>
      </c>
      <c r="B112" s="141">
        <f>ROUND(SUM(B108:B111),2)</f>
        <v>0</v>
      </c>
      <c r="C112" s="143">
        <f>ROUND(SUM(C108:C111),2)</f>
        <v>0</v>
      </c>
    </row>
    <row r="113" spans="1:6" ht="15.5" thickBot="1" x14ac:dyDescent="0.3">
      <c r="A113" s="130" t="s">
        <v>517</v>
      </c>
      <c r="B113" s="130"/>
      <c r="C113" s="130"/>
      <c r="D113" s="130"/>
      <c r="E113" s="161"/>
    </row>
    <row r="114" spans="1:6" ht="24" x14ac:dyDescent="0.25">
      <c r="A114" s="99" t="s">
        <v>69</v>
      </c>
      <c r="B114" s="100" t="s">
        <v>462</v>
      </c>
      <c r="C114" s="100" t="s">
        <v>518</v>
      </c>
      <c r="D114" s="101" t="s">
        <v>467</v>
      </c>
      <c r="E114" s="101" t="s">
        <v>515</v>
      </c>
    </row>
    <row r="115" spans="1:6" x14ac:dyDescent="0.25">
      <c r="A115" s="86"/>
      <c r="B115" s="172"/>
      <c r="C115" s="174"/>
      <c r="D115" s="175"/>
      <c r="E115" s="176"/>
    </row>
    <row r="116" spans="1:6" x14ac:dyDescent="0.25">
      <c r="A116" s="86"/>
      <c r="B116" s="172"/>
      <c r="C116" s="174"/>
      <c r="D116" s="175"/>
      <c r="E116" s="177"/>
    </row>
    <row r="117" spans="1:6" x14ac:dyDescent="0.25">
      <c r="A117" s="86"/>
      <c r="B117" s="139"/>
      <c r="C117" s="178"/>
      <c r="D117" s="179"/>
      <c r="E117" s="180"/>
    </row>
    <row r="118" spans="1:6" x14ac:dyDescent="0.25">
      <c r="A118" s="86"/>
      <c r="B118" s="139"/>
      <c r="C118" s="178"/>
      <c r="D118" s="179"/>
      <c r="E118" s="180"/>
    </row>
    <row r="119" spans="1:6" ht="14.5" thickBot="1" x14ac:dyDescent="0.3">
      <c r="A119" s="109" t="s">
        <v>23</v>
      </c>
      <c r="B119" s="141">
        <f>ROUND(SUM(B115:B118),2)</f>
        <v>0</v>
      </c>
      <c r="C119" s="181"/>
      <c r="D119" s="181"/>
      <c r="E119" s="182"/>
    </row>
    <row r="121" spans="1:6" x14ac:dyDescent="0.25">
      <c r="A121" s="80" t="s">
        <v>75</v>
      </c>
      <c r="B121" s="80"/>
      <c r="C121" s="80"/>
      <c r="D121" s="80"/>
      <c r="E121" s="80"/>
    </row>
    <row r="122" spans="1:6" ht="14.5" thickBot="1" x14ac:dyDescent="0.3">
      <c r="A122" s="98" t="s">
        <v>519</v>
      </c>
    </row>
    <row r="123" spans="1:6" x14ac:dyDescent="0.25">
      <c r="A123" s="99" t="s">
        <v>466</v>
      </c>
      <c r="B123" s="100" t="s">
        <v>48</v>
      </c>
      <c r="C123" s="100" t="s">
        <v>520</v>
      </c>
      <c r="D123" s="100" t="s">
        <v>467</v>
      </c>
      <c r="E123" s="101" t="s">
        <v>521</v>
      </c>
      <c r="F123" s="101" t="s">
        <v>469</v>
      </c>
    </row>
    <row r="124" spans="1:6" x14ac:dyDescent="0.25">
      <c r="A124" s="102"/>
      <c r="B124" s="103"/>
      <c r="C124" s="103"/>
      <c r="D124" s="183"/>
      <c r="E124" s="184">
        <f>ROUND(IFERROR(C124/B124,0),4)</f>
        <v>0</v>
      </c>
      <c r="F124" s="185"/>
    </row>
    <row r="125" spans="1:6" x14ac:dyDescent="0.25">
      <c r="A125" s="102"/>
      <c r="B125" s="103"/>
      <c r="C125" s="103"/>
      <c r="D125" s="107"/>
      <c r="E125" s="184">
        <f t="shared" ref="E125:E127" si="5">ROUND(IFERROR(C125/B125,0),4)</f>
        <v>0</v>
      </c>
      <c r="F125" s="185"/>
    </row>
    <row r="126" spans="1:6" x14ac:dyDescent="0.25">
      <c r="A126" s="102"/>
      <c r="B126" s="103"/>
      <c r="C126" s="103"/>
      <c r="D126" s="107"/>
      <c r="E126" s="184">
        <f t="shared" si="5"/>
        <v>0</v>
      </c>
      <c r="F126" s="185"/>
    </row>
    <row r="127" spans="1:6" x14ac:dyDescent="0.25">
      <c r="A127" s="102"/>
      <c r="B127" s="103"/>
      <c r="C127" s="103"/>
      <c r="D127" s="107"/>
      <c r="E127" s="184">
        <f t="shared" si="5"/>
        <v>0</v>
      </c>
      <c r="F127" s="186"/>
    </row>
    <row r="128" spans="1:6" ht="14.5" thickBot="1" x14ac:dyDescent="0.3">
      <c r="A128" s="109" t="s">
        <v>23</v>
      </c>
      <c r="B128" s="110">
        <f>ROUND(SUM(B124:B127),2)</f>
        <v>0</v>
      </c>
      <c r="C128" s="110">
        <f>ROUND(SUM(C124:C127),2)</f>
        <v>0</v>
      </c>
      <c r="D128" s="187"/>
      <c r="E128" s="188"/>
      <c r="F128" s="189"/>
    </row>
    <row r="129" spans="1:7" ht="14.5" thickBot="1" x14ac:dyDescent="0.3">
      <c r="A129" s="98" t="s">
        <v>522</v>
      </c>
    </row>
    <row r="130" spans="1:7" x14ac:dyDescent="0.25">
      <c r="A130" s="536" t="s">
        <v>471</v>
      </c>
      <c r="B130" s="538" t="s">
        <v>472</v>
      </c>
      <c r="C130" s="538"/>
      <c r="D130" s="538"/>
      <c r="E130" s="538" t="s">
        <v>473</v>
      </c>
      <c r="F130" s="538"/>
      <c r="G130" s="539"/>
    </row>
    <row r="131" spans="1:7" x14ac:dyDescent="0.25">
      <c r="A131" s="537"/>
      <c r="B131" s="114" t="s">
        <v>48</v>
      </c>
      <c r="C131" s="114" t="s">
        <v>521</v>
      </c>
      <c r="D131" s="114" t="s">
        <v>53</v>
      </c>
      <c r="E131" s="114" t="s">
        <v>48</v>
      </c>
      <c r="F131" s="114" t="s">
        <v>474</v>
      </c>
      <c r="G131" s="115" t="s">
        <v>53</v>
      </c>
    </row>
    <row r="132" spans="1:7" x14ac:dyDescent="0.25">
      <c r="A132" s="190" t="s">
        <v>475</v>
      </c>
      <c r="B132" s="103"/>
      <c r="C132" s="191">
        <f>ROUND(IFERROR(D132/B132,0),4)</f>
        <v>0</v>
      </c>
      <c r="D132" s="103"/>
      <c r="E132" s="103"/>
      <c r="F132" s="191">
        <f>ROUND(IFERROR(G132/E132,0),4)</f>
        <v>0</v>
      </c>
      <c r="G132" s="117"/>
    </row>
    <row r="133" spans="1:7" x14ac:dyDescent="0.25">
      <c r="A133" s="190" t="s">
        <v>476</v>
      </c>
      <c r="B133" s="103"/>
      <c r="C133" s="191">
        <f t="shared" ref="C133:C134" si="6">ROUND(IFERROR(D133/B133,0),4)</f>
        <v>0</v>
      </c>
      <c r="D133" s="103"/>
      <c r="E133" s="103"/>
      <c r="F133" s="191">
        <f t="shared" ref="F133:F134" si="7">ROUND(IFERROR(G133/E133,0),4)</f>
        <v>0</v>
      </c>
      <c r="G133" s="117"/>
    </row>
    <row r="134" spans="1:7" x14ac:dyDescent="0.25">
      <c r="A134" s="190"/>
      <c r="B134" s="103"/>
      <c r="C134" s="191">
        <f t="shared" si="6"/>
        <v>0</v>
      </c>
      <c r="D134" s="103"/>
      <c r="E134" s="103"/>
      <c r="F134" s="191">
        <f t="shared" si="7"/>
        <v>0</v>
      </c>
      <c r="G134" s="117"/>
    </row>
    <row r="135" spans="1:7" ht="14.5" thickBot="1" x14ac:dyDescent="0.3">
      <c r="A135" s="109" t="s">
        <v>23</v>
      </c>
      <c r="B135" s="110">
        <f>ROUND(SUM(B132:B134),2)</f>
        <v>0</v>
      </c>
      <c r="C135" s="120"/>
      <c r="D135" s="110">
        <f>ROUND(SUM(D132:D134),2)</f>
        <v>0</v>
      </c>
      <c r="E135" s="110">
        <f>ROUND(SUM(E132:E134),2)</f>
        <v>0</v>
      </c>
      <c r="F135" s="120"/>
      <c r="G135" s="121">
        <f>ROUND(SUM(G132:G134),2)</f>
        <v>0</v>
      </c>
    </row>
    <row r="136" spans="1:7" x14ac:dyDescent="0.25">
      <c r="A136" s="126" t="s">
        <v>477</v>
      </c>
    </row>
    <row r="137" spans="1:7" ht="14.5" thickBot="1" x14ac:dyDescent="0.3">
      <c r="A137" s="98" t="s">
        <v>523</v>
      </c>
    </row>
    <row r="138" spans="1:7" x14ac:dyDescent="0.25">
      <c r="A138" s="536" t="s">
        <v>471</v>
      </c>
      <c r="B138" s="538" t="s">
        <v>472</v>
      </c>
      <c r="C138" s="538"/>
      <c r="D138" s="538"/>
      <c r="E138" s="538" t="s">
        <v>473</v>
      </c>
      <c r="F138" s="538"/>
      <c r="G138" s="539"/>
    </row>
    <row r="139" spans="1:7" x14ac:dyDescent="0.25">
      <c r="A139" s="537"/>
      <c r="B139" s="114" t="s">
        <v>48</v>
      </c>
      <c r="C139" s="114" t="s">
        <v>521</v>
      </c>
      <c r="D139" s="114" t="s">
        <v>53</v>
      </c>
      <c r="E139" s="114" t="s">
        <v>48</v>
      </c>
      <c r="F139" s="114" t="s">
        <v>521</v>
      </c>
      <c r="G139" s="115" t="s">
        <v>53</v>
      </c>
    </row>
    <row r="140" spans="1:7" x14ac:dyDescent="0.25">
      <c r="A140" s="190" t="s">
        <v>475</v>
      </c>
      <c r="B140" s="103"/>
      <c r="C140" s="191">
        <f>ROUND(IFERROR(D140/B140,0),4)</f>
        <v>0</v>
      </c>
      <c r="D140" s="103"/>
      <c r="E140" s="103"/>
      <c r="F140" s="191">
        <f>ROUND(IFERROR(G140/E140,0),4)</f>
        <v>0</v>
      </c>
      <c r="G140" s="117"/>
    </row>
    <row r="141" spans="1:7" x14ac:dyDescent="0.25">
      <c r="A141" s="190" t="s">
        <v>476</v>
      </c>
      <c r="B141" s="103"/>
      <c r="C141" s="191">
        <f t="shared" ref="C141:C142" si="8">ROUND(IFERROR(D141/B141,0),4)</f>
        <v>0</v>
      </c>
      <c r="D141" s="103"/>
      <c r="E141" s="103"/>
      <c r="F141" s="191">
        <f t="shared" ref="F141:F142" si="9">ROUND(IFERROR(G141/E141,0),4)</f>
        <v>0</v>
      </c>
      <c r="G141" s="117"/>
    </row>
    <row r="142" spans="1:7" x14ac:dyDescent="0.25">
      <c r="A142" s="190"/>
      <c r="B142" s="103"/>
      <c r="C142" s="191">
        <f t="shared" si="8"/>
        <v>0</v>
      </c>
      <c r="D142" s="103"/>
      <c r="E142" s="103"/>
      <c r="F142" s="191">
        <f t="shared" si="9"/>
        <v>0</v>
      </c>
      <c r="G142" s="117"/>
    </row>
    <row r="143" spans="1:7" ht="14.5" thickBot="1" x14ac:dyDescent="0.3">
      <c r="A143" s="109" t="s">
        <v>23</v>
      </c>
      <c r="B143" s="110">
        <f>ROUND(SUM(B140:B142),2)</f>
        <v>0</v>
      </c>
      <c r="C143" s="120"/>
      <c r="D143" s="110">
        <f>ROUND(SUM(D140:D142),2)</f>
        <v>0</v>
      </c>
      <c r="E143" s="110">
        <f>ROUND(SUM(E140:E142),2)</f>
        <v>0</v>
      </c>
      <c r="F143" s="120"/>
      <c r="G143" s="121">
        <f>ROUND(SUM(G140:G142),2)</f>
        <v>0</v>
      </c>
    </row>
    <row r="144" spans="1:7" x14ac:dyDescent="0.25">
      <c r="A144" s="122" t="s">
        <v>480</v>
      </c>
    </row>
    <row r="145" spans="1:6" ht="14.5" thickBot="1" x14ac:dyDescent="0.3">
      <c r="A145" s="98" t="s">
        <v>481</v>
      </c>
    </row>
    <row r="146" spans="1:6" ht="24" x14ac:dyDescent="0.25">
      <c r="A146" s="99" t="s">
        <v>271</v>
      </c>
      <c r="B146" s="100" t="s">
        <v>524</v>
      </c>
      <c r="C146" s="101" t="s">
        <v>483</v>
      </c>
    </row>
    <row r="147" spans="1:6" x14ac:dyDescent="0.25">
      <c r="A147" s="102"/>
      <c r="B147" s="103"/>
      <c r="C147" s="128"/>
    </row>
    <row r="148" spans="1:6" x14ac:dyDescent="0.25">
      <c r="A148" s="102"/>
      <c r="B148" s="103"/>
      <c r="C148" s="108"/>
    </row>
    <row r="149" spans="1:6" x14ac:dyDescent="0.25">
      <c r="A149" s="102"/>
      <c r="B149" s="103"/>
      <c r="C149" s="108"/>
    </row>
    <row r="150" spans="1:6" x14ac:dyDescent="0.25">
      <c r="A150" s="102"/>
      <c r="B150" s="103"/>
      <c r="C150" s="108"/>
    </row>
    <row r="151" spans="1:6" ht="14.5" thickBot="1" x14ac:dyDescent="0.3">
      <c r="A151" s="109" t="s">
        <v>23</v>
      </c>
      <c r="B151" s="110">
        <f>ROUND(SUM(B147:B150),2)</f>
        <v>0</v>
      </c>
      <c r="C151" s="189"/>
    </row>
    <row r="152" spans="1:6" x14ac:dyDescent="0.25">
      <c r="A152" s="129" t="s">
        <v>485</v>
      </c>
    </row>
    <row r="153" spans="1:6" ht="14.5" thickBot="1" x14ac:dyDescent="0.3">
      <c r="A153" s="130" t="s">
        <v>525</v>
      </c>
    </row>
    <row r="154" spans="1:6" ht="24" x14ac:dyDescent="0.25">
      <c r="A154" s="83" t="s">
        <v>271</v>
      </c>
      <c r="B154" s="131" t="s">
        <v>487</v>
      </c>
      <c r="C154" s="131" t="s">
        <v>488</v>
      </c>
      <c r="D154" s="131" t="s">
        <v>489</v>
      </c>
      <c r="E154" s="132" t="s">
        <v>490</v>
      </c>
      <c r="F154" s="132" t="s">
        <v>491</v>
      </c>
    </row>
    <row r="155" spans="1:6" x14ac:dyDescent="0.25">
      <c r="A155" s="133"/>
      <c r="B155" s="134"/>
      <c r="C155" s="135"/>
      <c r="D155" s="134"/>
      <c r="E155" s="192"/>
      <c r="F155" s="192"/>
    </row>
    <row r="156" spans="1:6" x14ac:dyDescent="0.25">
      <c r="A156" s="133"/>
      <c r="B156" s="134"/>
      <c r="C156" s="135"/>
      <c r="D156" s="134"/>
      <c r="E156" s="192"/>
      <c r="F156" s="192"/>
    </row>
    <row r="157" spans="1:6" x14ac:dyDescent="0.25">
      <c r="A157" s="133"/>
      <c r="B157" s="134"/>
      <c r="C157" s="135"/>
      <c r="D157" s="134"/>
      <c r="E157" s="192"/>
      <c r="F157" s="192"/>
    </row>
    <row r="158" spans="1:6" x14ac:dyDescent="0.25">
      <c r="A158" s="133"/>
      <c r="B158" s="134"/>
      <c r="C158" s="135"/>
      <c r="D158" s="134"/>
      <c r="E158" s="192"/>
      <c r="F158" s="192"/>
    </row>
    <row r="159" spans="1:6" ht="14.5" thickBot="1" x14ac:dyDescent="0.3">
      <c r="A159" s="94" t="s">
        <v>492</v>
      </c>
      <c r="B159" s="187"/>
      <c r="C159" s="95">
        <f>ROUND(SUM(C155:C158),2)</f>
        <v>0</v>
      </c>
      <c r="D159" s="187"/>
      <c r="E159" s="189"/>
      <c r="F159" s="189"/>
    </row>
    <row r="160" spans="1:6" x14ac:dyDescent="0.25">
      <c r="A160" s="129" t="s">
        <v>526</v>
      </c>
    </row>
    <row r="161" spans="1:12" ht="14.5" thickBot="1" x14ac:dyDescent="0.3">
      <c r="A161" s="130" t="s">
        <v>527</v>
      </c>
    </row>
    <row r="162" spans="1:12" x14ac:dyDescent="0.25">
      <c r="A162" s="149" t="s">
        <v>528</v>
      </c>
      <c r="B162" s="150" t="s">
        <v>462</v>
      </c>
      <c r="C162" s="193" t="s">
        <v>147</v>
      </c>
    </row>
    <row r="163" spans="1:12" x14ac:dyDescent="0.25">
      <c r="A163" s="194"/>
      <c r="B163" s="87"/>
      <c r="C163" s="88"/>
    </row>
    <row r="164" spans="1:12" x14ac:dyDescent="0.25">
      <c r="A164" s="194"/>
      <c r="B164" s="87"/>
      <c r="C164" s="88"/>
    </row>
    <row r="165" spans="1:12" x14ac:dyDescent="0.25">
      <c r="A165" s="194"/>
      <c r="B165" s="87"/>
      <c r="C165" s="88"/>
    </row>
    <row r="166" spans="1:12" x14ac:dyDescent="0.25">
      <c r="A166" s="194"/>
      <c r="B166" s="87"/>
      <c r="C166" s="88"/>
    </row>
    <row r="167" spans="1:12" x14ac:dyDescent="0.25">
      <c r="A167" s="194"/>
      <c r="B167" s="87"/>
      <c r="C167" s="88"/>
    </row>
    <row r="168" spans="1:12" x14ac:dyDescent="0.25">
      <c r="A168" s="194"/>
      <c r="B168" s="195"/>
      <c r="C168" s="140"/>
    </row>
    <row r="169" spans="1:12" x14ac:dyDescent="0.25">
      <c r="A169" s="194"/>
      <c r="B169" s="195"/>
      <c r="C169" s="140"/>
    </row>
    <row r="170" spans="1:12" ht="14.5" thickBot="1" x14ac:dyDescent="0.3">
      <c r="A170" s="156" t="s">
        <v>529</v>
      </c>
      <c r="B170" s="196">
        <f>ROUND(SUM(B163:B169),2)</f>
        <v>0</v>
      </c>
      <c r="C170" s="197">
        <f>ROUND(SUM(C163:C169),2)</f>
        <v>0</v>
      </c>
    </row>
    <row r="171" spans="1:12" ht="14.5" thickBot="1" x14ac:dyDescent="0.3">
      <c r="A171" s="138" t="s">
        <v>530</v>
      </c>
    </row>
    <row r="172" spans="1:12" ht="36" x14ac:dyDescent="0.25">
      <c r="A172" s="99" t="s">
        <v>466</v>
      </c>
      <c r="B172" s="100" t="s">
        <v>528</v>
      </c>
      <c r="C172" s="100" t="s">
        <v>462</v>
      </c>
      <c r="D172" s="100" t="s">
        <v>467</v>
      </c>
      <c r="E172" s="101" t="s">
        <v>531</v>
      </c>
      <c r="F172" s="101" t="s">
        <v>496</v>
      </c>
    </row>
    <row r="173" spans="1:12" x14ac:dyDescent="0.25">
      <c r="A173" s="102"/>
      <c r="B173" s="194"/>
      <c r="C173" s="139"/>
      <c r="D173" s="198"/>
      <c r="E173" s="535">
        <f>ROUND(IFERROR((C173-F173)/('合并附注表（一）不可插行'!C165-'合并附注表（一）不可插行'!C170),0),4)</f>
        <v>0</v>
      </c>
      <c r="F173" s="140"/>
      <c r="L173" s="489">
        <f t="shared" ref="L173:L178" si="10">ROUND(C173-F173,2)</f>
        <v>0</v>
      </c>
    </row>
    <row r="174" spans="1:12" x14ac:dyDescent="0.25">
      <c r="A174" s="102"/>
      <c r="B174" s="194"/>
      <c r="C174" s="139"/>
      <c r="D174" s="198"/>
      <c r="E174" s="535">
        <f>ROUND(IFERROR((C174-F174)/('合并附注表（一）不可插行'!C165-'合并附注表（一）不可插行'!C170),0),4)</f>
        <v>0</v>
      </c>
      <c r="F174" s="140"/>
      <c r="L174" s="489">
        <f t="shared" si="10"/>
        <v>0</v>
      </c>
    </row>
    <row r="175" spans="1:12" x14ac:dyDescent="0.25">
      <c r="A175" s="102"/>
      <c r="B175" s="194"/>
      <c r="C175" s="139"/>
      <c r="D175" s="198"/>
      <c r="E175" s="535">
        <f>ROUND(IFERROR((C175-F175)/('合并附注表（一）不可插行'!C165-'合并附注表（一）不可插行'!C170),0),4)</f>
        <v>0</v>
      </c>
      <c r="F175" s="140"/>
      <c r="L175" s="489">
        <f t="shared" si="10"/>
        <v>0</v>
      </c>
    </row>
    <row r="176" spans="1:12" x14ac:dyDescent="0.25">
      <c r="A176" s="102"/>
      <c r="B176" s="198"/>
      <c r="C176" s="139"/>
      <c r="D176" s="198"/>
      <c r="E176" s="535">
        <f>ROUND(IFERROR((C176-F176)/('合并附注表（一）不可插行'!C165-'合并附注表（一）不可插行'!C170),0),4)</f>
        <v>0</v>
      </c>
      <c r="F176" s="140"/>
      <c r="L176" s="489">
        <f t="shared" si="10"/>
        <v>0</v>
      </c>
    </row>
    <row r="177" spans="1:12" x14ac:dyDescent="0.25">
      <c r="A177" s="102"/>
      <c r="B177" s="198"/>
      <c r="C177" s="139"/>
      <c r="D177" s="198"/>
      <c r="E177" s="535">
        <f>ROUND(IFERROR((C177-F177)/('合并附注表（一）不可插行'!C165-'合并附注表（一）不可插行'!C170),0),4)</f>
        <v>0</v>
      </c>
      <c r="F177" s="199"/>
      <c r="L177" s="489">
        <f t="shared" si="10"/>
        <v>0</v>
      </c>
    </row>
    <row r="178" spans="1:12" ht="14.5" thickBot="1" x14ac:dyDescent="0.3">
      <c r="A178" s="109" t="s">
        <v>23</v>
      </c>
      <c r="B178" s="187"/>
      <c r="C178" s="141">
        <f>ROUND(SUM(C173:C177),2)</f>
        <v>0</v>
      </c>
      <c r="D178" s="187"/>
      <c r="E178" s="200">
        <f>ROUND(SUM(E173:E177),2)</f>
        <v>0</v>
      </c>
      <c r="F178" s="143">
        <f>ROUND(SUM(F173:F177),2)</f>
        <v>0</v>
      </c>
      <c r="L178" s="489">
        <f t="shared" si="10"/>
        <v>0</v>
      </c>
    </row>
    <row r="179" spans="1:12" x14ac:dyDescent="0.25">
      <c r="A179" s="201" t="s">
        <v>532</v>
      </c>
    </row>
    <row r="180" spans="1:12" ht="14.5" thickBot="1" x14ac:dyDescent="0.3">
      <c r="A180" s="130" t="s">
        <v>533</v>
      </c>
    </row>
    <row r="181" spans="1:12" ht="36" x14ac:dyDescent="0.25">
      <c r="A181" s="149" t="s">
        <v>271</v>
      </c>
      <c r="B181" s="100" t="s">
        <v>534</v>
      </c>
      <c r="C181" s="150" t="s">
        <v>462</v>
      </c>
      <c r="D181" s="150" t="s">
        <v>535</v>
      </c>
      <c r="E181" s="202" t="s">
        <v>536</v>
      </c>
    </row>
    <row r="182" spans="1:12" x14ac:dyDescent="0.25">
      <c r="A182" s="203"/>
      <c r="B182" s="204"/>
      <c r="C182" s="139"/>
      <c r="D182" s="204"/>
      <c r="E182" s="205"/>
    </row>
    <row r="183" spans="1:12" x14ac:dyDescent="0.25">
      <c r="A183" s="203"/>
      <c r="B183" s="204"/>
      <c r="C183" s="139"/>
      <c r="D183" s="204"/>
      <c r="E183" s="205"/>
    </row>
    <row r="184" spans="1:12" x14ac:dyDescent="0.25">
      <c r="A184" s="203"/>
      <c r="B184" s="204"/>
      <c r="C184" s="139"/>
      <c r="D184" s="204"/>
      <c r="E184" s="205"/>
    </row>
    <row r="185" spans="1:12" x14ac:dyDescent="0.25">
      <c r="A185" s="203"/>
      <c r="B185" s="204"/>
      <c r="C185" s="139"/>
      <c r="D185" s="204"/>
      <c r="E185" s="205"/>
    </row>
    <row r="186" spans="1:12" ht="14.5" thickBot="1" x14ac:dyDescent="0.3">
      <c r="A186" s="206" t="s">
        <v>529</v>
      </c>
      <c r="B186" s="187"/>
      <c r="C186" s="141">
        <f>ROUND(SUM(C182:C185),2)</f>
        <v>0</v>
      </c>
      <c r="D186" s="187"/>
      <c r="E186" s="189"/>
    </row>
    <row r="187" spans="1:12" x14ac:dyDescent="0.25">
      <c r="A187" s="129" t="s">
        <v>537</v>
      </c>
    </row>
    <row r="188" spans="1:12" ht="14.5" thickBot="1" x14ac:dyDescent="0.3">
      <c r="A188" s="144" t="s">
        <v>538</v>
      </c>
    </row>
    <row r="189" spans="1:12" ht="36" x14ac:dyDescent="0.25">
      <c r="A189" s="207" t="s">
        <v>539</v>
      </c>
      <c r="B189" s="131" t="s">
        <v>499</v>
      </c>
      <c r="C189" s="131" t="s">
        <v>500</v>
      </c>
      <c r="D189" s="132" t="s">
        <v>501</v>
      </c>
    </row>
    <row r="190" spans="1:12" x14ac:dyDescent="0.25">
      <c r="A190" s="208"/>
      <c r="B190" s="209"/>
      <c r="C190" s="135"/>
      <c r="D190" s="145"/>
    </row>
    <row r="191" spans="1:12" x14ac:dyDescent="0.25">
      <c r="A191" s="208"/>
      <c r="B191" s="210"/>
      <c r="C191" s="135"/>
      <c r="D191" s="145"/>
    </row>
    <row r="192" spans="1:12" x14ac:dyDescent="0.25">
      <c r="A192" s="208"/>
      <c r="B192" s="210"/>
      <c r="C192" s="135"/>
      <c r="D192" s="145"/>
    </row>
    <row r="193" spans="1:5" x14ac:dyDescent="0.25">
      <c r="A193" s="208"/>
      <c r="B193" s="209"/>
      <c r="C193" s="135"/>
      <c r="D193" s="145"/>
    </row>
    <row r="194" spans="1:5" ht="14.5" thickBot="1" x14ac:dyDescent="0.3">
      <c r="A194" s="94" t="s">
        <v>23</v>
      </c>
      <c r="B194" s="187"/>
      <c r="C194" s="146">
        <f>ROUND(SUM(C190:C193),2)</f>
        <v>0</v>
      </c>
      <c r="D194" s="147">
        <f>ROUND(SUM(D190:D193),2)</f>
        <v>0</v>
      </c>
    </row>
    <row r="195" spans="1:5" x14ac:dyDescent="0.25">
      <c r="A195" s="144" t="s">
        <v>540</v>
      </c>
    </row>
    <row r="196" spans="1:5" x14ac:dyDescent="0.25">
      <c r="A196" s="126" t="s">
        <v>503</v>
      </c>
    </row>
    <row r="198" spans="1:5" x14ac:dyDescent="0.25">
      <c r="A198" s="80" t="s">
        <v>91</v>
      </c>
      <c r="B198" s="81"/>
      <c r="C198" s="81"/>
      <c r="D198" s="80"/>
    </row>
    <row r="199" spans="1:5" x14ac:dyDescent="0.25">
      <c r="A199" s="98" t="s">
        <v>116</v>
      </c>
    </row>
    <row r="201" spans="1:5" ht="14.5" thickBot="1" x14ac:dyDescent="0.3">
      <c r="A201" s="211" t="s">
        <v>118</v>
      </c>
      <c r="B201" s="212"/>
      <c r="C201" s="212"/>
      <c r="D201" s="211"/>
      <c r="E201" s="212"/>
    </row>
    <row r="202" spans="1:5" x14ac:dyDescent="0.25">
      <c r="A202" s="83" t="s">
        <v>541</v>
      </c>
      <c r="B202" s="84" t="s">
        <v>850</v>
      </c>
      <c r="C202" s="84" t="s">
        <v>851</v>
      </c>
      <c r="D202" s="84" t="s">
        <v>852</v>
      </c>
      <c r="E202" s="85" t="s">
        <v>853</v>
      </c>
    </row>
    <row r="203" spans="1:5" x14ac:dyDescent="0.25">
      <c r="A203" s="133"/>
      <c r="B203" s="87"/>
      <c r="C203" s="87"/>
      <c r="D203" s="87"/>
      <c r="E203" s="213"/>
    </row>
    <row r="204" spans="1:5" x14ac:dyDescent="0.25">
      <c r="A204" s="133"/>
      <c r="B204" s="87"/>
      <c r="C204" s="87"/>
      <c r="D204" s="87"/>
      <c r="E204" s="213"/>
    </row>
    <row r="205" spans="1:5" x14ac:dyDescent="0.25">
      <c r="A205" s="133"/>
      <c r="B205" s="87"/>
      <c r="C205" s="87"/>
      <c r="D205" s="87"/>
      <c r="E205" s="213"/>
    </row>
    <row r="206" spans="1:5" x14ac:dyDescent="0.25">
      <c r="A206" s="133"/>
      <c r="B206" s="89"/>
      <c r="C206" s="89"/>
      <c r="D206" s="89"/>
      <c r="E206" s="213"/>
    </row>
    <row r="207" spans="1:5" x14ac:dyDescent="0.25">
      <c r="A207" s="91"/>
      <c r="B207" s="214"/>
      <c r="C207" s="214"/>
      <c r="D207" s="214"/>
      <c r="E207" s="215"/>
    </row>
    <row r="208" spans="1:5" ht="14.5" thickBot="1" x14ac:dyDescent="0.3">
      <c r="A208" s="94" t="s">
        <v>65</v>
      </c>
      <c r="B208" s="95">
        <f>ROUND(SUM(B203:B207),2)</f>
        <v>0</v>
      </c>
      <c r="C208" s="95">
        <f>ROUND(SUM(C203:C207),2)</f>
        <v>0</v>
      </c>
      <c r="D208" s="95">
        <f>ROUND(SUM(D203:D207),2)</f>
        <v>0</v>
      </c>
      <c r="E208" s="216"/>
    </row>
    <row r="209" spans="1:3" x14ac:dyDescent="0.25">
      <c r="A209" s="148" t="s">
        <v>544</v>
      </c>
    </row>
    <row r="210" spans="1:3" x14ac:dyDescent="0.25">
      <c r="A210" s="148" t="s">
        <v>545</v>
      </c>
    </row>
    <row r="211" spans="1:3" x14ac:dyDescent="0.25">
      <c r="A211" s="148" t="s">
        <v>546</v>
      </c>
    </row>
    <row r="212" spans="1:3" x14ac:dyDescent="0.25">
      <c r="A212" s="148" t="s">
        <v>547</v>
      </c>
    </row>
    <row r="214" spans="1:3" ht="14.5" thickBot="1" x14ac:dyDescent="0.3">
      <c r="A214" s="82" t="s">
        <v>120</v>
      </c>
      <c r="B214" s="211"/>
      <c r="C214" s="211"/>
    </row>
    <row r="215" spans="1:3" x14ac:dyDescent="0.25">
      <c r="A215" s="217" t="s">
        <v>69</v>
      </c>
      <c r="B215" s="218" t="s">
        <v>462</v>
      </c>
      <c r="C215" s="219" t="s">
        <v>147</v>
      </c>
    </row>
    <row r="216" spans="1:3" x14ac:dyDescent="0.25">
      <c r="A216" s="194"/>
      <c r="B216" s="220"/>
      <c r="C216" s="221"/>
    </row>
    <row r="217" spans="1:3" x14ac:dyDescent="0.25">
      <c r="A217" s="194"/>
      <c r="B217" s="220"/>
      <c r="C217" s="221"/>
    </row>
    <row r="218" spans="1:3" x14ac:dyDescent="0.25">
      <c r="A218" s="194"/>
      <c r="B218" s="220"/>
      <c r="C218" s="221"/>
    </row>
    <row r="219" spans="1:3" x14ac:dyDescent="0.25">
      <c r="A219" s="194"/>
      <c r="B219" s="220"/>
      <c r="C219" s="221"/>
    </row>
    <row r="220" spans="1:3" x14ac:dyDescent="0.25">
      <c r="A220" s="194"/>
      <c r="B220" s="220"/>
      <c r="C220" s="221"/>
    </row>
    <row r="221" spans="1:3" x14ac:dyDescent="0.25">
      <c r="A221" s="194"/>
      <c r="B221" s="220"/>
      <c r="C221" s="221"/>
    </row>
    <row r="222" spans="1:3" x14ac:dyDescent="0.25">
      <c r="A222" s="194"/>
      <c r="B222" s="222"/>
      <c r="C222" s="223"/>
    </row>
    <row r="223" spans="1:3" x14ac:dyDescent="0.25">
      <c r="A223" s="133"/>
      <c r="B223" s="222"/>
      <c r="C223" s="223"/>
    </row>
    <row r="224" spans="1:3" ht="14.5" thickBot="1" x14ac:dyDescent="0.3">
      <c r="A224" s="224" t="s">
        <v>23</v>
      </c>
      <c r="B224" s="225">
        <f>ROUND(SUM(B216:B223),2)</f>
        <v>0</v>
      </c>
      <c r="C224" s="226">
        <f>ROUND(SUM(C216:C223),2)</f>
        <v>0</v>
      </c>
    </row>
    <row r="226" spans="1:11" ht="14.5" thickBot="1" x14ac:dyDescent="0.3">
      <c r="A226" s="490" t="s">
        <v>121</v>
      </c>
      <c r="B226" s="82"/>
      <c r="C226" s="82"/>
    </row>
    <row r="227" spans="1:11" x14ac:dyDescent="0.25">
      <c r="A227" s="217" t="s">
        <v>69</v>
      </c>
      <c r="B227" s="218" t="s">
        <v>462</v>
      </c>
      <c r="C227" s="219" t="s">
        <v>147</v>
      </c>
    </row>
    <row r="228" spans="1:11" x14ac:dyDescent="0.25">
      <c r="A228" s="194"/>
      <c r="B228" s="220"/>
      <c r="C228" s="221"/>
    </row>
    <row r="229" spans="1:11" x14ac:dyDescent="0.25">
      <c r="A229" s="194"/>
      <c r="B229" s="220"/>
      <c r="C229" s="221"/>
    </row>
    <row r="230" spans="1:11" x14ac:dyDescent="0.25">
      <c r="A230" s="194"/>
      <c r="B230" s="220"/>
      <c r="C230" s="221"/>
    </row>
    <row r="231" spans="1:11" x14ac:dyDescent="0.25">
      <c r="A231" s="194"/>
      <c r="B231" s="220"/>
      <c r="C231" s="221"/>
    </row>
    <row r="232" spans="1:11" x14ac:dyDescent="0.25">
      <c r="A232" s="194"/>
      <c r="B232" s="220"/>
      <c r="C232" s="221"/>
    </row>
    <row r="233" spans="1:11" x14ac:dyDescent="0.25">
      <c r="A233" s="194"/>
      <c r="B233" s="220"/>
      <c r="C233" s="221"/>
    </row>
    <row r="234" spans="1:11" x14ac:dyDescent="0.25">
      <c r="A234" s="194"/>
      <c r="B234" s="222"/>
      <c r="C234" s="223"/>
    </row>
    <row r="235" spans="1:11" x14ac:dyDescent="0.25">
      <c r="A235" s="133"/>
      <c r="B235" s="222"/>
      <c r="C235" s="223"/>
      <c r="J235" s="489" t="s">
        <v>931</v>
      </c>
      <c r="K235" s="489" t="s">
        <v>930</v>
      </c>
    </row>
    <row r="236" spans="1:11" ht="14.5" thickBot="1" x14ac:dyDescent="0.3">
      <c r="A236" s="224" t="s">
        <v>23</v>
      </c>
      <c r="B236" s="225">
        <f>ROUND(SUM(B228:B235),2)</f>
        <v>0</v>
      </c>
      <c r="C236" s="226">
        <f>ROUND(SUM(C228:C235),2)</f>
        <v>0</v>
      </c>
    </row>
    <row r="238" spans="1:11" x14ac:dyDescent="0.25">
      <c r="A238" s="80" t="s">
        <v>122</v>
      </c>
      <c r="B238" s="80"/>
      <c r="C238" s="80"/>
      <c r="D238" s="80"/>
      <c r="E238" s="80"/>
    </row>
    <row r="239" spans="1:11" ht="14.5" thickBot="1" x14ac:dyDescent="0.3">
      <c r="A239" s="227" t="s">
        <v>548</v>
      </c>
    </row>
    <row r="240" spans="1:11" x14ac:dyDescent="0.25">
      <c r="A240" s="228" t="s">
        <v>549</v>
      </c>
      <c r="B240" s="229" t="s">
        <v>125</v>
      </c>
      <c r="C240" s="230" t="s">
        <v>550</v>
      </c>
      <c r="D240" s="231" t="s">
        <v>17</v>
      </c>
      <c r="E240" s="232" t="s">
        <v>529</v>
      </c>
    </row>
    <row r="241" spans="1:11" x14ac:dyDescent="0.25">
      <c r="A241" s="233" t="s">
        <v>551</v>
      </c>
      <c r="B241" s="234"/>
      <c r="C241" s="235"/>
      <c r="D241" s="234"/>
      <c r="E241" s="236">
        <f>ROUND(SUM(B241:D241),2)</f>
        <v>0</v>
      </c>
    </row>
    <row r="242" spans="1:11" x14ac:dyDescent="0.25">
      <c r="A242" s="233" t="s">
        <v>543</v>
      </c>
      <c r="B242" s="234"/>
      <c r="C242" s="235"/>
      <c r="D242" s="234"/>
      <c r="E242" s="236">
        <f>ROUND(SUM(B242:D242),2)</f>
        <v>0</v>
      </c>
    </row>
    <row r="243" spans="1:11" x14ac:dyDescent="0.25">
      <c r="A243" s="237" t="s">
        <v>552</v>
      </c>
      <c r="B243" s="234"/>
      <c r="C243" s="235"/>
      <c r="D243" s="235"/>
      <c r="E243" s="238">
        <f>ROUND(SUM(B243:D243),2)</f>
        <v>0</v>
      </c>
    </row>
    <row r="244" spans="1:11" x14ac:dyDescent="0.25">
      <c r="A244" s="233" t="s">
        <v>553</v>
      </c>
      <c r="B244" s="234"/>
      <c r="C244" s="235"/>
      <c r="D244" s="235"/>
      <c r="E244" s="238">
        <f>ROUND(SUM(B244:D244),2)</f>
        <v>0</v>
      </c>
    </row>
    <row r="245" spans="1:11" ht="14.5" thickBot="1" x14ac:dyDescent="0.3">
      <c r="A245" s="239" t="s">
        <v>529</v>
      </c>
      <c r="B245" s="240">
        <f>ROUND(B241+B242+B243-B244,2)</f>
        <v>0</v>
      </c>
      <c r="C245" s="240">
        <f>ROUND(C241+C242+C243-C244,2)</f>
        <v>0</v>
      </c>
      <c r="D245" s="240">
        <f>ROUND(D241+D242+D243-D244,2)</f>
        <v>0</v>
      </c>
      <c r="E245" s="241">
        <f>ROUND(E241+E242+E243-E244,2)</f>
        <v>0</v>
      </c>
    </row>
    <row r="246" spans="1:11" ht="14.5" thickBot="1" x14ac:dyDescent="0.3">
      <c r="A246" s="227" t="s">
        <v>554</v>
      </c>
    </row>
    <row r="247" spans="1:11" x14ac:dyDescent="0.25">
      <c r="A247" s="547" t="s">
        <v>555</v>
      </c>
      <c r="B247" s="549" t="s">
        <v>48</v>
      </c>
      <c r="C247" s="550"/>
      <c r="D247" s="550"/>
      <c r="E247" s="547"/>
      <c r="F247" s="549" t="s">
        <v>99</v>
      </c>
      <c r="G247" s="550"/>
      <c r="H247" s="550"/>
      <c r="I247" s="550"/>
      <c r="J247" s="542" t="s">
        <v>556</v>
      </c>
      <c r="K247" s="544" t="s">
        <v>557</v>
      </c>
    </row>
    <row r="248" spans="1:11" x14ac:dyDescent="0.25">
      <c r="A248" s="548"/>
      <c r="B248" s="242" t="s">
        <v>558</v>
      </c>
      <c r="C248" s="242" t="s">
        <v>559</v>
      </c>
      <c r="D248" s="242" t="s">
        <v>560</v>
      </c>
      <c r="E248" s="242" t="s">
        <v>561</v>
      </c>
      <c r="F248" s="242" t="s">
        <v>558</v>
      </c>
      <c r="G248" s="242" t="s">
        <v>559</v>
      </c>
      <c r="H248" s="242" t="s">
        <v>560</v>
      </c>
      <c r="I248" s="242" t="s">
        <v>561</v>
      </c>
      <c r="J248" s="543"/>
      <c r="K248" s="545"/>
    </row>
    <row r="249" spans="1:11" x14ac:dyDescent="0.25">
      <c r="A249" s="233"/>
      <c r="B249" s="243"/>
      <c r="C249" s="243"/>
      <c r="D249" s="243"/>
      <c r="E249" s="243">
        <f>ROUND(B249+C249-D249,2)</f>
        <v>0</v>
      </c>
      <c r="F249" s="243"/>
      <c r="G249" s="243"/>
      <c r="H249" s="243"/>
      <c r="I249" s="243">
        <f>ROUND(F249+G249-H249,2)</f>
        <v>0</v>
      </c>
      <c r="J249" s="497"/>
      <c r="K249" s="498"/>
    </row>
    <row r="250" spans="1:11" x14ac:dyDescent="0.25">
      <c r="A250" s="233"/>
      <c r="B250" s="243"/>
      <c r="C250" s="243"/>
      <c r="D250" s="243"/>
      <c r="E250" s="243">
        <f>ROUND(B250+C250-D250,2)</f>
        <v>0</v>
      </c>
      <c r="F250" s="243"/>
      <c r="G250" s="243"/>
      <c r="H250" s="243"/>
      <c r="I250" s="243">
        <f>ROUND(F250+G250-H250,2)</f>
        <v>0</v>
      </c>
      <c r="J250" s="497"/>
      <c r="K250" s="498"/>
    </row>
    <row r="251" spans="1:11" x14ac:dyDescent="0.25">
      <c r="A251" s="233"/>
      <c r="B251" s="243"/>
      <c r="C251" s="243"/>
      <c r="D251" s="243"/>
      <c r="E251" s="243">
        <f>ROUND(B251+C251-D251,2)</f>
        <v>0</v>
      </c>
      <c r="F251" s="243"/>
      <c r="G251" s="243"/>
      <c r="H251" s="243"/>
      <c r="I251" s="243">
        <f>ROUND(F251+G251-H251,2)</f>
        <v>0</v>
      </c>
      <c r="J251" s="497"/>
      <c r="K251" s="498"/>
    </row>
    <row r="252" spans="1:11" x14ac:dyDescent="0.25">
      <c r="A252" s="233"/>
      <c r="B252" s="243"/>
      <c r="C252" s="243"/>
      <c r="D252" s="243"/>
      <c r="E252" s="243">
        <f>ROUND(B252+C252-D252,2)</f>
        <v>0</v>
      </c>
      <c r="F252" s="243"/>
      <c r="G252" s="243"/>
      <c r="H252" s="243"/>
      <c r="I252" s="243">
        <f>ROUND(F252+G252-H252,2)</f>
        <v>0</v>
      </c>
      <c r="J252" s="497"/>
      <c r="K252" s="498"/>
    </row>
    <row r="253" spans="1:11" ht="14.5" thickBot="1" x14ac:dyDescent="0.3">
      <c r="A253" s="239" t="s">
        <v>529</v>
      </c>
      <c r="B253" s="240">
        <f t="shared" ref="B253:I253" si="11">ROUND(SUM(B249:B252),2)</f>
        <v>0</v>
      </c>
      <c r="C253" s="240">
        <f t="shared" si="11"/>
        <v>0</v>
      </c>
      <c r="D253" s="240">
        <f t="shared" si="11"/>
        <v>0</v>
      </c>
      <c r="E253" s="240">
        <f t="shared" si="11"/>
        <v>0</v>
      </c>
      <c r="F253" s="240">
        <f t="shared" si="11"/>
        <v>0</v>
      </c>
      <c r="G253" s="240">
        <f t="shared" si="11"/>
        <v>0</v>
      </c>
      <c r="H253" s="240">
        <f t="shared" si="11"/>
        <v>0</v>
      </c>
      <c r="I253" s="240">
        <f t="shared" si="11"/>
        <v>0</v>
      </c>
      <c r="J253" s="499"/>
      <c r="K253" s="500">
        <f>ROUND(SUM(K249:K252),2)</f>
        <v>0</v>
      </c>
    </row>
    <row r="254" spans="1:11" ht="14.5" thickBot="1" x14ac:dyDescent="0.3">
      <c r="A254" s="144" t="s">
        <v>562</v>
      </c>
    </row>
    <row r="255" spans="1:11" x14ac:dyDescent="0.25">
      <c r="A255" s="83" t="s">
        <v>549</v>
      </c>
      <c r="B255" s="244" t="s">
        <v>563</v>
      </c>
      <c r="C255" s="244" t="s">
        <v>564</v>
      </c>
      <c r="D255" s="84" t="s">
        <v>17</v>
      </c>
      <c r="E255" s="85" t="s">
        <v>529</v>
      </c>
    </row>
    <row r="256" spans="1:11" x14ac:dyDescent="0.25">
      <c r="A256" s="245" t="s">
        <v>565</v>
      </c>
      <c r="B256" s="246"/>
      <c r="C256" s="246"/>
      <c r="D256" s="246"/>
      <c r="E256" s="247">
        <f t="shared" ref="E256:E261" si="12">ROUND(SUM(B256:D256),2)</f>
        <v>0</v>
      </c>
    </row>
    <row r="257" spans="1:8" x14ac:dyDescent="0.25">
      <c r="A257" s="245" t="s">
        <v>566</v>
      </c>
      <c r="B257" s="246"/>
      <c r="C257" s="246"/>
      <c r="D257" s="246"/>
      <c r="E257" s="247">
        <f t="shared" si="12"/>
        <v>0</v>
      </c>
    </row>
    <row r="258" spans="1:8" x14ac:dyDescent="0.25">
      <c r="A258" s="248" t="s">
        <v>567</v>
      </c>
      <c r="B258" s="246"/>
      <c r="C258" s="246"/>
      <c r="D258" s="246"/>
      <c r="E258" s="247">
        <f t="shared" si="12"/>
        <v>0</v>
      </c>
    </row>
    <row r="259" spans="1:8" x14ac:dyDescent="0.25">
      <c r="A259" s="245" t="s">
        <v>560</v>
      </c>
      <c r="B259" s="246"/>
      <c r="C259" s="246"/>
      <c r="D259" s="246"/>
      <c r="E259" s="247">
        <f t="shared" si="12"/>
        <v>0</v>
      </c>
    </row>
    <row r="260" spans="1:8" x14ac:dyDescent="0.25">
      <c r="A260" s="248" t="s">
        <v>568</v>
      </c>
      <c r="B260" s="246"/>
      <c r="C260" s="246"/>
      <c r="D260" s="246"/>
      <c r="E260" s="247">
        <f t="shared" si="12"/>
        <v>0</v>
      </c>
    </row>
    <row r="261" spans="1:8" ht="14.5" thickBot="1" x14ac:dyDescent="0.3">
      <c r="A261" s="249" t="s">
        <v>569</v>
      </c>
      <c r="B261" s="95">
        <f>ROUND(B256+B257-B259,2)</f>
        <v>0</v>
      </c>
      <c r="C261" s="95">
        <f>ROUND(C256+C257-C259,2)</f>
        <v>0</v>
      </c>
      <c r="D261" s="95">
        <f>ROUND(D256+D257-D259,2)</f>
        <v>0</v>
      </c>
      <c r="E261" s="96">
        <f t="shared" si="12"/>
        <v>0</v>
      </c>
    </row>
    <row r="262" spans="1:8" ht="14.5" thickBot="1" x14ac:dyDescent="0.3">
      <c r="A262" s="227" t="s">
        <v>570</v>
      </c>
    </row>
    <row r="263" spans="1:8" ht="36" x14ac:dyDescent="0.25">
      <c r="A263" s="83" t="s">
        <v>571</v>
      </c>
      <c r="B263" s="131" t="s">
        <v>572</v>
      </c>
      <c r="C263" s="131" t="s">
        <v>573</v>
      </c>
      <c r="D263" s="131" t="s">
        <v>574</v>
      </c>
      <c r="E263" s="131" t="s">
        <v>575</v>
      </c>
      <c r="F263" s="131" t="s">
        <v>553</v>
      </c>
      <c r="G263" s="132" t="s">
        <v>576</v>
      </c>
    </row>
    <row r="264" spans="1:8" x14ac:dyDescent="0.25">
      <c r="A264" s="233"/>
      <c r="B264" s="243"/>
      <c r="C264" s="243"/>
      <c r="D264" s="250"/>
      <c r="E264" s="251"/>
      <c r="F264" s="243"/>
      <c r="G264" s="252"/>
    </row>
    <row r="265" spans="1:8" x14ac:dyDescent="0.25">
      <c r="A265" s="233"/>
      <c r="B265" s="243"/>
      <c r="C265" s="243"/>
      <c r="D265" s="250"/>
      <c r="E265" s="251"/>
      <c r="F265" s="243"/>
      <c r="G265" s="252"/>
    </row>
    <row r="266" spans="1:8" x14ac:dyDescent="0.25">
      <c r="A266" s="233"/>
      <c r="B266" s="243"/>
      <c r="C266" s="243"/>
      <c r="D266" s="250"/>
      <c r="E266" s="251"/>
      <c r="F266" s="243"/>
      <c r="G266" s="252"/>
    </row>
    <row r="267" spans="1:8" x14ac:dyDescent="0.25">
      <c r="A267" s="233"/>
      <c r="B267" s="243"/>
      <c r="C267" s="243"/>
      <c r="D267" s="250"/>
      <c r="E267" s="251"/>
      <c r="F267" s="243"/>
      <c r="G267" s="252"/>
    </row>
    <row r="268" spans="1:8" ht="14.5" thickBot="1" x14ac:dyDescent="0.3">
      <c r="A268" s="239" t="s">
        <v>529</v>
      </c>
      <c r="B268" s="240">
        <f>ROUND(SUM(B264:B267),2)</f>
        <v>0</v>
      </c>
      <c r="C268" s="240">
        <f>ROUND(SUM(C264:C267),2)</f>
        <v>0</v>
      </c>
      <c r="D268" s="253"/>
      <c r="E268" s="254"/>
      <c r="F268" s="240">
        <f>ROUND(SUM(F264:F267),2)</f>
        <v>0</v>
      </c>
      <c r="G268" s="255"/>
    </row>
    <row r="269" spans="1:8" ht="24" customHeight="1" x14ac:dyDescent="0.25">
      <c r="A269" s="546" t="s">
        <v>577</v>
      </c>
      <c r="B269" s="546"/>
      <c r="C269" s="546"/>
      <c r="D269" s="546"/>
      <c r="E269" s="546"/>
      <c r="F269" s="546"/>
      <c r="G269" s="546"/>
      <c r="H269" s="546"/>
    </row>
    <row r="271" spans="1:8" x14ac:dyDescent="0.25">
      <c r="A271" s="256" t="s">
        <v>133</v>
      </c>
      <c r="B271" s="256"/>
      <c r="C271" s="256"/>
      <c r="D271" s="256"/>
      <c r="E271" s="256"/>
      <c r="F271" s="256"/>
      <c r="G271" s="256"/>
    </row>
    <row r="272" spans="1:8" ht="14.5" thickBot="1" x14ac:dyDescent="0.3">
      <c r="A272" s="257" t="s">
        <v>578</v>
      </c>
      <c r="B272" s="257"/>
      <c r="C272" s="257"/>
      <c r="D272" s="257"/>
      <c r="E272" s="257"/>
      <c r="F272" s="257"/>
      <c r="G272" s="257"/>
    </row>
    <row r="273" spans="1:7" x14ac:dyDescent="0.25">
      <c r="A273" s="536" t="s">
        <v>69</v>
      </c>
      <c r="B273" s="538" t="s">
        <v>462</v>
      </c>
      <c r="C273" s="538"/>
      <c r="D273" s="538"/>
      <c r="E273" s="538" t="s">
        <v>147</v>
      </c>
      <c r="F273" s="538"/>
      <c r="G273" s="539"/>
    </row>
    <row r="274" spans="1:7" x14ac:dyDescent="0.25">
      <c r="A274" s="537"/>
      <c r="B274" s="114" t="s">
        <v>48</v>
      </c>
      <c r="C274" s="114" t="s">
        <v>128</v>
      </c>
      <c r="D274" s="114" t="s">
        <v>100</v>
      </c>
      <c r="E274" s="114" t="s">
        <v>48</v>
      </c>
      <c r="F274" s="114" t="s">
        <v>128</v>
      </c>
      <c r="G274" s="115" t="s">
        <v>100</v>
      </c>
    </row>
    <row r="275" spans="1:7" x14ac:dyDescent="0.25">
      <c r="A275" s="102"/>
      <c r="B275" s="139"/>
      <c r="C275" s="139"/>
      <c r="D275" s="258">
        <f t="shared" ref="D275:D280" si="13">ROUND(B275-C275,2)</f>
        <v>0</v>
      </c>
      <c r="E275" s="139"/>
      <c r="F275" s="139"/>
      <c r="G275" s="259">
        <f t="shared" ref="G275:G280" si="14">ROUND(E275-F275,2)</f>
        <v>0</v>
      </c>
    </row>
    <row r="276" spans="1:7" x14ac:dyDescent="0.25">
      <c r="A276" s="102"/>
      <c r="B276" s="139"/>
      <c r="C276" s="139"/>
      <c r="D276" s="258">
        <f t="shared" si="13"/>
        <v>0</v>
      </c>
      <c r="E276" s="139"/>
      <c r="F276" s="139"/>
      <c r="G276" s="259">
        <f t="shared" si="14"/>
        <v>0</v>
      </c>
    </row>
    <row r="277" spans="1:7" x14ac:dyDescent="0.25">
      <c r="A277" s="102"/>
      <c r="B277" s="139"/>
      <c r="C277" s="139"/>
      <c r="D277" s="258">
        <f t="shared" si="13"/>
        <v>0</v>
      </c>
      <c r="E277" s="139"/>
      <c r="F277" s="139"/>
      <c r="G277" s="259">
        <f t="shared" si="14"/>
        <v>0</v>
      </c>
    </row>
    <row r="278" spans="1:7" x14ac:dyDescent="0.25">
      <c r="A278" s="102"/>
      <c r="B278" s="139"/>
      <c r="C278" s="139"/>
      <c r="D278" s="258">
        <f t="shared" si="13"/>
        <v>0</v>
      </c>
      <c r="E278" s="139"/>
      <c r="F278" s="139"/>
      <c r="G278" s="259">
        <f t="shared" si="14"/>
        <v>0</v>
      </c>
    </row>
    <row r="279" spans="1:7" x14ac:dyDescent="0.25">
      <c r="A279" s="102"/>
      <c r="B279" s="139"/>
      <c r="C279" s="139"/>
      <c r="D279" s="258">
        <f t="shared" si="13"/>
        <v>0</v>
      </c>
      <c r="E279" s="139"/>
      <c r="F279" s="139"/>
      <c r="G279" s="259">
        <f t="shared" si="14"/>
        <v>0</v>
      </c>
    </row>
    <row r="280" spans="1:7" ht="14.5" thickBot="1" x14ac:dyDescent="0.3">
      <c r="A280" s="109" t="s">
        <v>23</v>
      </c>
      <c r="B280" s="141">
        <f>ROUND(SUM(B275:B279),2)</f>
        <v>0</v>
      </c>
      <c r="C280" s="141">
        <f>ROUND(SUM(C275:C279),2)</f>
        <v>0</v>
      </c>
      <c r="D280" s="141">
        <f t="shared" si="13"/>
        <v>0</v>
      </c>
      <c r="E280" s="141">
        <f>ROUND(SUM(E275:E279),2)</f>
        <v>0</v>
      </c>
      <c r="F280" s="141">
        <f>ROUND(SUM(F275:F279),2)</f>
        <v>0</v>
      </c>
      <c r="G280" s="143">
        <f t="shared" si="14"/>
        <v>0</v>
      </c>
    </row>
    <row r="281" spans="1:7" ht="15.5" thickBot="1" x14ac:dyDescent="0.3">
      <c r="A281" s="257" t="s">
        <v>579</v>
      </c>
      <c r="B281" s="260"/>
      <c r="C281" s="260"/>
      <c r="D281" s="261"/>
      <c r="E281" s="261"/>
    </row>
    <row r="282" spans="1:7" x14ac:dyDescent="0.25">
      <c r="A282" s="99" t="s">
        <v>580</v>
      </c>
      <c r="B282" s="100" t="s">
        <v>581</v>
      </c>
      <c r="C282" s="262" t="s">
        <v>582</v>
      </c>
      <c r="D282" s="100" t="s">
        <v>583</v>
      </c>
      <c r="E282" s="101" t="s">
        <v>584</v>
      </c>
    </row>
    <row r="283" spans="1:7" x14ac:dyDescent="0.25">
      <c r="A283" s="102"/>
      <c r="B283" s="103"/>
      <c r="C283" s="263"/>
      <c r="D283" s="263"/>
      <c r="E283" s="264"/>
    </row>
    <row r="284" spans="1:7" x14ac:dyDescent="0.25">
      <c r="A284" s="102"/>
      <c r="B284" s="103"/>
      <c r="C284" s="263"/>
      <c r="D284" s="263"/>
      <c r="E284" s="264"/>
    </row>
    <row r="285" spans="1:7" x14ac:dyDescent="0.25">
      <c r="A285" s="102"/>
      <c r="B285" s="103"/>
      <c r="C285" s="263"/>
      <c r="D285" s="263"/>
      <c r="E285" s="264"/>
    </row>
    <row r="286" spans="1:7" x14ac:dyDescent="0.25">
      <c r="A286" s="102"/>
      <c r="B286" s="139"/>
      <c r="C286" s="265"/>
      <c r="D286" s="265"/>
      <c r="E286" s="266"/>
    </row>
    <row r="287" spans="1:7" ht="14.5" thickBot="1" x14ac:dyDescent="0.3">
      <c r="A287" s="109" t="s">
        <v>23</v>
      </c>
      <c r="B287" s="141">
        <f>ROUND(SUM(B283:B286),2)</f>
        <v>0</v>
      </c>
      <c r="C287" s="267"/>
      <c r="D287" s="267"/>
      <c r="E287" s="268"/>
    </row>
    <row r="288" spans="1:7" ht="15" x14ac:dyDescent="0.25">
      <c r="A288" s="269" t="s">
        <v>585</v>
      </c>
      <c r="B288" s="260"/>
      <c r="C288" s="260"/>
      <c r="D288" s="261"/>
      <c r="E288" s="261"/>
    </row>
    <row r="290" spans="1:12" x14ac:dyDescent="0.25">
      <c r="A290" s="80" t="s">
        <v>134</v>
      </c>
      <c r="B290" s="80"/>
      <c r="C290" s="80"/>
      <c r="D290" s="80"/>
    </row>
    <row r="291" spans="1:12" ht="14.5" thickBot="1" x14ac:dyDescent="0.3">
      <c r="A291" s="257" t="s">
        <v>586</v>
      </c>
    </row>
    <row r="292" spans="1:12" ht="36" x14ac:dyDescent="0.25">
      <c r="A292" s="149" t="s">
        <v>539</v>
      </c>
      <c r="B292" s="100" t="s">
        <v>499</v>
      </c>
      <c r="C292" s="100" t="s">
        <v>500</v>
      </c>
      <c r="D292" s="101" t="s">
        <v>501</v>
      </c>
    </row>
    <row r="293" spans="1:12" x14ac:dyDescent="0.25">
      <c r="A293" s="270"/>
      <c r="B293" s="271"/>
      <c r="C293" s="195"/>
      <c r="D293" s="272"/>
    </row>
    <row r="294" spans="1:12" x14ac:dyDescent="0.25">
      <c r="A294" s="270"/>
      <c r="B294" s="271"/>
      <c r="C294" s="195"/>
      <c r="D294" s="272"/>
    </row>
    <row r="295" spans="1:12" x14ac:dyDescent="0.25">
      <c r="A295" s="270"/>
      <c r="B295" s="271"/>
      <c r="C295" s="195"/>
      <c r="D295" s="272"/>
    </row>
    <row r="296" spans="1:12" x14ac:dyDescent="0.25">
      <c r="A296" s="273"/>
      <c r="B296" s="271"/>
      <c r="C296" s="195"/>
      <c r="D296" s="272"/>
    </row>
    <row r="297" spans="1:12" ht="14.5" thickBot="1" x14ac:dyDescent="0.3">
      <c r="A297" s="156" t="s">
        <v>529</v>
      </c>
      <c r="B297" s="274"/>
      <c r="C297" s="196">
        <f>ROUND(SUM(C293:C296),2)</f>
        <v>0</v>
      </c>
      <c r="D297" s="197">
        <f>ROUND(SUM(D293:D296),2)</f>
        <v>0</v>
      </c>
    </row>
    <row r="298" spans="1:12" x14ac:dyDescent="0.25">
      <c r="A298" s="257" t="s">
        <v>587</v>
      </c>
    </row>
    <row r="299" spans="1:12" x14ac:dyDescent="0.25">
      <c r="A299" s="275" t="s">
        <v>503</v>
      </c>
    </row>
    <row r="301" spans="1:12" ht="14.5" thickBot="1" x14ac:dyDescent="0.3">
      <c r="A301" s="82" t="s">
        <v>143</v>
      </c>
      <c r="B301" s="82"/>
      <c r="C301" s="82"/>
      <c r="D301" s="82"/>
      <c r="E301" s="82"/>
      <c r="F301" s="82"/>
      <c r="G301" s="82"/>
      <c r="H301" s="82"/>
      <c r="I301" s="82"/>
      <c r="J301" s="501"/>
      <c r="K301" s="501"/>
      <c r="L301" s="501"/>
    </row>
    <row r="302" spans="1:12" x14ac:dyDescent="0.25">
      <c r="A302" s="536" t="s">
        <v>588</v>
      </c>
      <c r="B302" s="538" t="s">
        <v>147</v>
      </c>
      <c r="C302" s="538" t="s">
        <v>589</v>
      </c>
      <c r="D302" s="538"/>
      <c r="E302" s="538"/>
      <c r="F302" s="538"/>
      <c r="G302" s="538"/>
      <c r="H302" s="538"/>
      <c r="I302" s="538"/>
      <c r="J302" s="538"/>
      <c r="K302" s="552" t="s">
        <v>462</v>
      </c>
      <c r="L302" s="554"/>
    </row>
    <row r="303" spans="1:12" ht="24" x14ac:dyDescent="0.25">
      <c r="A303" s="537"/>
      <c r="B303" s="551"/>
      <c r="C303" s="114" t="s">
        <v>590</v>
      </c>
      <c r="D303" s="114" t="s">
        <v>591</v>
      </c>
      <c r="E303" s="114" t="s">
        <v>592</v>
      </c>
      <c r="F303" s="114" t="s">
        <v>593</v>
      </c>
      <c r="G303" s="114" t="s">
        <v>594</v>
      </c>
      <c r="H303" s="114" t="s">
        <v>595</v>
      </c>
      <c r="I303" s="114" t="s">
        <v>596</v>
      </c>
      <c r="J303" s="502" t="s">
        <v>98</v>
      </c>
      <c r="K303" s="553"/>
      <c r="L303" s="555"/>
    </row>
    <row r="304" spans="1:12" x14ac:dyDescent="0.25">
      <c r="A304" s="276" t="s">
        <v>597</v>
      </c>
      <c r="B304" s="277"/>
      <c r="C304" s="277"/>
      <c r="D304" s="277"/>
      <c r="E304" s="277"/>
      <c r="F304" s="277"/>
      <c r="G304" s="277"/>
      <c r="H304" s="277"/>
      <c r="I304" s="277"/>
      <c r="J304" s="503"/>
      <c r="K304" s="503"/>
      <c r="L304" s="504"/>
    </row>
    <row r="305" spans="1:13" x14ac:dyDescent="0.25">
      <c r="A305" s="102"/>
      <c r="B305" s="103"/>
      <c r="C305" s="103"/>
      <c r="D305" s="103"/>
      <c r="E305" s="103"/>
      <c r="F305" s="103"/>
      <c r="G305" s="103"/>
      <c r="H305" s="103"/>
      <c r="I305" s="103"/>
      <c r="J305" s="503"/>
      <c r="K305" s="503">
        <f>ROUND(B305+C305-D305+E305+F305+G305-H305-I305+J305,2)</f>
        <v>0</v>
      </c>
      <c r="L305" s="504"/>
    </row>
    <row r="306" spans="1:13" x14ac:dyDescent="0.25">
      <c r="A306" s="102"/>
      <c r="B306" s="103"/>
      <c r="C306" s="103"/>
      <c r="D306" s="103"/>
      <c r="E306" s="103"/>
      <c r="F306" s="103"/>
      <c r="G306" s="103"/>
      <c r="H306" s="103"/>
      <c r="I306" s="103"/>
      <c r="J306" s="503"/>
      <c r="K306" s="503">
        <f>ROUND(B306+C306-D306+E306+F306+G306-H306-I306+J306,2)</f>
        <v>0</v>
      </c>
      <c r="L306" s="504"/>
    </row>
    <row r="307" spans="1:13" x14ac:dyDescent="0.25">
      <c r="A307" s="102"/>
      <c r="B307" s="103"/>
      <c r="C307" s="103"/>
      <c r="D307" s="103"/>
      <c r="E307" s="103"/>
      <c r="F307" s="103"/>
      <c r="G307" s="103"/>
      <c r="H307" s="103"/>
      <c r="I307" s="103"/>
      <c r="J307" s="503"/>
      <c r="K307" s="503">
        <f>ROUND(B307+C307-D307+E307+F307+G307-H307-I307+J307,2)</f>
        <v>0</v>
      </c>
      <c r="L307" s="504"/>
    </row>
    <row r="308" spans="1:13" x14ac:dyDescent="0.25">
      <c r="A308" s="102"/>
      <c r="B308" s="103"/>
      <c r="C308" s="103"/>
      <c r="D308" s="103"/>
      <c r="E308" s="103"/>
      <c r="F308" s="103"/>
      <c r="G308" s="103"/>
      <c r="H308" s="103"/>
      <c r="I308" s="103"/>
      <c r="J308" s="503"/>
      <c r="K308" s="503">
        <f>ROUND(B308+C308-D308+E308+F308+G308-H308-I308+J308,2)</f>
        <v>0</v>
      </c>
      <c r="L308" s="504"/>
    </row>
    <row r="309" spans="1:13" x14ac:dyDescent="0.25">
      <c r="A309" s="278" t="s">
        <v>598</v>
      </c>
      <c r="B309" s="277">
        <f t="shared" ref="B309:K309" si="15">ROUND(SUM(B305:B308),2)</f>
        <v>0</v>
      </c>
      <c r="C309" s="277">
        <f t="shared" si="15"/>
        <v>0</v>
      </c>
      <c r="D309" s="277">
        <f t="shared" si="15"/>
        <v>0</v>
      </c>
      <c r="E309" s="277">
        <f t="shared" si="15"/>
        <v>0</v>
      </c>
      <c r="F309" s="277">
        <f t="shared" si="15"/>
        <v>0</v>
      </c>
      <c r="G309" s="277">
        <f t="shared" si="15"/>
        <v>0</v>
      </c>
      <c r="H309" s="277">
        <f t="shared" si="15"/>
        <v>0</v>
      </c>
      <c r="I309" s="277">
        <f t="shared" si="15"/>
        <v>0</v>
      </c>
      <c r="J309" s="503">
        <f t="shared" si="15"/>
        <v>0</v>
      </c>
      <c r="K309" s="503">
        <f t="shared" si="15"/>
        <v>0</v>
      </c>
      <c r="L309" s="505">
        <f>ROUND(K309-B309,2)</f>
        <v>0</v>
      </c>
      <c r="M309" s="489">
        <f>ROUND(B309-K309,2)</f>
        <v>0</v>
      </c>
    </row>
    <row r="310" spans="1:13" x14ac:dyDescent="0.25">
      <c r="A310" s="276" t="s">
        <v>599</v>
      </c>
      <c r="B310" s="277"/>
      <c r="C310" s="277"/>
      <c r="D310" s="277"/>
      <c r="E310" s="277"/>
      <c r="F310" s="277"/>
      <c r="G310" s="277"/>
      <c r="H310" s="277"/>
      <c r="I310" s="277"/>
      <c r="J310" s="503"/>
      <c r="K310" s="503"/>
      <c r="L310" s="505"/>
    </row>
    <row r="311" spans="1:13" x14ac:dyDescent="0.25">
      <c r="A311" s="102"/>
      <c r="B311" s="103"/>
      <c r="C311" s="103"/>
      <c r="D311" s="103"/>
      <c r="E311" s="103"/>
      <c r="F311" s="103"/>
      <c r="G311" s="103"/>
      <c r="H311" s="103"/>
      <c r="I311" s="103"/>
      <c r="J311" s="503"/>
      <c r="K311" s="503">
        <f>ROUND(B311+C311-D311+E311+F311+G311-H311-I311+J311,2)</f>
        <v>0</v>
      </c>
      <c r="L311" s="505"/>
    </row>
    <row r="312" spans="1:13" x14ac:dyDescent="0.25">
      <c r="A312" s="102"/>
      <c r="B312" s="103"/>
      <c r="C312" s="103"/>
      <c r="D312" s="103"/>
      <c r="E312" s="103"/>
      <c r="F312" s="103"/>
      <c r="G312" s="103"/>
      <c r="H312" s="103"/>
      <c r="I312" s="103"/>
      <c r="J312" s="503"/>
      <c r="K312" s="503">
        <f>ROUND(B312+C312-D312+E312+F312+G312-H312-I312+J312,2)</f>
        <v>0</v>
      </c>
      <c r="L312" s="505"/>
    </row>
    <row r="313" spans="1:13" x14ac:dyDescent="0.25">
      <c r="A313" s="102"/>
      <c r="B313" s="103"/>
      <c r="C313" s="103"/>
      <c r="D313" s="103"/>
      <c r="E313" s="103"/>
      <c r="F313" s="103"/>
      <c r="G313" s="103"/>
      <c r="H313" s="103"/>
      <c r="I313" s="103"/>
      <c r="J313" s="503"/>
      <c r="K313" s="503">
        <f>ROUND(B313+C313-D313+E313+F313+G313-H313-I313+J313,2)</f>
        <v>0</v>
      </c>
      <c r="L313" s="505"/>
    </row>
    <row r="314" spans="1:13" x14ac:dyDescent="0.25">
      <c r="A314" s="102"/>
      <c r="B314" s="103"/>
      <c r="C314" s="103"/>
      <c r="D314" s="103"/>
      <c r="E314" s="103"/>
      <c r="F314" s="103"/>
      <c r="G314" s="103"/>
      <c r="H314" s="103"/>
      <c r="I314" s="103"/>
      <c r="J314" s="503"/>
      <c r="K314" s="503">
        <f>ROUND(B314+C314-D314+E314+F314+G314-H314-I314+J314,2)</f>
        <v>0</v>
      </c>
      <c r="L314" s="505"/>
    </row>
    <row r="315" spans="1:13" x14ac:dyDescent="0.25">
      <c r="A315" s="278" t="s">
        <v>598</v>
      </c>
      <c r="B315" s="277">
        <f t="shared" ref="B315:K315" si="16">ROUND(SUM(B311:B314),2)</f>
        <v>0</v>
      </c>
      <c r="C315" s="277">
        <f t="shared" si="16"/>
        <v>0</v>
      </c>
      <c r="D315" s="277">
        <f t="shared" si="16"/>
        <v>0</v>
      </c>
      <c r="E315" s="277">
        <f t="shared" si="16"/>
        <v>0</v>
      </c>
      <c r="F315" s="277">
        <f t="shared" si="16"/>
        <v>0</v>
      </c>
      <c r="G315" s="277">
        <f t="shared" si="16"/>
        <v>0</v>
      </c>
      <c r="H315" s="277">
        <f t="shared" si="16"/>
        <v>0</v>
      </c>
      <c r="I315" s="277">
        <f t="shared" si="16"/>
        <v>0</v>
      </c>
      <c r="J315" s="503">
        <f t="shared" si="16"/>
        <v>0</v>
      </c>
      <c r="K315" s="503">
        <f t="shared" si="16"/>
        <v>0</v>
      </c>
      <c r="L315" s="505">
        <f>ROUND(K315-B315,2)</f>
        <v>0</v>
      </c>
      <c r="M315" s="489">
        <f>ROUND(B315-K315,2)</f>
        <v>0</v>
      </c>
    </row>
    <row r="316" spans="1:13" x14ac:dyDescent="0.25">
      <c r="A316" s="276" t="s">
        <v>600</v>
      </c>
      <c r="B316" s="277"/>
      <c r="C316" s="277"/>
      <c r="D316" s="277"/>
      <c r="E316" s="277"/>
      <c r="F316" s="277"/>
      <c r="G316" s="277"/>
      <c r="H316" s="277"/>
      <c r="I316" s="277"/>
      <c r="J316" s="503"/>
      <c r="K316" s="503"/>
      <c r="L316" s="505"/>
    </row>
    <row r="317" spans="1:13" x14ac:dyDescent="0.25">
      <c r="A317" s="102"/>
      <c r="B317" s="103"/>
      <c r="C317" s="103"/>
      <c r="D317" s="103"/>
      <c r="E317" s="103"/>
      <c r="F317" s="103"/>
      <c r="G317" s="103"/>
      <c r="H317" s="103"/>
      <c r="I317" s="103"/>
      <c r="J317" s="503"/>
      <c r="K317" s="503">
        <f>ROUND(B317+C317-D317+E317+F317+G317-H317-I317+J317,2)</f>
        <v>0</v>
      </c>
      <c r="L317" s="505"/>
    </row>
    <row r="318" spans="1:13" x14ac:dyDescent="0.25">
      <c r="A318" s="102"/>
      <c r="B318" s="103"/>
      <c r="C318" s="103"/>
      <c r="D318" s="103"/>
      <c r="E318" s="103"/>
      <c r="F318" s="103"/>
      <c r="G318" s="103"/>
      <c r="H318" s="103"/>
      <c r="I318" s="103"/>
      <c r="J318" s="503"/>
      <c r="K318" s="503">
        <f>ROUND(B318+C318-D318+E318+F318+G318-H318-I318+J318,2)</f>
        <v>0</v>
      </c>
      <c r="L318" s="505"/>
    </row>
    <row r="319" spans="1:13" x14ac:dyDescent="0.25">
      <c r="A319" s="102"/>
      <c r="B319" s="103"/>
      <c r="C319" s="103"/>
      <c r="D319" s="103"/>
      <c r="E319" s="103"/>
      <c r="F319" s="103"/>
      <c r="G319" s="103"/>
      <c r="H319" s="103"/>
      <c r="I319" s="103"/>
      <c r="J319" s="503"/>
      <c r="K319" s="503">
        <f>ROUND(B319+C319-D319+E319+F319+G319-H319-I319+J319,2)</f>
        <v>0</v>
      </c>
      <c r="L319" s="505"/>
    </row>
    <row r="320" spans="1:13" x14ac:dyDescent="0.25">
      <c r="A320" s="102"/>
      <c r="B320" s="103"/>
      <c r="C320" s="103"/>
      <c r="D320" s="103"/>
      <c r="E320" s="103"/>
      <c r="F320" s="103"/>
      <c r="G320" s="103"/>
      <c r="H320" s="103"/>
      <c r="I320" s="103"/>
      <c r="J320" s="503"/>
      <c r="K320" s="503">
        <f>ROUND(B320+C320-D320+E320+F320+G320-H320-I320+J320,2)</f>
        <v>0</v>
      </c>
      <c r="L320" s="505"/>
    </row>
    <row r="321" spans="1:13" x14ac:dyDescent="0.25">
      <c r="A321" s="278" t="s">
        <v>598</v>
      </c>
      <c r="B321" s="277">
        <f t="shared" ref="B321:K321" si="17">ROUND(SUM(B317:B320),2)</f>
        <v>0</v>
      </c>
      <c r="C321" s="277">
        <f t="shared" si="17"/>
        <v>0</v>
      </c>
      <c r="D321" s="277">
        <f t="shared" si="17"/>
        <v>0</v>
      </c>
      <c r="E321" s="277">
        <f t="shared" si="17"/>
        <v>0</v>
      </c>
      <c r="F321" s="277">
        <f t="shared" si="17"/>
        <v>0</v>
      </c>
      <c r="G321" s="277">
        <f t="shared" si="17"/>
        <v>0</v>
      </c>
      <c r="H321" s="277">
        <f t="shared" si="17"/>
        <v>0</v>
      </c>
      <c r="I321" s="277">
        <f t="shared" si="17"/>
        <v>0</v>
      </c>
      <c r="J321" s="503">
        <f t="shared" si="17"/>
        <v>0</v>
      </c>
      <c r="K321" s="503">
        <f t="shared" si="17"/>
        <v>0</v>
      </c>
      <c r="L321" s="505">
        <f>ROUND(K321-B321,2)</f>
        <v>0</v>
      </c>
      <c r="M321" s="489">
        <f>ROUND(B321-K321,2)</f>
        <v>0</v>
      </c>
    </row>
    <row r="322" spans="1:13" ht="14.5" thickBot="1" x14ac:dyDescent="0.3">
      <c r="A322" s="109" t="s">
        <v>529</v>
      </c>
      <c r="B322" s="110">
        <f t="shared" ref="B322:K322" si="18">ROUND(SUM(B309,B315,B321),2)</f>
        <v>0</v>
      </c>
      <c r="C322" s="110">
        <f t="shared" si="18"/>
        <v>0</v>
      </c>
      <c r="D322" s="110">
        <f t="shared" si="18"/>
        <v>0</v>
      </c>
      <c r="E322" s="110">
        <f t="shared" si="18"/>
        <v>0</v>
      </c>
      <c r="F322" s="110">
        <f t="shared" si="18"/>
        <v>0</v>
      </c>
      <c r="G322" s="110">
        <f t="shared" si="18"/>
        <v>0</v>
      </c>
      <c r="H322" s="110">
        <f t="shared" si="18"/>
        <v>0</v>
      </c>
      <c r="I322" s="110">
        <f t="shared" si="18"/>
        <v>0</v>
      </c>
      <c r="J322" s="506">
        <f t="shared" si="18"/>
        <v>0</v>
      </c>
      <c r="K322" s="506">
        <f t="shared" si="18"/>
        <v>0</v>
      </c>
      <c r="L322" s="507">
        <f>ROUND(K322-B322,2)</f>
        <v>0</v>
      </c>
      <c r="M322" s="489">
        <f>ROUND(B322-K322,2)</f>
        <v>0</v>
      </c>
    </row>
    <row r="324" spans="1:13" x14ac:dyDescent="0.25">
      <c r="A324" s="256" t="s">
        <v>186</v>
      </c>
      <c r="B324" s="256"/>
      <c r="C324" s="256"/>
      <c r="D324" s="256"/>
      <c r="E324" s="256"/>
      <c r="F324" s="256"/>
      <c r="G324" s="256"/>
    </row>
    <row r="325" spans="1:13" ht="15.5" thickBot="1" x14ac:dyDescent="0.3">
      <c r="A325" s="138" t="s">
        <v>601</v>
      </c>
      <c r="B325" s="161"/>
      <c r="C325" s="161"/>
      <c r="D325" s="161"/>
      <c r="E325" s="161"/>
      <c r="F325" s="161"/>
      <c r="G325" s="130"/>
    </row>
    <row r="326" spans="1:13" x14ac:dyDescent="0.25">
      <c r="A326" s="536" t="s">
        <v>69</v>
      </c>
      <c r="B326" s="538" t="s">
        <v>462</v>
      </c>
      <c r="C326" s="538"/>
      <c r="D326" s="538"/>
      <c r="E326" s="538" t="s">
        <v>147</v>
      </c>
      <c r="F326" s="538"/>
      <c r="G326" s="539"/>
    </row>
    <row r="327" spans="1:13" x14ac:dyDescent="0.25">
      <c r="A327" s="537"/>
      <c r="B327" s="114" t="s">
        <v>48</v>
      </c>
      <c r="C327" s="114" t="s">
        <v>128</v>
      </c>
      <c r="D327" s="114" t="s">
        <v>100</v>
      </c>
      <c r="E327" s="114" t="s">
        <v>48</v>
      </c>
      <c r="F327" s="114" t="s">
        <v>128</v>
      </c>
      <c r="G327" s="115" t="s">
        <v>100</v>
      </c>
    </row>
    <row r="328" spans="1:13" x14ac:dyDescent="0.25">
      <c r="A328" s="102"/>
      <c r="B328" s="139"/>
      <c r="C328" s="139">
        <f>ROUND(E343,2)</f>
        <v>0</v>
      </c>
      <c r="D328" s="258">
        <f t="shared" ref="D328:D333" si="19">ROUND(B328-C328,2)</f>
        <v>0</v>
      </c>
      <c r="E328" s="258"/>
      <c r="F328" s="139"/>
      <c r="G328" s="259">
        <f t="shared" ref="G328:G333" si="20">ROUND(E328-F328,2)</f>
        <v>0</v>
      </c>
    </row>
    <row r="329" spans="1:13" x14ac:dyDescent="0.25">
      <c r="A329" s="102"/>
      <c r="B329" s="139"/>
      <c r="C329" s="139">
        <f>ROUND(E344,2)</f>
        <v>0</v>
      </c>
      <c r="D329" s="258">
        <f t="shared" si="19"/>
        <v>0</v>
      </c>
      <c r="E329" s="258"/>
      <c r="F329" s="139">
        <f>ROUND(B344,2)</f>
        <v>0</v>
      </c>
      <c r="G329" s="259">
        <f t="shared" si="20"/>
        <v>0</v>
      </c>
    </row>
    <row r="330" spans="1:13" x14ac:dyDescent="0.25">
      <c r="A330" s="102"/>
      <c r="B330" s="139"/>
      <c r="C330" s="139">
        <f>ROUND(E345,2)</f>
        <v>0</v>
      </c>
      <c r="D330" s="258">
        <f t="shared" si="19"/>
        <v>0</v>
      </c>
      <c r="E330" s="258"/>
      <c r="F330" s="139">
        <f>ROUND(B345,2)</f>
        <v>0</v>
      </c>
      <c r="G330" s="259">
        <f t="shared" si="20"/>
        <v>0</v>
      </c>
    </row>
    <row r="331" spans="1:13" x14ac:dyDescent="0.25">
      <c r="A331" s="102"/>
      <c r="B331" s="195"/>
      <c r="C331" s="139">
        <f>ROUND(E346,2)</f>
        <v>0</v>
      </c>
      <c r="D331" s="258">
        <f t="shared" si="19"/>
        <v>0</v>
      </c>
      <c r="E331" s="279"/>
      <c r="F331" s="139">
        <f>ROUND(B346,2)</f>
        <v>0</v>
      </c>
      <c r="G331" s="259">
        <f t="shared" si="20"/>
        <v>0</v>
      </c>
    </row>
    <row r="332" spans="1:13" x14ac:dyDescent="0.25">
      <c r="A332" s="152"/>
      <c r="B332" s="195"/>
      <c r="C332" s="139">
        <f>ROUND(E347,2)</f>
        <v>0</v>
      </c>
      <c r="D332" s="258">
        <f t="shared" si="19"/>
        <v>0</v>
      </c>
      <c r="E332" s="279"/>
      <c r="F332" s="139">
        <f>ROUND(B347,2)</f>
        <v>0</v>
      </c>
      <c r="G332" s="259">
        <f t="shared" si="20"/>
        <v>0</v>
      </c>
    </row>
    <row r="333" spans="1:13" ht="14.5" thickBot="1" x14ac:dyDescent="0.3">
      <c r="A333" s="109" t="s">
        <v>23</v>
      </c>
      <c r="B333" s="141">
        <f>ROUND(SUM(B328:B332),2)</f>
        <v>0</v>
      </c>
      <c r="C333" s="141">
        <f>ROUND(SUM(C328:C332),2)</f>
        <v>0</v>
      </c>
      <c r="D333" s="258">
        <f t="shared" si="19"/>
        <v>0</v>
      </c>
      <c r="E333" s="141">
        <f>ROUND(SUM(E328:E332),2)</f>
        <v>0</v>
      </c>
      <c r="F333" s="141">
        <f>ROUND(SUM(F328:F332),2)</f>
        <v>0</v>
      </c>
      <c r="G333" s="143">
        <f t="shared" si="20"/>
        <v>0</v>
      </c>
    </row>
    <row r="334" spans="1:13" ht="15.5" thickBot="1" x14ac:dyDescent="0.3">
      <c r="A334" s="98" t="s">
        <v>602</v>
      </c>
      <c r="B334" s="161"/>
      <c r="C334" s="161"/>
      <c r="D334" s="161"/>
      <c r="E334" s="161"/>
      <c r="F334" s="161"/>
      <c r="G334" s="161"/>
      <c r="H334" s="161"/>
      <c r="I334" s="161"/>
      <c r="J334" s="508"/>
      <c r="K334" s="508"/>
      <c r="L334" s="508"/>
      <c r="M334" s="508"/>
    </row>
    <row r="335" spans="1:13" ht="24" x14ac:dyDescent="0.25">
      <c r="A335" s="99" t="s">
        <v>603</v>
      </c>
      <c r="B335" s="100" t="s">
        <v>604</v>
      </c>
      <c r="C335" s="100" t="s">
        <v>473</v>
      </c>
      <c r="D335" s="100" t="s">
        <v>559</v>
      </c>
      <c r="E335" s="100" t="s">
        <v>605</v>
      </c>
      <c r="F335" s="100" t="s">
        <v>606</v>
      </c>
      <c r="G335" s="100" t="s">
        <v>472</v>
      </c>
      <c r="H335" s="100" t="s">
        <v>607</v>
      </c>
      <c r="I335" s="100" t="s">
        <v>608</v>
      </c>
      <c r="J335" s="509" t="s">
        <v>609</v>
      </c>
      <c r="K335" s="509" t="s">
        <v>610</v>
      </c>
      <c r="L335" s="509" t="s">
        <v>611</v>
      </c>
      <c r="M335" s="510" t="s">
        <v>612</v>
      </c>
    </row>
    <row r="336" spans="1:13" x14ac:dyDescent="0.25">
      <c r="A336" s="280"/>
      <c r="B336" s="279"/>
      <c r="C336" s="279"/>
      <c r="D336" s="279"/>
      <c r="E336" s="279"/>
      <c r="F336" s="279"/>
      <c r="G336" s="258">
        <f>ROUND(C336+D336-E336-F336,2)</f>
        <v>0</v>
      </c>
      <c r="H336" s="105"/>
      <c r="I336" s="281"/>
      <c r="J336" s="511"/>
      <c r="K336" s="511"/>
      <c r="L336" s="503"/>
      <c r="M336" s="512"/>
    </row>
    <row r="337" spans="1:13" x14ac:dyDescent="0.25">
      <c r="A337" s="280"/>
      <c r="B337" s="279"/>
      <c r="C337" s="279"/>
      <c r="D337" s="279"/>
      <c r="E337" s="279"/>
      <c r="F337" s="279"/>
      <c r="G337" s="258">
        <f>ROUND(C337+D337-E337-F337,2)</f>
        <v>0</v>
      </c>
      <c r="H337" s="105"/>
      <c r="I337" s="105"/>
      <c r="J337" s="511"/>
      <c r="K337" s="511"/>
      <c r="L337" s="503"/>
      <c r="M337" s="512"/>
    </row>
    <row r="338" spans="1:13" x14ac:dyDescent="0.25">
      <c r="A338" s="280"/>
      <c r="B338" s="279"/>
      <c r="C338" s="279"/>
      <c r="D338" s="279"/>
      <c r="E338" s="279"/>
      <c r="F338" s="279"/>
      <c r="G338" s="258">
        <f>ROUND(C338+D338-E338-F338,2)</f>
        <v>0</v>
      </c>
      <c r="H338" s="105"/>
      <c r="I338" s="105"/>
      <c r="J338" s="511"/>
      <c r="K338" s="511"/>
      <c r="L338" s="503"/>
      <c r="M338" s="512"/>
    </row>
    <row r="339" spans="1:13" x14ac:dyDescent="0.25">
      <c r="A339" s="280"/>
      <c r="B339" s="279"/>
      <c r="C339" s="279"/>
      <c r="D339" s="279"/>
      <c r="E339" s="279"/>
      <c r="F339" s="279"/>
      <c r="G339" s="258">
        <f>ROUND(C339+D339-E339-F339,2)</f>
        <v>0</v>
      </c>
      <c r="H339" s="105"/>
      <c r="I339" s="105"/>
      <c r="J339" s="511"/>
      <c r="K339" s="511"/>
      <c r="L339" s="503"/>
      <c r="M339" s="512"/>
    </row>
    <row r="340" spans="1:13" ht="14.5" thickBot="1" x14ac:dyDescent="0.3">
      <c r="A340" s="109" t="s">
        <v>23</v>
      </c>
      <c r="B340" s="196">
        <f t="shared" ref="B340:G340" si="21">ROUND(SUM(B336:B339),2)</f>
        <v>0</v>
      </c>
      <c r="C340" s="196">
        <f t="shared" si="21"/>
        <v>0</v>
      </c>
      <c r="D340" s="196">
        <f t="shared" si="21"/>
        <v>0</v>
      </c>
      <c r="E340" s="196">
        <f t="shared" si="21"/>
        <v>0</v>
      </c>
      <c r="F340" s="196">
        <f t="shared" si="21"/>
        <v>0</v>
      </c>
      <c r="G340" s="141">
        <f t="shared" si="21"/>
        <v>0</v>
      </c>
      <c r="H340" s="282"/>
      <c r="I340" s="282"/>
      <c r="J340" s="513">
        <f>ROUND(SUM(J336:J339),2)</f>
        <v>0</v>
      </c>
      <c r="K340" s="513">
        <f>ROUND(SUM(K336:K339),2)</f>
        <v>0</v>
      </c>
      <c r="L340" s="514"/>
      <c r="M340" s="515"/>
    </row>
    <row r="341" spans="1:13" ht="15.5" thickBot="1" x14ac:dyDescent="0.3">
      <c r="A341" s="531" t="s">
        <v>613</v>
      </c>
      <c r="B341" s="161"/>
      <c r="C341" s="161"/>
      <c r="D341" s="161"/>
      <c r="E341" s="161"/>
      <c r="F341" s="161"/>
    </row>
    <row r="342" spans="1:13" x14ac:dyDescent="0.25">
      <c r="A342" s="99" t="s">
        <v>69</v>
      </c>
      <c r="B342" s="100" t="s">
        <v>147</v>
      </c>
      <c r="C342" s="100" t="s">
        <v>614</v>
      </c>
      <c r="D342" s="100" t="s">
        <v>615</v>
      </c>
      <c r="E342" s="100" t="s">
        <v>462</v>
      </c>
      <c r="F342" s="101" t="s">
        <v>616</v>
      </c>
    </row>
    <row r="343" spans="1:13" x14ac:dyDescent="0.25">
      <c r="A343" s="102"/>
      <c r="B343" s="139"/>
      <c r="C343" s="139"/>
      <c r="D343" s="139"/>
      <c r="E343" s="258">
        <f>ROUND(B343+C343-D343,2)</f>
        <v>0</v>
      </c>
      <c r="F343" s="106"/>
    </row>
    <row r="344" spans="1:13" x14ac:dyDescent="0.25">
      <c r="A344" s="102"/>
      <c r="B344" s="139"/>
      <c r="C344" s="139"/>
      <c r="D344" s="139"/>
      <c r="E344" s="258">
        <f>ROUND(B344+C344-D344,2)</f>
        <v>0</v>
      </c>
      <c r="F344" s="106"/>
    </row>
    <row r="345" spans="1:13" x14ac:dyDescent="0.25">
      <c r="A345" s="102"/>
      <c r="B345" s="139"/>
      <c r="C345" s="139"/>
      <c r="D345" s="139"/>
      <c r="E345" s="258">
        <f>ROUND(B345+C345-D345,2)</f>
        <v>0</v>
      </c>
      <c r="F345" s="106"/>
    </row>
    <row r="346" spans="1:13" x14ac:dyDescent="0.25">
      <c r="A346" s="102"/>
      <c r="B346" s="139"/>
      <c r="C346" s="139"/>
      <c r="D346" s="139"/>
      <c r="E346" s="258">
        <f>ROUND(B346+C346-D346,2)</f>
        <v>0</v>
      </c>
      <c r="F346" s="106"/>
    </row>
    <row r="347" spans="1:13" ht="14.5" thickBot="1" x14ac:dyDescent="0.3">
      <c r="A347" s="109" t="s">
        <v>23</v>
      </c>
      <c r="B347" s="141">
        <f>ROUND(SUM(B343:B346),2)</f>
        <v>0</v>
      </c>
      <c r="C347" s="141">
        <f>ROUND(SUM(C343:C346),2)</f>
        <v>0</v>
      </c>
      <c r="D347" s="141">
        <f>ROUND(SUM(D343:D346),2)</f>
        <v>0</v>
      </c>
      <c r="E347" s="141">
        <f>ROUND(SUM(E343:E346),2)</f>
        <v>0</v>
      </c>
      <c r="F347" s="283"/>
    </row>
    <row r="348" spans="1:13" x14ac:dyDescent="0.25">
      <c r="A348" s="125"/>
    </row>
    <row r="349" spans="1:13" ht="14.5" thickBot="1" x14ac:dyDescent="0.3">
      <c r="A349" s="491" t="s">
        <v>187</v>
      </c>
      <c r="B349" s="82"/>
      <c r="C349" s="82"/>
    </row>
    <row r="350" spans="1:13" x14ac:dyDescent="0.25">
      <c r="A350" s="99" t="s">
        <v>69</v>
      </c>
      <c r="B350" s="100" t="s">
        <v>462</v>
      </c>
      <c r="C350" s="101" t="s">
        <v>147</v>
      </c>
    </row>
    <row r="351" spans="1:13" x14ac:dyDescent="0.25">
      <c r="A351" s="102"/>
      <c r="B351" s="87"/>
      <c r="C351" s="140"/>
    </row>
    <row r="352" spans="1:13" x14ac:dyDescent="0.25">
      <c r="A352" s="102"/>
      <c r="B352" s="87"/>
      <c r="C352" s="140"/>
    </row>
    <row r="353" spans="1:11" x14ac:dyDescent="0.25">
      <c r="A353" s="102"/>
      <c r="B353" s="87"/>
      <c r="C353" s="140"/>
    </row>
    <row r="354" spans="1:11" x14ac:dyDescent="0.25">
      <c r="A354" s="102"/>
      <c r="B354" s="87"/>
      <c r="C354" s="140"/>
    </row>
    <row r="355" spans="1:11" x14ac:dyDescent="0.25">
      <c r="A355" s="102"/>
      <c r="B355" s="139"/>
      <c r="C355" s="140"/>
    </row>
    <row r="356" spans="1:11" x14ac:dyDescent="0.25">
      <c r="A356" s="284"/>
      <c r="B356" s="139"/>
      <c r="C356" s="140"/>
    </row>
    <row r="357" spans="1:11" ht="14.5" thickBot="1" x14ac:dyDescent="0.3">
      <c r="A357" s="109" t="s">
        <v>23</v>
      </c>
      <c r="B357" s="141">
        <f>ROUND(SUM(B351:B356),2)</f>
        <v>0</v>
      </c>
      <c r="C357" s="143">
        <f>ROUND(SUM(C351:C356),2)</f>
        <v>0</v>
      </c>
    </row>
    <row r="359" spans="1:11" x14ac:dyDescent="0.25">
      <c r="A359" s="256" t="s">
        <v>188</v>
      </c>
      <c r="B359" s="256"/>
      <c r="C359" s="256"/>
    </row>
    <row r="361" spans="1:11" x14ac:dyDescent="0.25">
      <c r="A361" s="256" t="s">
        <v>189</v>
      </c>
      <c r="B361" s="256"/>
      <c r="C361" s="256"/>
      <c r="D361" s="256"/>
      <c r="E361" s="256"/>
      <c r="F361" s="256"/>
      <c r="G361" s="256"/>
      <c r="H361" s="256"/>
      <c r="I361" s="256"/>
      <c r="J361" s="516"/>
      <c r="K361" s="516"/>
    </row>
    <row r="362" spans="1:11" ht="15.5" thickBot="1" x14ac:dyDescent="0.3">
      <c r="A362" s="130" t="s">
        <v>617</v>
      </c>
      <c r="B362" s="285"/>
      <c r="C362" s="285"/>
      <c r="D362" s="285"/>
      <c r="E362" s="285"/>
      <c r="F362" s="161"/>
      <c r="G362" s="161"/>
      <c r="H362" s="161"/>
      <c r="I362" s="161"/>
      <c r="J362" s="508"/>
      <c r="K362" s="508"/>
    </row>
    <row r="363" spans="1:11" x14ac:dyDescent="0.25">
      <c r="A363" s="560" t="s">
        <v>618</v>
      </c>
      <c r="B363" s="539" t="s">
        <v>619</v>
      </c>
      <c r="C363" s="536"/>
      <c r="D363" s="539" t="s">
        <v>620</v>
      </c>
      <c r="E363" s="536"/>
      <c r="F363" s="539" t="s">
        <v>621</v>
      </c>
      <c r="G363" s="536"/>
      <c r="H363" s="539" t="s">
        <v>622</v>
      </c>
      <c r="I363" s="536"/>
      <c r="J363" s="556" t="s">
        <v>623</v>
      </c>
      <c r="K363" s="558" t="s">
        <v>529</v>
      </c>
    </row>
    <row r="364" spans="1:11" x14ac:dyDescent="0.25">
      <c r="A364" s="561"/>
      <c r="B364" s="114" t="s">
        <v>624</v>
      </c>
      <c r="C364" s="114" t="s">
        <v>625</v>
      </c>
      <c r="D364" s="114" t="s">
        <v>624</v>
      </c>
      <c r="E364" s="114" t="s">
        <v>625</v>
      </c>
      <c r="F364" s="114" t="s">
        <v>624</v>
      </c>
      <c r="G364" s="114" t="s">
        <v>625</v>
      </c>
      <c r="H364" s="114" t="s">
        <v>624</v>
      </c>
      <c r="I364" s="114" t="s">
        <v>625</v>
      </c>
      <c r="J364" s="557"/>
      <c r="K364" s="559"/>
    </row>
    <row r="365" spans="1:11" x14ac:dyDescent="0.25">
      <c r="A365" s="286" t="s">
        <v>626</v>
      </c>
      <c r="B365" s="287"/>
      <c r="C365" s="287"/>
      <c r="D365" s="287"/>
      <c r="E365" s="287"/>
      <c r="F365" s="287"/>
      <c r="G365" s="287"/>
      <c r="H365" s="287"/>
      <c r="I365" s="288"/>
      <c r="J365" s="517"/>
      <c r="K365" s="517"/>
    </row>
    <row r="366" spans="1:11" x14ac:dyDescent="0.25">
      <c r="A366" s="289" t="s">
        <v>627</v>
      </c>
      <c r="B366" s="195"/>
      <c r="C366" s="195"/>
      <c r="D366" s="195"/>
      <c r="E366" s="195"/>
      <c r="F366" s="195"/>
      <c r="G366" s="195"/>
      <c r="H366" s="195"/>
      <c r="I366" s="272"/>
      <c r="J366" s="518"/>
      <c r="K366" s="518">
        <f t="shared" ref="K366:K377" si="22">ROUND(SUM(B366:J366),2)</f>
        <v>0</v>
      </c>
    </row>
    <row r="367" spans="1:11" x14ac:dyDescent="0.25">
      <c r="A367" s="289" t="s">
        <v>628</v>
      </c>
      <c r="B367" s="279">
        <f t="shared" ref="B367:J367" si="23">ROUND(SUM(B368:B371),2)</f>
        <v>0</v>
      </c>
      <c r="C367" s="279">
        <f t="shared" si="23"/>
        <v>0</v>
      </c>
      <c r="D367" s="279">
        <f t="shared" si="23"/>
        <v>0</v>
      </c>
      <c r="E367" s="279">
        <f t="shared" si="23"/>
        <v>0</v>
      </c>
      <c r="F367" s="279">
        <f t="shared" si="23"/>
        <v>0</v>
      </c>
      <c r="G367" s="279">
        <f t="shared" si="23"/>
        <v>0</v>
      </c>
      <c r="H367" s="279">
        <f t="shared" si="23"/>
        <v>0</v>
      </c>
      <c r="I367" s="279">
        <f t="shared" si="23"/>
        <v>0</v>
      </c>
      <c r="J367" s="511">
        <f t="shared" si="23"/>
        <v>0</v>
      </c>
      <c r="K367" s="518">
        <f t="shared" si="22"/>
        <v>0</v>
      </c>
    </row>
    <row r="368" spans="1:11" x14ac:dyDescent="0.25">
      <c r="A368" s="289" t="s">
        <v>629</v>
      </c>
      <c r="B368" s="195"/>
      <c r="C368" s="195"/>
      <c r="D368" s="195"/>
      <c r="E368" s="195"/>
      <c r="F368" s="195"/>
      <c r="G368" s="195"/>
      <c r="H368" s="195"/>
      <c r="I368" s="272"/>
      <c r="J368" s="518"/>
      <c r="K368" s="518">
        <f t="shared" si="22"/>
        <v>0</v>
      </c>
    </row>
    <row r="369" spans="1:11" x14ac:dyDescent="0.25">
      <c r="A369" s="289" t="s">
        <v>630</v>
      </c>
      <c r="B369" s="195"/>
      <c r="C369" s="195"/>
      <c r="D369" s="195"/>
      <c r="E369" s="195"/>
      <c r="F369" s="195"/>
      <c r="G369" s="195"/>
      <c r="H369" s="195"/>
      <c r="I369" s="272"/>
      <c r="J369" s="518"/>
      <c r="K369" s="518">
        <f t="shared" si="22"/>
        <v>0</v>
      </c>
    </row>
    <row r="370" spans="1:11" x14ac:dyDescent="0.25">
      <c r="A370" s="289" t="s">
        <v>17</v>
      </c>
      <c r="B370" s="195"/>
      <c r="C370" s="195"/>
      <c r="D370" s="195"/>
      <c r="E370" s="195"/>
      <c r="F370" s="195"/>
      <c r="G370" s="195"/>
      <c r="H370" s="195"/>
      <c r="I370" s="272"/>
      <c r="J370" s="518"/>
      <c r="K370" s="518">
        <f t="shared" si="22"/>
        <v>0</v>
      </c>
    </row>
    <row r="371" spans="1:11" x14ac:dyDescent="0.25">
      <c r="A371" s="289"/>
      <c r="B371" s="195"/>
      <c r="C371" s="195"/>
      <c r="D371" s="195"/>
      <c r="E371" s="195"/>
      <c r="F371" s="195"/>
      <c r="G371" s="195"/>
      <c r="H371" s="195"/>
      <c r="I371" s="272"/>
      <c r="J371" s="518"/>
      <c r="K371" s="518">
        <f t="shared" si="22"/>
        <v>0</v>
      </c>
    </row>
    <row r="372" spans="1:11" x14ac:dyDescent="0.25">
      <c r="A372" s="289" t="s">
        <v>631</v>
      </c>
      <c r="B372" s="279">
        <f t="shared" ref="B372:J372" si="24">ROUND(SUM(B373:B376),2)</f>
        <v>0</v>
      </c>
      <c r="C372" s="279">
        <f t="shared" si="24"/>
        <v>0</v>
      </c>
      <c r="D372" s="279">
        <f t="shared" si="24"/>
        <v>0</v>
      </c>
      <c r="E372" s="279">
        <f t="shared" si="24"/>
        <v>0</v>
      </c>
      <c r="F372" s="279">
        <f t="shared" si="24"/>
        <v>0</v>
      </c>
      <c r="G372" s="279">
        <f t="shared" si="24"/>
        <v>0</v>
      </c>
      <c r="H372" s="279">
        <f t="shared" si="24"/>
        <v>0</v>
      </c>
      <c r="I372" s="279">
        <f t="shared" si="24"/>
        <v>0</v>
      </c>
      <c r="J372" s="511">
        <f t="shared" si="24"/>
        <v>0</v>
      </c>
      <c r="K372" s="518">
        <f t="shared" si="22"/>
        <v>0</v>
      </c>
    </row>
    <row r="373" spans="1:11" x14ac:dyDescent="0.25">
      <c r="A373" s="289" t="s">
        <v>632</v>
      </c>
      <c r="B373" s="195"/>
      <c r="C373" s="195"/>
      <c r="D373" s="195"/>
      <c r="E373" s="195"/>
      <c r="F373" s="195"/>
      <c r="G373" s="195"/>
      <c r="H373" s="195"/>
      <c r="I373" s="272"/>
      <c r="J373" s="518"/>
      <c r="K373" s="518">
        <f t="shared" si="22"/>
        <v>0</v>
      </c>
    </row>
    <row r="374" spans="1:11" x14ac:dyDescent="0.25">
      <c r="A374" s="289" t="s">
        <v>633</v>
      </c>
      <c r="B374" s="195"/>
      <c r="C374" s="195"/>
      <c r="D374" s="195"/>
      <c r="E374" s="195"/>
      <c r="F374" s="195"/>
      <c r="G374" s="195"/>
      <c r="H374" s="195"/>
      <c r="I374" s="272"/>
      <c r="J374" s="518"/>
      <c r="K374" s="518">
        <f t="shared" si="22"/>
        <v>0</v>
      </c>
    </row>
    <row r="375" spans="1:11" x14ac:dyDescent="0.25">
      <c r="A375" s="289" t="s">
        <v>17</v>
      </c>
      <c r="B375" s="195"/>
      <c r="C375" s="195"/>
      <c r="D375" s="195"/>
      <c r="E375" s="195"/>
      <c r="F375" s="195"/>
      <c r="G375" s="195"/>
      <c r="H375" s="195"/>
      <c r="I375" s="272"/>
      <c r="J375" s="518"/>
      <c r="K375" s="518">
        <f t="shared" si="22"/>
        <v>0</v>
      </c>
    </row>
    <row r="376" spans="1:11" x14ac:dyDescent="0.25">
      <c r="A376" s="289"/>
      <c r="B376" s="195"/>
      <c r="C376" s="195"/>
      <c r="D376" s="195"/>
      <c r="E376" s="195"/>
      <c r="F376" s="195"/>
      <c r="G376" s="195"/>
      <c r="H376" s="195"/>
      <c r="I376" s="272"/>
      <c r="J376" s="518"/>
      <c r="K376" s="518">
        <f t="shared" si="22"/>
        <v>0</v>
      </c>
    </row>
    <row r="377" spans="1:11" x14ac:dyDescent="0.25">
      <c r="A377" s="289" t="s">
        <v>634</v>
      </c>
      <c r="B377" s="279">
        <f t="shared" ref="B377:J377" si="25">ROUND(B366+B367-B372,2)</f>
        <v>0</v>
      </c>
      <c r="C377" s="279">
        <f t="shared" si="25"/>
        <v>0</v>
      </c>
      <c r="D377" s="279">
        <f t="shared" si="25"/>
        <v>0</v>
      </c>
      <c r="E377" s="279">
        <f t="shared" si="25"/>
        <v>0</v>
      </c>
      <c r="F377" s="279">
        <f t="shared" si="25"/>
        <v>0</v>
      </c>
      <c r="G377" s="279">
        <f t="shared" si="25"/>
        <v>0</v>
      </c>
      <c r="H377" s="279">
        <f t="shared" si="25"/>
        <v>0</v>
      </c>
      <c r="I377" s="279">
        <f t="shared" si="25"/>
        <v>0</v>
      </c>
      <c r="J377" s="511">
        <f t="shared" si="25"/>
        <v>0</v>
      </c>
      <c r="K377" s="518">
        <f t="shared" si="22"/>
        <v>0</v>
      </c>
    </row>
    <row r="378" spans="1:11" x14ac:dyDescent="0.25">
      <c r="A378" s="286" t="s">
        <v>635</v>
      </c>
      <c r="B378" s="279"/>
      <c r="C378" s="279"/>
      <c r="D378" s="279"/>
      <c r="E378" s="279"/>
      <c r="F378" s="279"/>
      <c r="G378" s="279"/>
      <c r="H378" s="279"/>
      <c r="I378" s="290"/>
      <c r="J378" s="518"/>
      <c r="K378" s="518"/>
    </row>
    <row r="379" spans="1:11" x14ac:dyDescent="0.25">
      <c r="A379" s="289" t="s">
        <v>627</v>
      </c>
      <c r="B379" s="195"/>
      <c r="C379" s="195"/>
      <c r="D379" s="195"/>
      <c r="E379" s="195"/>
      <c r="F379" s="195"/>
      <c r="G379" s="195"/>
      <c r="H379" s="195"/>
      <c r="I379" s="272"/>
      <c r="J379" s="518"/>
      <c r="K379" s="518">
        <f t="shared" ref="K379:K389" si="26">ROUND(SUM(B379:J379),2)</f>
        <v>0</v>
      </c>
    </row>
    <row r="380" spans="1:11" x14ac:dyDescent="0.25">
      <c r="A380" s="289" t="s">
        <v>628</v>
      </c>
      <c r="B380" s="279">
        <f t="shared" ref="B380:J380" si="27">ROUND(SUM(B381:B383),2)</f>
        <v>0</v>
      </c>
      <c r="C380" s="279">
        <f t="shared" si="27"/>
        <v>0</v>
      </c>
      <c r="D380" s="279">
        <f t="shared" si="27"/>
        <v>0</v>
      </c>
      <c r="E380" s="279">
        <f t="shared" si="27"/>
        <v>0</v>
      </c>
      <c r="F380" s="279">
        <f t="shared" si="27"/>
        <v>0</v>
      </c>
      <c r="G380" s="279">
        <f t="shared" si="27"/>
        <v>0</v>
      </c>
      <c r="H380" s="279">
        <f t="shared" si="27"/>
        <v>0</v>
      </c>
      <c r="I380" s="279">
        <f t="shared" si="27"/>
        <v>0</v>
      </c>
      <c r="J380" s="511">
        <f t="shared" si="27"/>
        <v>0</v>
      </c>
      <c r="K380" s="518">
        <f t="shared" si="26"/>
        <v>0</v>
      </c>
    </row>
    <row r="381" spans="1:11" x14ac:dyDescent="0.25">
      <c r="A381" s="289" t="s">
        <v>636</v>
      </c>
      <c r="B381" s="195"/>
      <c r="C381" s="195"/>
      <c r="D381" s="195"/>
      <c r="E381" s="195"/>
      <c r="F381" s="195"/>
      <c r="G381" s="195"/>
      <c r="H381" s="195"/>
      <c r="I381" s="272"/>
      <c r="J381" s="518"/>
      <c r="K381" s="518">
        <f t="shared" si="26"/>
        <v>0</v>
      </c>
    </row>
    <row r="382" spans="1:11" x14ac:dyDescent="0.25">
      <c r="A382" s="289" t="s">
        <v>17</v>
      </c>
      <c r="B382" s="195"/>
      <c r="C382" s="195"/>
      <c r="D382" s="195"/>
      <c r="E382" s="195"/>
      <c r="F382" s="195"/>
      <c r="G382" s="195"/>
      <c r="H382" s="195"/>
      <c r="I382" s="272"/>
      <c r="J382" s="518"/>
      <c r="K382" s="518">
        <f t="shared" si="26"/>
        <v>0</v>
      </c>
    </row>
    <row r="383" spans="1:11" x14ac:dyDescent="0.25">
      <c r="A383" s="289"/>
      <c r="B383" s="195"/>
      <c r="C383" s="195"/>
      <c r="D383" s="195"/>
      <c r="E383" s="195"/>
      <c r="F383" s="195"/>
      <c r="G383" s="195"/>
      <c r="H383" s="195"/>
      <c r="I383" s="272"/>
      <c r="J383" s="518"/>
      <c r="K383" s="518">
        <f t="shared" si="26"/>
        <v>0</v>
      </c>
    </row>
    <row r="384" spans="1:11" x14ac:dyDescent="0.25">
      <c r="A384" s="289" t="s">
        <v>631</v>
      </c>
      <c r="B384" s="279">
        <f t="shared" ref="B384:J384" si="28">ROUND(SUM(B385:B388),2)</f>
        <v>0</v>
      </c>
      <c r="C384" s="279">
        <f t="shared" si="28"/>
        <v>0</v>
      </c>
      <c r="D384" s="279">
        <f t="shared" si="28"/>
        <v>0</v>
      </c>
      <c r="E384" s="279">
        <f t="shared" si="28"/>
        <v>0</v>
      </c>
      <c r="F384" s="279">
        <f t="shared" si="28"/>
        <v>0</v>
      </c>
      <c r="G384" s="279">
        <f t="shared" si="28"/>
        <v>0</v>
      </c>
      <c r="H384" s="279">
        <f t="shared" si="28"/>
        <v>0</v>
      </c>
      <c r="I384" s="279">
        <f t="shared" si="28"/>
        <v>0</v>
      </c>
      <c r="J384" s="511">
        <f t="shared" si="28"/>
        <v>0</v>
      </c>
      <c r="K384" s="518">
        <f t="shared" si="26"/>
        <v>0</v>
      </c>
    </row>
    <row r="385" spans="1:11" x14ac:dyDescent="0.25">
      <c r="A385" s="289" t="s">
        <v>637</v>
      </c>
      <c r="B385" s="195"/>
      <c r="C385" s="195"/>
      <c r="D385" s="195"/>
      <c r="E385" s="195"/>
      <c r="F385" s="195"/>
      <c r="G385" s="195"/>
      <c r="H385" s="195"/>
      <c r="I385" s="272"/>
      <c r="J385" s="518"/>
      <c r="K385" s="518">
        <f t="shared" si="26"/>
        <v>0</v>
      </c>
    </row>
    <row r="386" spans="1:11" x14ac:dyDescent="0.25">
      <c r="A386" s="289" t="s">
        <v>633</v>
      </c>
      <c r="B386" s="195"/>
      <c r="C386" s="195"/>
      <c r="D386" s="195"/>
      <c r="E386" s="195"/>
      <c r="F386" s="195"/>
      <c r="G386" s="195"/>
      <c r="H386" s="195"/>
      <c r="I386" s="272"/>
      <c r="J386" s="518"/>
      <c r="K386" s="518">
        <f t="shared" si="26"/>
        <v>0</v>
      </c>
    </row>
    <row r="387" spans="1:11" x14ac:dyDescent="0.25">
      <c r="A387" s="289" t="s">
        <v>17</v>
      </c>
      <c r="B387" s="195"/>
      <c r="C387" s="195"/>
      <c r="D387" s="195"/>
      <c r="E387" s="195"/>
      <c r="F387" s="195"/>
      <c r="G387" s="195"/>
      <c r="H387" s="195"/>
      <c r="I387" s="272"/>
      <c r="J387" s="518"/>
      <c r="K387" s="518">
        <f t="shared" si="26"/>
        <v>0</v>
      </c>
    </row>
    <row r="388" spans="1:11" x14ac:dyDescent="0.25">
      <c r="A388" s="289"/>
      <c r="B388" s="195"/>
      <c r="C388" s="195"/>
      <c r="D388" s="195"/>
      <c r="E388" s="195"/>
      <c r="F388" s="195"/>
      <c r="G388" s="195"/>
      <c r="H388" s="195"/>
      <c r="I388" s="272"/>
      <c r="J388" s="518"/>
      <c r="K388" s="518">
        <f t="shared" si="26"/>
        <v>0</v>
      </c>
    </row>
    <row r="389" spans="1:11" x14ac:dyDescent="0.25">
      <c r="A389" s="289" t="s">
        <v>634</v>
      </c>
      <c r="B389" s="279">
        <f t="shared" ref="B389:J389" si="29">ROUND(B379+B380-B384,2)</f>
        <v>0</v>
      </c>
      <c r="C389" s="279">
        <f t="shared" si="29"/>
        <v>0</v>
      </c>
      <c r="D389" s="279">
        <f t="shared" si="29"/>
        <v>0</v>
      </c>
      <c r="E389" s="279">
        <f t="shared" si="29"/>
        <v>0</v>
      </c>
      <c r="F389" s="279">
        <f t="shared" si="29"/>
        <v>0</v>
      </c>
      <c r="G389" s="279">
        <f t="shared" si="29"/>
        <v>0</v>
      </c>
      <c r="H389" s="279">
        <f t="shared" si="29"/>
        <v>0</v>
      </c>
      <c r="I389" s="279">
        <f t="shared" si="29"/>
        <v>0</v>
      </c>
      <c r="J389" s="511">
        <f t="shared" si="29"/>
        <v>0</v>
      </c>
      <c r="K389" s="518">
        <f t="shared" si="26"/>
        <v>0</v>
      </c>
    </row>
    <row r="390" spans="1:11" x14ac:dyDescent="0.25">
      <c r="A390" s="286" t="s">
        <v>638</v>
      </c>
      <c r="B390" s="279"/>
      <c r="C390" s="279"/>
      <c r="D390" s="279"/>
      <c r="E390" s="279"/>
      <c r="F390" s="279"/>
      <c r="G390" s="279"/>
      <c r="H390" s="279"/>
      <c r="I390" s="290"/>
      <c r="J390" s="518"/>
      <c r="K390" s="518"/>
    </row>
    <row r="391" spans="1:11" x14ac:dyDescent="0.25">
      <c r="A391" s="289" t="s">
        <v>627</v>
      </c>
      <c r="B391" s="195"/>
      <c r="C391" s="195"/>
      <c r="D391" s="195"/>
      <c r="E391" s="195"/>
      <c r="F391" s="195"/>
      <c r="G391" s="195"/>
      <c r="H391" s="195"/>
      <c r="I391" s="272"/>
      <c r="J391" s="518"/>
      <c r="K391" s="518">
        <f t="shared" ref="K391:K401" si="30">ROUND(SUM(B391:J391),2)</f>
        <v>0</v>
      </c>
    </row>
    <row r="392" spans="1:11" x14ac:dyDescent="0.25">
      <c r="A392" s="289" t="s">
        <v>628</v>
      </c>
      <c r="B392" s="279">
        <f t="shared" ref="B392:J392" si="31">ROUND(SUM(B393:B395),2)</f>
        <v>0</v>
      </c>
      <c r="C392" s="279">
        <f t="shared" si="31"/>
        <v>0</v>
      </c>
      <c r="D392" s="279">
        <f t="shared" si="31"/>
        <v>0</v>
      </c>
      <c r="E392" s="279">
        <f t="shared" si="31"/>
        <v>0</v>
      </c>
      <c r="F392" s="279">
        <f t="shared" si="31"/>
        <v>0</v>
      </c>
      <c r="G392" s="279">
        <f t="shared" si="31"/>
        <v>0</v>
      </c>
      <c r="H392" s="279">
        <f t="shared" si="31"/>
        <v>0</v>
      </c>
      <c r="I392" s="279">
        <f t="shared" si="31"/>
        <v>0</v>
      </c>
      <c r="J392" s="511">
        <f t="shared" si="31"/>
        <v>0</v>
      </c>
      <c r="K392" s="518">
        <f t="shared" si="30"/>
        <v>0</v>
      </c>
    </row>
    <row r="393" spans="1:11" x14ac:dyDescent="0.25">
      <c r="A393" s="289" t="s">
        <v>636</v>
      </c>
      <c r="B393" s="195"/>
      <c r="C393" s="195"/>
      <c r="D393" s="195"/>
      <c r="E393" s="195"/>
      <c r="F393" s="195"/>
      <c r="G393" s="195"/>
      <c r="H393" s="195"/>
      <c r="I393" s="272"/>
      <c r="J393" s="518"/>
      <c r="K393" s="518">
        <f t="shared" si="30"/>
        <v>0</v>
      </c>
    </row>
    <row r="394" spans="1:11" x14ac:dyDescent="0.25">
      <c r="A394" s="289" t="s">
        <v>17</v>
      </c>
      <c r="B394" s="195"/>
      <c r="C394" s="195"/>
      <c r="D394" s="195"/>
      <c r="E394" s="195"/>
      <c r="F394" s="195"/>
      <c r="G394" s="195"/>
      <c r="H394" s="195"/>
      <c r="I394" s="272"/>
      <c r="J394" s="518"/>
      <c r="K394" s="518">
        <f t="shared" si="30"/>
        <v>0</v>
      </c>
    </row>
    <row r="395" spans="1:11" x14ac:dyDescent="0.25">
      <c r="A395" s="289"/>
      <c r="B395" s="195"/>
      <c r="C395" s="195"/>
      <c r="D395" s="195"/>
      <c r="E395" s="195"/>
      <c r="F395" s="195"/>
      <c r="G395" s="195"/>
      <c r="H395" s="195"/>
      <c r="I395" s="272"/>
      <c r="J395" s="518"/>
      <c r="K395" s="518">
        <f t="shared" si="30"/>
        <v>0</v>
      </c>
    </row>
    <row r="396" spans="1:11" x14ac:dyDescent="0.25">
      <c r="A396" s="289" t="s">
        <v>631</v>
      </c>
      <c r="B396" s="279">
        <f t="shared" ref="B396:J396" si="32">ROUND(SUM(B397:B400),2)</f>
        <v>0</v>
      </c>
      <c r="C396" s="279">
        <f t="shared" si="32"/>
        <v>0</v>
      </c>
      <c r="D396" s="279">
        <f t="shared" si="32"/>
        <v>0</v>
      </c>
      <c r="E396" s="279">
        <f t="shared" si="32"/>
        <v>0</v>
      </c>
      <c r="F396" s="279">
        <f t="shared" si="32"/>
        <v>0</v>
      </c>
      <c r="G396" s="279">
        <f t="shared" si="32"/>
        <v>0</v>
      </c>
      <c r="H396" s="279">
        <f t="shared" si="32"/>
        <v>0</v>
      </c>
      <c r="I396" s="279">
        <f t="shared" si="32"/>
        <v>0</v>
      </c>
      <c r="J396" s="511">
        <f t="shared" si="32"/>
        <v>0</v>
      </c>
      <c r="K396" s="518">
        <f t="shared" si="30"/>
        <v>0</v>
      </c>
    </row>
    <row r="397" spans="1:11" x14ac:dyDescent="0.25">
      <c r="A397" s="289" t="s">
        <v>632</v>
      </c>
      <c r="B397" s="195"/>
      <c r="C397" s="195"/>
      <c r="D397" s="195"/>
      <c r="E397" s="195"/>
      <c r="F397" s="195"/>
      <c r="G397" s="195"/>
      <c r="H397" s="195"/>
      <c r="I397" s="272"/>
      <c r="J397" s="518"/>
      <c r="K397" s="518">
        <f t="shared" si="30"/>
        <v>0</v>
      </c>
    </row>
    <row r="398" spans="1:11" x14ac:dyDescent="0.25">
      <c r="A398" s="289" t="s">
        <v>633</v>
      </c>
      <c r="B398" s="195"/>
      <c r="C398" s="195"/>
      <c r="D398" s="195"/>
      <c r="E398" s="195"/>
      <c r="F398" s="195"/>
      <c r="G398" s="195"/>
      <c r="H398" s="195"/>
      <c r="I398" s="272"/>
      <c r="J398" s="518"/>
      <c r="K398" s="518">
        <f t="shared" si="30"/>
        <v>0</v>
      </c>
    </row>
    <row r="399" spans="1:11" x14ac:dyDescent="0.25">
      <c r="A399" s="289" t="s">
        <v>17</v>
      </c>
      <c r="B399" s="195"/>
      <c r="C399" s="195"/>
      <c r="D399" s="195"/>
      <c r="E399" s="195"/>
      <c r="F399" s="195"/>
      <c r="G399" s="195"/>
      <c r="H399" s="195"/>
      <c r="I399" s="272"/>
      <c r="J399" s="518"/>
      <c r="K399" s="518">
        <f t="shared" si="30"/>
        <v>0</v>
      </c>
    </row>
    <row r="400" spans="1:11" x14ac:dyDescent="0.25">
      <c r="A400" s="289"/>
      <c r="B400" s="195"/>
      <c r="C400" s="195"/>
      <c r="D400" s="195"/>
      <c r="E400" s="195"/>
      <c r="F400" s="195"/>
      <c r="G400" s="195"/>
      <c r="H400" s="195"/>
      <c r="I400" s="272"/>
      <c r="J400" s="518"/>
      <c r="K400" s="518">
        <f t="shared" si="30"/>
        <v>0</v>
      </c>
    </row>
    <row r="401" spans="1:11" x14ac:dyDescent="0.25">
      <c r="A401" s="289" t="s">
        <v>634</v>
      </c>
      <c r="B401" s="279">
        <f t="shared" ref="B401:J401" si="33">ROUND(B391+B392-B396,2)</f>
        <v>0</v>
      </c>
      <c r="C401" s="279">
        <f t="shared" si="33"/>
        <v>0</v>
      </c>
      <c r="D401" s="279">
        <f t="shared" si="33"/>
        <v>0</v>
      </c>
      <c r="E401" s="279">
        <f t="shared" si="33"/>
        <v>0</v>
      </c>
      <c r="F401" s="279">
        <f t="shared" si="33"/>
        <v>0</v>
      </c>
      <c r="G401" s="279">
        <f t="shared" si="33"/>
        <v>0</v>
      </c>
      <c r="H401" s="279">
        <f t="shared" si="33"/>
        <v>0</v>
      </c>
      <c r="I401" s="279">
        <f t="shared" si="33"/>
        <v>0</v>
      </c>
      <c r="J401" s="511">
        <f t="shared" si="33"/>
        <v>0</v>
      </c>
      <c r="K401" s="518">
        <f t="shared" si="30"/>
        <v>0</v>
      </c>
    </row>
    <row r="402" spans="1:11" x14ac:dyDescent="0.25">
      <c r="A402" s="286" t="s">
        <v>639</v>
      </c>
      <c r="B402" s="279"/>
      <c r="C402" s="279"/>
      <c r="D402" s="279"/>
      <c r="E402" s="279"/>
      <c r="F402" s="279"/>
      <c r="G402" s="279"/>
      <c r="H402" s="279"/>
      <c r="I402" s="290"/>
      <c r="J402" s="518"/>
      <c r="K402" s="518"/>
    </row>
    <row r="403" spans="1:11" x14ac:dyDescent="0.25">
      <c r="A403" s="289" t="s">
        <v>640</v>
      </c>
      <c r="B403" s="279">
        <f t="shared" ref="B403:J403" si="34">ROUND(B377-B389-B401,2)</f>
        <v>0</v>
      </c>
      <c r="C403" s="279">
        <f t="shared" si="34"/>
        <v>0</v>
      </c>
      <c r="D403" s="279">
        <f t="shared" si="34"/>
        <v>0</v>
      </c>
      <c r="E403" s="279">
        <f t="shared" si="34"/>
        <v>0</v>
      </c>
      <c r="F403" s="279">
        <f t="shared" si="34"/>
        <v>0</v>
      </c>
      <c r="G403" s="279">
        <f t="shared" si="34"/>
        <v>0</v>
      </c>
      <c r="H403" s="279">
        <f t="shared" si="34"/>
        <v>0</v>
      </c>
      <c r="I403" s="279">
        <f t="shared" si="34"/>
        <v>0</v>
      </c>
      <c r="J403" s="511">
        <f t="shared" si="34"/>
        <v>0</v>
      </c>
      <c r="K403" s="518">
        <f>ROUND(SUM(B403:J403),2)</f>
        <v>0</v>
      </c>
    </row>
    <row r="404" spans="1:11" ht="14.5" thickBot="1" x14ac:dyDescent="0.3">
      <c r="A404" s="291" t="s">
        <v>641</v>
      </c>
      <c r="B404" s="196">
        <f t="shared" ref="B404:J404" si="35">ROUND(B366--B379-B391,2)</f>
        <v>0</v>
      </c>
      <c r="C404" s="196">
        <f t="shared" si="35"/>
        <v>0</v>
      </c>
      <c r="D404" s="196">
        <f t="shared" si="35"/>
        <v>0</v>
      </c>
      <c r="E404" s="196">
        <f t="shared" si="35"/>
        <v>0</v>
      </c>
      <c r="F404" s="196">
        <f t="shared" si="35"/>
        <v>0</v>
      </c>
      <c r="G404" s="196">
        <f t="shared" si="35"/>
        <v>0</v>
      </c>
      <c r="H404" s="196">
        <f t="shared" si="35"/>
        <v>0</v>
      </c>
      <c r="I404" s="196">
        <f t="shared" si="35"/>
        <v>0</v>
      </c>
      <c r="J404" s="513">
        <f t="shared" si="35"/>
        <v>0</v>
      </c>
      <c r="K404" s="519">
        <f>ROUND(SUM(B404:J404),2)</f>
        <v>0</v>
      </c>
    </row>
    <row r="405" spans="1:11" ht="15.5" thickBot="1" x14ac:dyDescent="0.3">
      <c r="A405" s="98" t="s">
        <v>642</v>
      </c>
      <c r="B405" s="98"/>
      <c r="C405" s="98"/>
      <c r="D405" s="98"/>
      <c r="E405" s="98"/>
      <c r="F405" s="292"/>
      <c r="G405" s="292"/>
      <c r="H405" s="292"/>
      <c r="I405" s="292"/>
      <c r="J405" s="520"/>
      <c r="K405" s="520"/>
    </row>
    <row r="406" spans="1:11" x14ac:dyDescent="0.25">
      <c r="A406" s="560" t="s">
        <v>618</v>
      </c>
      <c r="B406" s="539" t="s">
        <v>619</v>
      </c>
      <c r="C406" s="536"/>
      <c r="D406" s="539" t="s">
        <v>620</v>
      </c>
      <c r="E406" s="536"/>
      <c r="F406" s="539" t="s">
        <v>621</v>
      </c>
      <c r="G406" s="536"/>
      <c r="H406" s="539" t="s">
        <v>622</v>
      </c>
      <c r="I406" s="536"/>
      <c r="J406" s="556" t="s">
        <v>623</v>
      </c>
      <c r="K406" s="558" t="s">
        <v>529</v>
      </c>
    </row>
    <row r="407" spans="1:11" x14ac:dyDescent="0.25">
      <c r="A407" s="561"/>
      <c r="B407" s="114" t="s">
        <v>624</v>
      </c>
      <c r="C407" s="114" t="s">
        <v>625</v>
      </c>
      <c r="D407" s="114" t="s">
        <v>624</v>
      </c>
      <c r="E407" s="114" t="s">
        <v>625</v>
      </c>
      <c r="F407" s="114" t="s">
        <v>624</v>
      </c>
      <c r="G407" s="114" t="s">
        <v>625</v>
      </c>
      <c r="H407" s="114" t="s">
        <v>624</v>
      </c>
      <c r="I407" s="114" t="s">
        <v>625</v>
      </c>
      <c r="J407" s="557"/>
      <c r="K407" s="559"/>
    </row>
    <row r="408" spans="1:11" x14ac:dyDescent="0.25">
      <c r="A408" s="293" t="s">
        <v>296</v>
      </c>
      <c r="B408" s="195"/>
      <c r="C408" s="195"/>
      <c r="D408" s="195"/>
      <c r="E408" s="195"/>
      <c r="F408" s="195"/>
      <c r="G408" s="195"/>
      <c r="H408" s="195"/>
      <c r="I408" s="195"/>
      <c r="J408" s="511"/>
      <c r="K408" s="518">
        <f>ROUND(SUM(B408:J408),2)</f>
        <v>0</v>
      </c>
    </row>
    <row r="409" spans="1:11" x14ac:dyDescent="0.25">
      <c r="A409" s="293" t="s">
        <v>643</v>
      </c>
      <c r="B409" s="195"/>
      <c r="C409" s="195"/>
      <c r="D409" s="195"/>
      <c r="E409" s="195"/>
      <c r="F409" s="195"/>
      <c r="G409" s="195"/>
      <c r="H409" s="195"/>
      <c r="I409" s="195"/>
      <c r="J409" s="511"/>
      <c r="K409" s="518"/>
    </row>
    <row r="410" spans="1:11" x14ac:dyDescent="0.25">
      <c r="A410" s="289" t="s">
        <v>644</v>
      </c>
      <c r="B410" s="195"/>
      <c r="C410" s="195"/>
      <c r="D410" s="195"/>
      <c r="E410" s="195"/>
      <c r="F410" s="195"/>
      <c r="G410" s="195"/>
      <c r="H410" s="195"/>
      <c r="I410" s="195"/>
      <c r="J410" s="511"/>
      <c r="K410" s="518">
        <f t="shared" ref="K410:K417" si="36">ROUND(SUM(B410:J410),2)</f>
        <v>0</v>
      </c>
    </row>
    <row r="411" spans="1:11" x14ac:dyDescent="0.25">
      <c r="A411" s="293" t="s">
        <v>645</v>
      </c>
      <c r="B411" s="195"/>
      <c r="C411" s="195"/>
      <c r="D411" s="195"/>
      <c r="E411" s="195"/>
      <c r="F411" s="195"/>
      <c r="G411" s="195"/>
      <c r="H411" s="195"/>
      <c r="I411" s="195"/>
      <c r="J411" s="511"/>
      <c r="K411" s="518">
        <f t="shared" si="36"/>
        <v>0</v>
      </c>
    </row>
    <row r="412" spans="1:11" x14ac:dyDescent="0.25">
      <c r="A412" s="293" t="s">
        <v>646</v>
      </c>
      <c r="B412" s="195"/>
      <c r="C412" s="195"/>
      <c r="D412" s="195"/>
      <c r="E412" s="195"/>
      <c r="F412" s="195"/>
      <c r="G412" s="195"/>
      <c r="H412" s="195"/>
      <c r="I412" s="195"/>
      <c r="J412" s="511"/>
      <c r="K412" s="518">
        <f t="shared" si="36"/>
        <v>0</v>
      </c>
    </row>
    <row r="413" spans="1:11" x14ac:dyDescent="0.25">
      <c r="A413" s="289" t="s">
        <v>647</v>
      </c>
      <c r="B413" s="195"/>
      <c r="C413" s="195"/>
      <c r="D413" s="195"/>
      <c r="E413" s="195"/>
      <c r="F413" s="195"/>
      <c r="G413" s="195"/>
      <c r="H413" s="195"/>
      <c r="I413" s="195"/>
      <c r="J413" s="511"/>
      <c r="K413" s="518">
        <f t="shared" si="36"/>
        <v>0</v>
      </c>
    </row>
    <row r="414" spans="1:11" x14ac:dyDescent="0.25">
      <c r="A414" s="293" t="s">
        <v>648</v>
      </c>
      <c r="B414" s="195"/>
      <c r="C414" s="195"/>
      <c r="D414" s="195"/>
      <c r="E414" s="195"/>
      <c r="F414" s="195"/>
      <c r="G414" s="195"/>
      <c r="H414" s="195"/>
      <c r="I414" s="195"/>
      <c r="J414" s="511"/>
      <c r="K414" s="518">
        <f t="shared" si="36"/>
        <v>0</v>
      </c>
    </row>
    <row r="415" spans="1:11" x14ac:dyDescent="0.25">
      <c r="A415" s="289" t="s">
        <v>649</v>
      </c>
      <c r="B415" s="195"/>
      <c r="C415" s="195"/>
      <c r="D415" s="195"/>
      <c r="E415" s="195"/>
      <c r="F415" s="195"/>
      <c r="G415" s="195"/>
      <c r="H415" s="195"/>
      <c r="I415" s="195"/>
      <c r="J415" s="511"/>
      <c r="K415" s="518">
        <f t="shared" si="36"/>
        <v>0</v>
      </c>
    </row>
    <row r="416" spans="1:11" x14ac:dyDescent="0.25">
      <c r="A416" s="289" t="s">
        <v>17</v>
      </c>
      <c r="B416" s="195"/>
      <c r="C416" s="195"/>
      <c r="D416" s="195"/>
      <c r="E416" s="195"/>
      <c r="F416" s="195"/>
      <c r="G416" s="195"/>
      <c r="H416" s="195"/>
      <c r="I416" s="195"/>
      <c r="J416" s="511"/>
      <c r="K416" s="518">
        <f t="shared" si="36"/>
        <v>0</v>
      </c>
    </row>
    <row r="417" spans="1:11" ht="14.5" thickBot="1" x14ac:dyDescent="0.3">
      <c r="A417" s="294" t="s">
        <v>650</v>
      </c>
      <c r="B417" s="196">
        <f>ROUND(B408+SUM(B410:B412)-SUM(B413:B414)+SUM(B415:B416),2)</f>
        <v>0</v>
      </c>
      <c r="C417" s="196"/>
      <c r="D417" s="196">
        <f>ROUND(D408+SUM(D410:D412)-SUM(D413:D414)+SUM(D415:D416),2)</f>
        <v>0</v>
      </c>
      <c r="E417" s="196"/>
      <c r="F417" s="196">
        <f>ROUND(F408+SUM(F410:F412)-SUM(F413:F414)+SUM(F415:F416),2)</f>
        <v>0</v>
      </c>
      <c r="G417" s="196"/>
      <c r="H417" s="196">
        <f>ROUND(H408+SUM(H410:H412)-SUM(H413:H414)+SUM(H415:H416),2)</f>
        <v>0</v>
      </c>
      <c r="I417" s="196"/>
      <c r="J417" s="513"/>
      <c r="K417" s="519">
        <f t="shared" si="36"/>
        <v>0</v>
      </c>
    </row>
    <row r="419" spans="1:11" ht="14.5" thickBot="1" x14ac:dyDescent="0.3">
      <c r="A419" s="82" t="s">
        <v>190</v>
      </c>
      <c r="B419" s="82"/>
      <c r="C419" s="82"/>
      <c r="D419" s="82"/>
      <c r="E419" s="82"/>
      <c r="F419" s="82"/>
      <c r="G419" s="82"/>
    </row>
    <row r="420" spans="1:11" x14ac:dyDescent="0.25">
      <c r="A420" s="228" t="s">
        <v>618</v>
      </c>
      <c r="B420" s="230" t="s">
        <v>651</v>
      </c>
      <c r="C420" s="230" t="s">
        <v>652</v>
      </c>
      <c r="D420" s="230" t="s">
        <v>653</v>
      </c>
      <c r="E420" s="228" t="s">
        <v>623</v>
      </c>
      <c r="F420" s="228" t="s">
        <v>623</v>
      </c>
      <c r="G420" s="295" t="s">
        <v>529</v>
      </c>
    </row>
    <row r="421" spans="1:11" x14ac:dyDescent="0.25">
      <c r="A421" s="233" t="s">
        <v>626</v>
      </c>
      <c r="B421" s="243"/>
      <c r="C421" s="243"/>
      <c r="D421" s="243"/>
      <c r="E421" s="243"/>
      <c r="F421" s="243"/>
      <c r="G421" s="238"/>
    </row>
    <row r="422" spans="1:11" x14ac:dyDescent="0.25">
      <c r="A422" s="233" t="s">
        <v>627</v>
      </c>
      <c r="B422" s="235"/>
      <c r="C422" s="235"/>
      <c r="D422" s="235"/>
      <c r="E422" s="235"/>
      <c r="F422" s="235"/>
      <c r="G422" s="238">
        <f t="shared" ref="G422:G432" si="37">ROUND(SUM(B422:F422),2)</f>
        <v>0</v>
      </c>
    </row>
    <row r="423" spans="1:11" x14ac:dyDescent="0.25">
      <c r="A423" s="233" t="s">
        <v>628</v>
      </c>
      <c r="B423" s="243">
        <f>ROUND(SUM(B424:B427),2)</f>
        <v>0</v>
      </c>
      <c r="C423" s="243">
        <f>ROUND(SUM(C424:C427),2)</f>
        <v>0</v>
      </c>
      <c r="D423" s="243">
        <f>ROUND(SUM(D424:D427),2)</f>
        <v>0</v>
      </c>
      <c r="E423" s="243">
        <f>ROUND(SUM(E424:E427),2)</f>
        <v>0</v>
      </c>
      <c r="F423" s="243">
        <f>ROUND(SUM(F424:F427),2)</f>
        <v>0</v>
      </c>
      <c r="G423" s="238">
        <f t="shared" si="37"/>
        <v>0</v>
      </c>
    </row>
    <row r="424" spans="1:11" x14ac:dyDescent="0.25">
      <c r="A424" s="233" t="s">
        <v>629</v>
      </c>
      <c r="B424" s="235"/>
      <c r="C424" s="235"/>
      <c r="D424" s="235"/>
      <c r="E424" s="235"/>
      <c r="F424" s="235"/>
      <c r="G424" s="238">
        <f t="shared" si="37"/>
        <v>0</v>
      </c>
    </row>
    <row r="425" spans="1:11" x14ac:dyDescent="0.25">
      <c r="A425" s="233" t="s">
        <v>654</v>
      </c>
      <c r="B425" s="235"/>
      <c r="C425" s="235"/>
      <c r="D425" s="235"/>
      <c r="E425" s="235"/>
      <c r="F425" s="235"/>
      <c r="G425" s="238">
        <f t="shared" si="37"/>
        <v>0</v>
      </c>
    </row>
    <row r="426" spans="1:11" x14ac:dyDescent="0.25">
      <c r="A426" s="233" t="s">
        <v>17</v>
      </c>
      <c r="B426" s="235"/>
      <c r="C426" s="235"/>
      <c r="D426" s="235"/>
      <c r="E426" s="235"/>
      <c r="F426" s="235"/>
      <c r="G426" s="238">
        <f t="shared" si="37"/>
        <v>0</v>
      </c>
    </row>
    <row r="427" spans="1:11" x14ac:dyDescent="0.25">
      <c r="A427" s="233"/>
      <c r="B427" s="243"/>
      <c r="C427" s="243"/>
      <c r="D427" s="243"/>
      <c r="E427" s="243"/>
      <c r="F427" s="243"/>
      <c r="G427" s="238">
        <f t="shared" si="37"/>
        <v>0</v>
      </c>
    </row>
    <row r="428" spans="1:11" x14ac:dyDescent="0.25">
      <c r="A428" s="233" t="s">
        <v>631</v>
      </c>
      <c r="B428" s="243">
        <f>ROUND(SUM(B429:B431),2)</f>
        <v>0</v>
      </c>
      <c r="C428" s="243">
        <f>ROUND(SUM(C429:C431),2)</f>
        <v>0</v>
      </c>
      <c r="D428" s="243">
        <f>ROUND(SUM(D429:D431),2)</f>
        <v>0</v>
      </c>
      <c r="E428" s="243">
        <f>ROUND(SUM(E429:E431),2)</f>
        <v>0</v>
      </c>
      <c r="F428" s="243">
        <f>ROUND(SUM(F429:F431),2)</f>
        <v>0</v>
      </c>
      <c r="G428" s="238">
        <f t="shared" si="37"/>
        <v>0</v>
      </c>
    </row>
    <row r="429" spans="1:11" x14ac:dyDescent="0.25">
      <c r="A429" s="233" t="s">
        <v>632</v>
      </c>
      <c r="B429" s="235"/>
      <c r="C429" s="235"/>
      <c r="D429" s="235"/>
      <c r="E429" s="235"/>
      <c r="F429" s="235"/>
      <c r="G429" s="238">
        <f t="shared" si="37"/>
        <v>0</v>
      </c>
    </row>
    <row r="430" spans="1:11" x14ac:dyDescent="0.25">
      <c r="A430" s="233" t="s">
        <v>17</v>
      </c>
      <c r="B430" s="235"/>
      <c r="C430" s="235"/>
      <c r="D430" s="235"/>
      <c r="E430" s="235"/>
      <c r="F430" s="235"/>
      <c r="G430" s="238">
        <f t="shared" si="37"/>
        <v>0</v>
      </c>
    </row>
    <row r="431" spans="1:11" x14ac:dyDescent="0.25">
      <c r="A431" s="233"/>
      <c r="B431" s="235"/>
      <c r="C431" s="235"/>
      <c r="D431" s="235"/>
      <c r="E431" s="235"/>
      <c r="F431" s="235"/>
      <c r="G431" s="238">
        <f t="shared" si="37"/>
        <v>0</v>
      </c>
    </row>
    <row r="432" spans="1:11" x14ac:dyDescent="0.25">
      <c r="A432" s="233" t="s">
        <v>634</v>
      </c>
      <c r="B432" s="243">
        <f>ROUND(B422+B423-B428,2)</f>
        <v>0</v>
      </c>
      <c r="C432" s="243">
        <f>ROUND(C422+C423-C428,2)</f>
        <v>0</v>
      </c>
      <c r="D432" s="243">
        <f>ROUND(D422+D423-D428,2)</f>
        <v>0</v>
      </c>
      <c r="E432" s="243">
        <f>ROUND(E422+E423-E428,2)</f>
        <v>0</v>
      </c>
      <c r="F432" s="243">
        <f>ROUND(F422+F423-F428,2)</f>
        <v>0</v>
      </c>
      <c r="G432" s="238">
        <f t="shared" si="37"/>
        <v>0</v>
      </c>
    </row>
    <row r="433" spans="1:7" x14ac:dyDescent="0.25">
      <c r="A433" s="233" t="s">
        <v>635</v>
      </c>
      <c r="B433" s="243"/>
      <c r="C433" s="243"/>
      <c r="D433" s="243"/>
      <c r="E433" s="243"/>
      <c r="F433" s="243"/>
      <c r="G433" s="238"/>
    </row>
    <row r="434" spans="1:7" x14ac:dyDescent="0.25">
      <c r="A434" s="233" t="s">
        <v>627</v>
      </c>
      <c r="B434" s="235"/>
      <c r="C434" s="235"/>
      <c r="D434" s="235"/>
      <c r="E434" s="235"/>
      <c r="F434" s="235"/>
      <c r="G434" s="238">
        <f t="shared" ref="G434:G443" si="38">ROUND(SUM(B434:F434),2)</f>
        <v>0</v>
      </c>
    </row>
    <row r="435" spans="1:7" x14ac:dyDescent="0.25">
      <c r="A435" s="233" t="s">
        <v>628</v>
      </c>
      <c r="B435" s="243">
        <f>ROUND(SUM(B436:B438),2)</f>
        <v>0</v>
      </c>
      <c r="C435" s="243">
        <f>ROUND(SUM(C436:C438),2)</f>
        <v>0</v>
      </c>
      <c r="D435" s="243">
        <f>ROUND(SUM(D436:D438),2)</f>
        <v>0</v>
      </c>
      <c r="E435" s="243">
        <f>ROUND(SUM(E436:E438),2)</f>
        <v>0</v>
      </c>
      <c r="F435" s="243">
        <f>ROUND(SUM(F436:F438),2)</f>
        <v>0</v>
      </c>
      <c r="G435" s="238">
        <f t="shared" si="38"/>
        <v>0</v>
      </c>
    </row>
    <row r="436" spans="1:7" x14ac:dyDescent="0.25">
      <c r="A436" s="233" t="s">
        <v>655</v>
      </c>
      <c r="B436" s="235"/>
      <c r="C436" s="235"/>
      <c r="D436" s="235"/>
      <c r="E436" s="235"/>
      <c r="F436" s="235"/>
      <c r="G436" s="238">
        <f t="shared" si="38"/>
        <v>0</v>
      </c>
    </row>
    <row r="437" spans="1:7" x14ac:dyDescent="0.25">
      <c r="A437" s="233" t="s">
        <v>17</v>
      </c>
      <c r="B437" s="235"/>
      <c r="C437" s="235"/>
      <c r="D437" s="235"/>
      <c r="E437" s="235"/>
      <c r="F437" s="235"/>
      <c r="G437" s="238">
        <f t="shared" si="38"/>
        <v>0</v>
      </c>
    </row>
    <row r="438" spans="1:7" x14ac:dyDescent="0.25">
      <c r="A438" s="233"/>
      <c r="B438" s="235"/>
      <c r="C438" s="235"/>
      <c r="D438" s="235"/>
      <c r="E438" s="235"/>
      <c r="F438" s="235"/>
      <c r="G438" s="238">
        <f t="shared" si="38"/>
        <v>0</v>
      </c>
    </row>
    <row r="439" spans="1:7" x14ac:dyDescent="0.25">
      <c r="A439" s="233" t="s">
        <v>631</v>
      </c>
      <c r="B439" s="243">
        <f>ROUND(SUM(B440:B442),2)</f>
        <v>0</v>
      </c>
      <c r="C439" s="243">
        <f>ROUND(SUM(C440:C442),2)</f>
        <v>0</v>
      </c>
      <c r="D439" s="243">
        <f>ROUND(SUM(D440:D442),2)</f>
        <v>0</v>
      </c>
      <c r="E439" s="243">
        <f>ROUND(SUM(E440:E442),2)</f>
        <v>0</v>
      </c>
      <c r="F439" s="243">
        <f>ROUND(SUM(F440:F442),2)</f>
        <v>0</v>
      </c>
      <c r="G439" s="238">
        <f t="shared" si="38"/>
        <v>0</v>
      </c>
    </row>
    <row r="440" spans="1:7" x14ac:dyDescent="0.25">
      <c r="A440" s="233" t="s">
        <v>632</v>
      </c>
      <c r="B440" s="235"/>
      <c r="C440" s="235"/>
      <c r="D440" s="235"/>
      <c r="E440" s="235"/>
      <c r="F440" s="235"/>
      <c r="G440" s="238">
        <f t="shared" si="38"/>
        <v>0</v>
      </c>
    </row>
    <row r="441" spans="1:7" x14ac:dyDescent="0.25">
      <c r="A441" s="233" t="s">
        <v>17</v>
      </c>
      <c r="B441" s="235"/>
      <c r="C441" s="235"/>
      <c r="D441" s="235"/>
      <c r="E441" s="235"/>
      <c r="F441" s="235"/>
      <c r="G441" s="238">
        <f t="shared" si="38"/>
        <v>0</v>
      </c>
    </row>
    <row r="442" spans="1:7" x14ac:dyDescent="0.25">
      <c r="A442" s="233"/>
      <c r="B442" s="235"/>
      <c r="C442" s="235"/>
      <c r="D442" s="235"/>
      <c r="E442" s="235"/>
      <c r="F442" s="235"/>
      <c r="G442" s="238">
        <f t="shared" si="38"/>
        <v>0</v>
      </c>
    </row>
    <row r="443" spans="1:7" x14ac:dyDescent="0.25">
      <c r="A443" s="233" t="s">
        <v>634</v>
      </c>
      <c r="B443" s="243">
        <f>ROUND(B434+B435-B439,2)</f>
        <v>0</v>
      </c>
      <c r="C443" s="243">
        <f>ROUND(C434+C435-C439,2)</f>
        <v>0</v>
      </c>
      <c r="D443" s="243">
        <f>ROUND(D434+D435-D439,2)</f>
        <v>0</v>
      </c>
      <c r="E443" s="243">
        <f>ROUND(E434+E435-E439,2)</f>
        <v>0</v>
      </c>
      <c r="F443" s="243">
        <f>ROUND(F434+F435-F439,2)</f>
        <v>0</v>
      </c>
      <c r="G443" s="238">
        <f t="shared" si="38"/>
        <v>0</v>
      </c>
    </row>
    <row r="444" spans="1:7" x14ac:dyDescent="0.25">
      <c r="A444" s="233" t="s">
        <v>638</v>
      </c>
      <c r="B444" s="243"/>
      <c r="C444" s="243"/>
      <c r="D444" s="243"/>
      <c r="E444" s="243"/>
      <c r="F444" s="243"/>
      <c r="G444" s="238"/>
    </row>
    <row r="445" spans="1:7" x14ac:dyDescent="0.25">
      <c r="A445" s="233" t="s">
        <v>627</v>
      </c>
      <c r="B445" s="235"/>
      <c r="C445" s="235"/>
      <c r="D445" s="235"/>
      <c r="E445" s="235"/>
      <c r="F445" s="235"/>
      <c r="G445" s="238">
        <f t="shared" ref="G445:G454" si="39">ROUND(SUM(B445:F445),2)</f>
        <v>0</v>
      </c>
    </row>
    <row r="446" spans="1:7" x14ac:dyDescent="0.25">
      <c r="A446" s="233" t="s">
        <v>628</v>
      </c>
      <c r="B446" s="243">
        <f>ROUND(SUM(B447:B449),2)</f>
        <v>0</v>
      </c>
      <c r="C446" s="243">
        <f>ROUND(SUM(C447:C449),2)</f>
        <v>0</v>
      </c>
      <c r="D446" s="243">
        <f>ROUND(SUM(D447:D449),2)</f>
        <v>0</v>
      </c>
      <c r="E446" s="243">
        <f>ROUND(SUM(E447:E449),2)</f>
        <v>0</v>
      </c>
      <c r="F446" s="243">
        <f>ROUND(SUM(F447:F449),2)</f>
        <v>0</v>
      </c>
      <c r="G446" s="238">
        <f t="shared" si="39"/>
        <v>0</v>
      </c>
    </row>
    <row r="447" spans="1:7" x14ac:dyDescent="0.25">
      <c r="A447" s="233" t="s">
        <v>655</v>
      </c>
      <c r="B447" s="235"/>
      <c r="C447" s="235"/>
      <c r="D447" s="235"/>
      <c r="E447" s="235"/>
      <c r="F447" s="235"/>
      <c r="G447" s="238">
        <f t="shared" si="39"/>
        <v>0</v>
      </c>
    </row>
    <row r="448" spans="1:7" x14ac:dyDescent="0.25">
      <c r="A448" s="233" t="s">
        <v>17</v>
      </c>
      <c r="B448" s="235"/>
      <c r="C448" s="235"/>
      <c r="D448" s="235"/>
      <c r="E448" s="235"/>
      <c r="F448" s="235"/>
      <c r="G448" s="238">
        <f t="shared" si="39"/>
        <v>0</v>
      </c>
    </row>
    <row r="449" spans="1:10" x14ac:dyDescent="0.25">
      <c r="A449" s="233"/>
      <c r="B449" s="235"/>
      <c r="C449" s="235"/>
      <c r="D449" s="235"/>
      <c r="E449" s="235"/>
      <c r="F449" s="235"/>
      <c r="G449" s="238">
        <f t="shared" si="39"/>
        <v>0</v>
      </c>
    </row>
    <row r="450" spans="1:10" x14ac:dyDescent="0.25">
      <c r="A450" s="233" t="s">
        <v>631</v>
      </c>
      <c r="B450" s="243">
        <f>ROUND(SUM(B451:B453),2)</f>
        <v>0</v>
      </c>
      <c r="C450" s="243">
        <f>ROUND(SUM(C451:C453),2)</f>
        <v>0</v>
      </c>
      <c r="D450" s="243">
        <f>ROUND(SUM(D451:D453),2)</f>
        <v>0</v>
      </c>
      <c r="E450" s="243">
        <f>ROUND(SUM(E451:E453),2)</f>
        <v>0</v>
      </c>
      <c r="F450" s="243">
        <f>ROUND(SUM(F451:F453),2)</f>
        <v>0</v>
      </c>
      <c r="G450" s="238">
        <f t="shared" si="39"/>
        <v>0</v>
      </c>
    </row>
    <row r="451" spans="1:10" x14ac:dyDescent="0.25">
      <c r="A451" s="233" t="s">
        <v>632</v>
      </c>
      <c r="B451" s="235"/>
      <c r="C451" s="235"/>
      <c r="D451" s="235"/>
      <c r="E451" s="235"/>
      <c r="F451" s="235"/>
      <c r="G451" s="238">
        <f t="shared" si="39"/>
        <v>0</v>
      </c>
    </row>
    <row r="452" spans="1:10" x14ac:dyDescent="0.25">
      <c r="A452" s="233" t="s">
        <v>17</v>
      </c>
      <c r="B452" s="235"/>
      <c r="C452" s="235"/>
      <c r="D452" s="235"/>
      <c r="E452" s="235"/>
      <c r="F452" s="235"/>
      <c r="G452" s="238">
        <f t="shared" si="39"/>
        <v>0</v>
      </c>
    </row>
    <row r="453" spans="1:10" x14ac:dyDescent="0.25">
      <c r="A453" s="233"/>
      <c r="B453" s="235"/>
      <c r="C453" s="235"/>
      <c r="D453" s="235"/>
      <c r="E453" s="235"/>
      <c r="F453" s="235"/>
      <c r="G453" s="238">
        <f t="shared" si="39"/>
        <v>0</v>
      </c>
    </row>
    <row r="454" spans="1:10" x14ac:dyDescent="0.25">
      <c r="A454" s="233" t="s">
        <v>634</v>
      </c>
      <c r="B454" s="243">
        <f>ROUND(B445+B446-B450,2)</f>
        <v>0</v>
      </c>
      <c r="C454" s="243">
        <f>ROUND(C445+C446-C450,2)</f>
        <v>0</v>
      </c>
      <c r="D454" s="243">
        <f>ROUND(D445+D446-D450,2)</f>
        <v>0</v>
      </c>
      <c r="E454" s="243">
        <f>ROUND(E445+E446-E450,2)</f>
        <v>0</v>
      </c>
      <c r="F454" s="243">
        <f>ROUND(F445+F446-F450,2)</f>
        <v>0</v>
      </c>
      <c r="G454" s="238">
        <f t="shared" si="39"/>
        <v>0</v>
      </c>
    </row>
    <row r="455" spans="1:10" x14ac:dyDescent="0.25">
      <c r="A455" s="233" t="s">
        <v>639</v>
      </c>
      <c r="B455" s="243"/>
      <c r="C455" s="243"/>
      <c r="D455" s="243"/>
      <c r="E455" s="243"/>
      <c r="F455" s="243"/>
      <c r="G455" s="238"/>
    </row>
    <row r="456" spans="1:10" x14ac:dyDescent="0.25">
      <c r="A456" s="233" t="s">
        <v>640</v>
      </c>
      <c r="B456" s="243">
        <f>ROUND(B432-B443-B454,2)</f>
        <v>0</v>
      </c>
      <c r="C456" s="243">
        <f>ROUND(C432-C443-C454,2)</f>
        <v>0</v>
      </c>
      <c r="D456" s="243">
        <f>ROUND(D432-D443-D454,2)</f>
        <v>0</v>
      </c>
      <c r="E456" s="243">
        <f>ROUND(E432-E443-E454,2)</f>
        <v>0</v>
      </c>
      <c r="F456" s="243">
        <f>ROUND(F432-F443-F454,2)</f>
        <v>0</v>
      </c>
      <c r="G456" s="238">
        <f>ROUND(SUM(B456:F456),2)</f>
        <v>0</v>
      </c>
    </row>
    <row r="457" spans="1:10" ht="14.5" thickBot="1" x14ac:dyDescent="0.3">
      <c r="A457" s="296" t="s">
        <v>641</v>
      </c>
      <c r="B457" s="240">
        <f>ROUND(B422-B434-B445,2)</f>
        <v>0</v>
      </c>
      <c r="C457" s="240">
        <f>ROUND(C422-C434-C445,2)</f>
        <v>0</v>
      </c>
      <c r="D457" s="240">
        <f>ROUND(D422-D434-D445,2)</f>
        <v>0</v>
      </c>
      <c r="E457" s="240">
        <f>ROUND(E422-E434-E445,2)</f>
        <v>0</v>
      </c>
      <c r="F457" s="240">
        <f>ROUND(F422-F434-F445,2)</f>
        <v>0</v>
      </c>
      <c r="G457" s="241">
        <f>ROUND(SUM(B457:F457),2)</f>
        <v>0</v>
      </c>
    </row>
    <row r="459" spans="1:10" x14ac:dyDescent="0.25">
      <c r="A459" s="80" t="s">
        <v>191</v>
      </c>
      <c r="B459" s="80"/>
      <c r="C459" s="80"/>
      <c r="D459" s="80"/>
      <c r="E459" s="80"/>
      <c r="F459" s="80"/>
      <c r="G459" s="80"/>
      <c r="H459" s="80"/>
      <c r="I459" s="80"/>
      <c r="J459" s="521"/>
    </row>
    <row r="460" spans="1:10" ht="14.5" thickBot="1" x14ac:dyDescent="0.3">
      <c r="A460" s="144" t="s">
        <v>656</v>
      </c>
    </row>
    <row r="461" spans="1:10" x14ac:dyDescent="0.25">
      <c r="A461" s="570" t="s">
        <v>618</v>
      </c>
      <c r="B461" s="572" t="s">
        <v>147</v>
      </c>
      <c r="C461" s="572" t="s">
        <v>657</v>
      </c>
      <c r="D461" s="572"/>
      <c r="E461" s="572" t="s">
        <v>658</v>
      </c>
      <c r="F461" s="572"/>
      <c r="G461" s="572" t="s">
        <v>462</v>
      </c>
      <c r="H461" s="562" t="s">
        <v>659</v>
      </c>
      <c r="I461" s="562" t="s">
        <v>660</v>
      </c>
      <c r="J461" s="564" t="s">
        <v>661</v>
      </c>
    </row>
    <row r="462" spans="1:10" ht="24" x14ac:dyDescent="0.25">
      <c r="A462" s="571"/>
      <c r="B462" s="573"/>
      <c r="C462" s="297" t="s">
        <v>662</v>
      </c>
      <c r="D462" s="297" t="s">
        <v>98</v>
      </c>
      <c r="E462" s="298" t="s">
        <v>663</v>
      </c>
      <c r="F462" s="298" t="s">
        <v>664</v>
      </c>
      <c r="G462" s="573"/>
      <c r="H462" s="563"/>
      <c r="I462" s="563"/>
      <c r="J462" s="565"/>
    </row>
    <row r="463" spans="1:10" x14ac:dyDescent="0.25">
      <c r="A463" s="299"/>
      <c r="B463" s="300"/>
      <c r="C463" s="300"/>
      <c r="D463" s="300"/>
      <c r="E463" s="301"/>
      <c r="F463" s="301"/>
      <c r="G463" s="302">
        <f t="shared" ref="G463:G469" si="40">ROUND(B463+SUM(C463:D463)-SUM(E463:F463),2)</f>
        <v>0</v>
      </c>
      <c r="H463" s="303"/>
      <c r="I463" s="304"/>
      <c r="J463" s="522"/>
    </row>
    <row r="464" spans="1:10" x14ac:dyDescent="0.25">
      <c r="A464" s="299"/>
      <c r="B464" s="300"/>
      <c r="C464" s="300"/>
      <c r="D464" s="300"/>
      <c r="E464" s="301"/>
      <c r="F464" s="301"/>
      <c r="G464" s="302">
        <f t="shared" si="40"/>
        <v>0</v>
      </c>
      <c r="H464" s="303"/>
      <c r="I464" s="304"/>
      <c r="J464" s="522"/>
    </row>
    <row r="465" spans="1:11" x14ac:dyDescent="0.25">
      <c r="A465" s="299"/>
      <c r="B465" s="300"/>
      <c r="C465" s="300"/>
      <c r="D465" s="300"/>
      <c r="E465" s="301"/>
      <c r="F465" s="301"/>
      <c r="G465" s="302">
        <f t="shared" si="40"/>
        <v>0</v>
      </c>
      <c r="H465" s="303"/>
      <c r="I465" s="304"/>
      <c r="J465" s="522"/>
    </row>
    <row r="466" spans="1:11" x14ac:dyDescent="0.25">
      <c r="A466" s="299"/>
      <c r="B466" s="300"/>
      <c r="C466" s="300"/>
      <c r="D466" s="300"/>
      <c r="E466" s="301"/>
      <c r="F466" s="301"/>
      <c r="G466" s="302">
        <f t="shared" si="40"/>
        <v>0</v>
      </c>
      <c r="H466" s="303"/>
      <c r="I466" s="304"/>
      <c r="J466" s="522"/>
    </row>
    <row r="467" spans="1:11" x14ac:dyDescent="0.25">
      <c r="A467" s="299"/>
      <c r="B467" s="300"/>
      <c r="C467" s="300"/>
      <c r="D467" s="300"/>
      <c r="E467" s="301"/>
      <c r="F467" s="301"/>
      <c r="G467" s="302">
        <f t="shared" si="40"/>
        <v>0</v>
      </c>
      <c r="H467" s="303"/>
      <c r="I467" s="304"/>
      <c r="J467" s="522"/>
    </row>
    <row r="468" spans="1:11" x14ac:dyDescent="0.25">
      <c r="A468" s="299"/>
      <c r="B468" s="300"/>
      <c r="C468" s="300"/>
      <c r="D468" s="300"/>
      <c r="E468" s="301"/>
      <c r="F468" s="301"/>
      <c r="G468" s="302">
        <f t="shared" si="40"/>
        <v>0</v>
      </c>
      <c r="H468" s="303"/>
      <c r="I468" s="304"/>
      <c r="J468" s="523"/>
    </row>
    <row r="469" spans="1:11" x14ac:dyDescent="0.25">
      <c r="A469" s="299"/>
      <c r="B469" s="305"/>
      <c r="C469" s="305"/>
      <c r="D469" s="305"/>
      <c r="E469" s="305"/>
      <c r="F469" s="305"/>
      <c r="G469" s="302">
        <f t="shared" si="40"/>
        <v>0</v>
      </c>
      <c r="H469" s="303"/>
      <c r="I469" s="304"/>
      <c r="J469" s="523"/>
    </row>
    <row r="470" spans="1:11" ht="14.5" thickBot="1" x14ac:dyDescent="0.3">
      <c r="A470" s="306" t="s">
        <v>23</v>
      </c>
      <c r="B470" s="307">
        <f t="shared" ref="B470:G470" si="41">ROUND(SUM(B463:B469),2)</f>
        <v>0</v>
      </c>
      <c r="C470" s="307">
        <f t="shared" si="41"/>
        <v>0</v>
      </c>
      <c r="D470" s="307">
        <f t="shared" si="41"/>
        <v>0</v>
      </c>
      <c r="E470" s="307">
        <f t="shared" si="41"/>
        <v>0</v>
      </c>
      <c r="F470" s="307">
        <f t="shared" si="41"/>
        <v>0</v>
      </c>
      <c r="G470" s="307">
        <f t="shared" si="41"/>
        <v>0</v>
      </c>
      <c r="H470" s="308"/>
      <c r="I470" s="309"/>
      <c r="J470" s="524"/>
      <c r="K470" s="525"/>
    </row>
    <row r="472" spans="1:11" x14ac:dyDescent="0.25">
      <c r="A472" s="256" t="s">
        <v>665</v>
      </c>
      <c r="B472" s="256"/>
      <c r="C472" s="256"/>
      <c r="D472" s="256"/>
      <c r="E472" s="256"/>
      <c r="F472" s="256"/>
      <c r="G472" s="256"/>
      <c r="H472" s="256"/>
      <c r="I472" s="256"/>
    </row>
    <row r="473" spans="1:11" ht="14.5" thickBot="1" x14ac:dyDescent="0.3">
      <c r="A473" s="130" t="s">
        <v>666</v>
      </c>
      <c r="B473" s="130"/>
      <c r="C473" s="130"/>
      <c r="D473" s="130"/>
      <c r="E473" s="130"/>
      <c r="F473" s="130"/>
      <c r="G473" s="130"/>
      <c r="H473" s="130"/>
      <c r="I473" s="130"/>
    </row>
    <row r="474" spans="1:11" x14ac:dyDescent="0.25">
      <c r="A474" s="536" t="s">
        <v>667</v>
      </c>
      <c r="B474" s="538" t="s">
        <v>147</v>
      </c>
      <c r="C474" s="566" t="s">
        <v>614</v>
      </c>
      <c r="D474" s="567"/>
      <c r="E474" s="568"/>
      <c r="F474" s="310" t="s">
        <v>615</v>
      </c>
      <c r="G474" s="311"/>
      <c r="H474" s="311"/>
      <c r="I474" s="539" t="s">
        <v>462</v>
      </c>
    </row>
    <row r="475" spans="1:11" ht="24" x14ac:dyDescent="0.25">
      <c r="A475" s="537"/>
      <c r="B475" s="551"/>
      <c r="C475" s="114" t="s">
        <v>668</v>
      </c>
      <c r="D475" s="114" t="s">
        <v>623</v>
      </c>
      <c r="E475" s="114" t="s">
        <v>623</v>
      </c>
      <c r="F475" s="114" t="s">
        <v>669</v>
      </c>
      <c r="G475" s="114" t="s">
        <v>623</v>
      </c>
      <c r="H475" s="114" t="s">
        <v>623</v>
      </c>
      <c r="I475" s="569"/>
    </row>
    <row r="476" spans="1:11" x14ac:dyDescent="0.25">
      <c r="A476" s="102"/>
      <c r="B476" s="87"/>
      <c r="C476" s="87"/>
      <c r="D476" s="87"/>
      <c r="E476" s="87"/>
      <c r="F476" s="87"/>
      <c r="G476" s="88"/>
      <c r="H476" s="88"/>
      <c r="I476" s="312">
        <f>ROUND(B476+SUM(C476:E476)-SUM(F476:H476),2)</f>
        <v>0</v>
      </c>
    </row>
    <row r="477" spans="1:11" x14ac:dyDescent="0.25">
      <c r="A477" s="102"/>
      <c r="B477" s="87"/>
      <c r="C477" s="87"/>
      <c r="D477" s="87"/>
      <c r="E477" s="87"/>
      <c r="F477" s="87"/>
      <c r="G477" s="88"/>
      <c r="H477" s="88"/>
      <c r="I477" s="312">
        <f>ROUND(B477+SUM(C477:E477)-SUM(F477:H477),2)</f>
        <v>0</v>
      </c>
    </row>
    <row r="478" spans="1:11" x14ac:dyDescent="0.25">
      <c r="A478" s="102"/>
      <c r="B478" s="139"/>
      <c r="C478" s="139"/>
      <c r="D478" s="139"/>
      <c r="E478" s="139"/>
      <c r="F478" s="139"/>
      <c r="G478" s="140"/>
      <c r="H478" s="140"/>
      <c r="I478" s="312">
        <f>ROUND(B478+SUM(C478:E478)-SUM(F478:H478),2)</f>
        <v>0</v>
      </c>
    </row>
    <row r="479" spans="1:11" x14ac:dyDescent="0.25">
      <c r="A479" s="102"/>
      <c r="B479" s="139"/>
      <c r="C479" s="139"/>
      <c r="D479" s="139"/>
      <c r="E479" s="139"/>
      <c r="F479" s="139"/>
      <c r="G479" s="140"/>
      <c r="H479" s="140"/>
      <c r="I479" s="312">
        <f>ROUND(B479+SUM(C479:E479)-SUM(F479:H479),2)</f>
        <v>0</v>
      </c>
    </row>
    <row r="480" spans="1:11" ht="14.5" thickBot="1" x14ac:dyDescent="0.3">
      <c r="A480" s="109" t="s">
        <v>23</v>
      </c>
      <c r="B480" s="141">
        <f t="shared" ref="B480:I480" si="42">ROUND(SUM(B476:B479),2)</f>
        <v>0</v>
      </c>
      <c r="C480" s="141">
        <f t="shared" si="42"/>
        <v>0</v>
      </c>
      <c r="D480" s="141">
        <f t="shared" si="42"/>
        <v>0</v>
      </c>
      <c r="E480" s="141">
        <f t="shared" si="42"/>
        <v>0</v>
      </c>
      <c r="F480" s="141">
        <f t="shared" si="42"/>
        <v>0</v>
      </c>
      <c r="G480" s="141">
        <f t="shared" si="42"/>
        <v>0</v>
      </c>
      <c r="H480" s="141">
        <f t="shared" si="42"/>
        <v>0</v>
      </c>
      <c r="I480" s="143">
        <f t="shared" si="42"/>
        <v>0</v>
      </c>
    </row>
    <row r="481" spans="1:9" ht="14.5" thickBot="1" x14ac:dyDescent="0.3">
      <c r="A481" s="130" t="s">
        <v>670</v>
      </c>
      <c r="B481" s="130"/>
      <c r="C481" s="130"/>
      <c r="D481" s="130"/>
      <c r="E481" s="130"/>
      <c r="F481" s="130"/>
      <c r="G481" s="130"/>
      <c r="H481" s="130"/>
      <c r="I481" s="130"/>
    </row>
    <row r="482" spans="1:9" x14ac:dyDescent="0.25">
      <c r="A482" s="568" t="s">
        <v>667</v>
      </c>
      <c r="B482" s="538" t="s">
        <v>147</v>
      </c>
      <c r="C482" s="566" t="s">
        <v>614</v>
      </c>
      <c r="D482" s="567"/>
      <c r="E482" s="568"/>
      <c r="F482" s="311"/>
      <c r="G482" s="310" t="s">
        <v>671</v>
      </c>
      <c r="H482" s="311"/>
      <c r="I482" s="539" t="s">
        <v>462</v>
      </c>
    </row>
    <row r="483" spans="1:9" x14ac:dyDescent="0.25">
      <c r="A483" s="576"/>
      <c r="B483" s="551"/>
      <c r="C483" s="313" t="s">
        <v>672</v>
      </c>
      <c r="D483" s="114" t="s">
        <v>623</v>
      </c>
      <c r="E483" s="114" t="s">
        <v>623</v>
      </c>
      <c r="F483" s="313" t="s">
        <v>669</v>
      </c>
      <c r="G483" s="114" t="s">
        <v>623</v>
      </c>
      <c r="H483" s="114" t="s">
        <v>623</v>
      </c>
      <c r="I483" s="569"/>
    </row>
    <row r="484" spans="1:9" x14ac:dyDescent="0.25">
      <c r="A484" s="152"/>
      <c r="B484" s="195"/>
      <c r="C484" s="195"/>
      <c r="D484" s="195"/>
      <c r="E484" s="195"/>
      <c r="F484" s="195"/>
      <c r="G484" s="272"/>
      <c r="H484" s="272"/>
      <c r="I484" s="290">
        <f>ROUND(B484+SUM(C484:E484)-SUM(F484:H484),2)</f>
        <v>0</v>
      </c>
    </row>
    <row r="485" spans="1:9" x14ac:dyDescent="0.25">
      <c r="A485" s="152"/>
      <c r="B485" s="195"/>
      <c r="C485" s="195"/>
      <c r="D485" s="195"/>
      <c r="E485" s="195"/>
      <c r="F485" s="195"/>
      <c r="G485" s="272"/>
      <c r="H485" s="272"/>
      <c r="I485" s="290">
        <f>ROUND(B485+SUM(C485:E485)-SUM(F485:H485),2)</f>
        <v>0</v>
      </c>
    </row>
    <row r="486" spans="1:9" x14ac:dyDescent="0.25">
      <c r="A486" s="152"/>
      <c r="B486" s="195"/>
      <c r="C486" s="195"/>
      <c r="D486" s="195"/>
      <c r="E486" s="195"/>
      <c r="F486" s="195"/>
      <c r="G486" s="272"/>
      <c r="H486" s="272"/>
      <c r="I486" s="290">
        <f>ROUND(B486+SUM(C486:E486)-SUM(F486:H486),2)</f>
        <v>0</v>
      </c>
    </row>
    <row r="487" spans="1:9" x14ac:dyDescent="0.25">
      <c r="A487" s="152"/>
      <c r="B487" s="195"/>
      <c r="C487" s="195"/>
      <c r="D487" s="195"/>
      <c r="E487" s="195"/>
      <c r="F487" s="195"/>
      <c r="G487" s="272"/>
      <c r="H487" s="272"/>
      <c r="I487" s="290">
        <f>ROUND(B487+SUM(C487:E487)-SUM(F487:H487),2)</f>
        <v>0</v>
      </c>
    </row>
    <row r="488" spans="1:9" ht="14.5" thickBot="1" x14ac:dyDescent="0.3">
      <c r="A488" s="156" t="s">
        <v>673</v>
      </c>
      <c r="B488" s="196">
        <f t="shared" ref="B488:I488" si="43">ROUND(SUM(B484:B487),2)</f>
        <v>0</v>
      </c>
      <c r="C488" s="196">
        <f t="shared" si="43"/>
        <v>0</v>
      </c>
      <c r="D488" s="196">
        <f t="shared" si="43"/>
        <v>0</v>
      </c>
      <c r="E488" s="196">
        <f t="shared" si="43"/>
        <v>0</v>
      </c>
      <c r="F488" s="196">
        <f t="shared" si="43"/>
        <v>0</v>
      </c>
      <c r="G488" s="196">
        <f t="shared" si="43"/>
        <v>0</v>
      </c>
      <c r="H488" s="196">
        <f t="shared" si="43"/>
        <v>0</v>
      </c>
      <c r="I488" s="197">
        <f t="shared" si="43"/>
        <v>0</v>
      </c>
    </row>
    <row r="489" spans="1:9" x14ac:dyDescent="0.25">
      <c r="A489" s="201" t="s">
        <v>674</v>
      </c>
    </row>
    <row r="490" spans="1:9" x14ac:dyDescent="0.25">
      <c r="A490" s="125"/>
    </row>
    <row r="491" spans="1:9" ht="14.5" thickBot="1" x14ac:dyDescent="0.3">
      <c r="A491" s="491" t="s">
        <v>675</v>
      </c>
      <c r="B491" s="82"/>
      <c r="C491" s="82"/>
      <c r="D491" s="82"/>
      <c r="E491" s="82"/>
      <c r="F491" s="82"/>
    </row>
    <row r="492" spans="1:9" x14ac:dyDescent="0.25">
      <c r="A492" s="99" t="s">
        <v>263</v>
      </c>
      <c r="B492" s="100" t="s">
        <v>147</v>
      </c>
      <c r="C492" s="100" t="s">
        <v>614</v>
      </c>
      <c r="D492" s="100" t="s">
        <v>854</v>
      </c>
      <c r="E492" s="100" t="s">
        <v>676</v>
      </c>
      <c r="F492" s="101" t="s">
        <v>462</v>
      </c>
    </row>
    <row r="493" spans="1:9" x14ac:dyDescent="0.25">
      <c r="A493" s="133" t="s">
        <v>677</v>
      </c>
      <c r="B493" s="89"/>
      <c r="C493" s="89"/>
      <c r="D493" s="139"/>
      <c r="E493" s="139"/>
      <c r="F493" s="247">
        <f t="shared" ref="F493:F500" si="44">ROUND(B493+C493-D493-E493,2)</f>
        <v>0</v>
      </c>
    </row>
    <row r="494" spans="1:9" x14ac:dyDescent="0.25">
      <c r="A494" s="133"/>
      <c r="B494" s="89"/>
      <c r="C494" s="89"/>
      <c r="D494" s="139"/>
      <c r="E494" s="139"/>
      <c r="F494" s="247">
        <f t="shared" si="44"/>
        <v>0</v>
      </c>
    </row>
    <row r="495" spans="1:9" x14ac:dyDescent="0.25">
      <c r="A495" s="133"/>
      <c r="B495" s="89"/>
      <c r="C495" s="89"/>
      <c r="D495" s="139"/>
      <c r="E495" s="139"/>
      <c r="F495" s="247">
        <f t="shared" si="44"/>
        <v>0</v>
      </c>
    </row>
    <row r="496" spans="1:9" x14ac:dyDescent="0.25">
      <c r="A496" s="133"/>
      <c r="B496" s="89"/>
      <c r="C496" s="89"/>
      <c r="D496" s="139"/>
      <c r="E496" s="139"/>
      <c r="F496" s="247">
        <f t="shared" si="44"/>
        <v>0</v>
      </c>
    </row>
    <row r="497" spans="1:11" x14ac:dyDescent="0.25">
      <c r="A497" s="133"/>
      <c r="B497" s="89"/>
      <c r="C497" s="89"/>
      <c r="D497" s="139"/>
      <c r="E497" s="139"/>
      <c r="F497" s="247">
        <f t="shared" si="44"/>
        <v>0</v>
      </c>
    </row>
    <row r="498" spans="1:11" x14ac:dyDescent="0.25">
      <c r="A498" s="133"/>
      <c r="B498" s="89"/>
      <c r="C498" s="89"/>
      <c r="D498" s="139"/>
      <c r="E498" s="139"/>
      <c r="F498" s="247">
        <f t="shared" si="44"/>
        <v>0</v>
      </c>
    </row>
    <row r="499" spans="1:11" x14ac:dyDescent="0.25">
      <c r="A499" s="133"/>
      <c r="B499" s="139"/>
      <c r="C499" s="139"/>
      <c r="D499" s="139"/>
      <c r="E499" s="139"/>
      <c r="F499" s="247">
        <f t="shared" si="44"/>
        <v>0</v>
      </c>
    </row>
    <row r="500" spans="1:11" x14ac:dyDescent="0.25">
      <c r="A500" s="102"/>
      <c r="B500" s="139"/>
      <c r="C500" s="139"/>
      <c r="D500" s="139"/>
      <c r="E500" s="139"/>
      <c r="F500" s="247">
        <f t="shared" si="44"/>
        <v>0</v>
      </c>
      <c r="J500" s="489" t="s">
        <v>932</v>
      </c>
      <c r="K500" s="489" t="s">
        <v>933</v>
      </c>
    </row>
    <row r="501" spans="1:11" ht="14.5" thickBot="1" x14ac:dyDescent="0.3">
      <c r="A501" s="156" t="s">
        <v>23</v>
      </c>
      <c r="B501" s="141">
        <f>ROUND(SUM(B493:B500),2)</f>
        <v>0</v>
      </c>
      <c r="C501" s="141">
        <f>ROUND(SUM(C493:C500),2)</f>
        <v>0</v>
      </c>
      <c r="D501" s="141">
        <f>ROUND(SUM(D493:D500),2)</f>
        <v>0</v>
      </c>
      <c r="E501" s="141">
        <f>ROUND(SUM(E493:E500),2)</f>
        <v>0</v>
      </c>
      <c r="F501" s="143">
        <f>ROUND(SUM(F493:F500),2)</f>
        <v>0</v>
      </c>
    </row>
    <row r="503" spans="1:11" x14ac:dyDescent="0.25">
      <c r="A503" s="256" t="s">
        <v>678</v>
      </c>
      <c r="B503" s="256"/>
      <c r="C503" s="256"/>
      <c r="D503" s="256"/>
      <c r="E503" s="256"/>
    </row>
    <row r="504" spans="1:11" ht="14.5" thickBot="1" x14ac:dyDescent="0.3">
      <c r="A504" s="257" t="s">
        <v>679</v>
      </c>
      <c r="B504" s="314"/>
      <c r="C504" s="314"/>
      <c r="D504" s="257"/>
      <c r="E504" s="130"/>
    </row>
    <row r="505" spans="1:11" x14ac:dyDescent="0.25">
      <c r="A505" s="577" t="s">
        <v>69</v>
      </c>
      <c r="B505" s="579" t="s">
        <v>462</v>
      </c>
      <c r="C505" s="579"/>
      <c r="D505" s="579" t="s">
        <v>147</v>
      </c>
      <c r="E505" s="580"/>
    </row>
    <row r="506" spans="1:11" ht="24" x14ac:dyDescent="0.25">
      <c r="A506" s="578"/>
      <c r="B506" s="315" t="s">
        <v>858</v>
      </c>
      <c r="C506" s="315" t="s">
        <v>859</v>
      </c>
      <c r="D506" s="316" t="s">
        <v>680</v>
      </c>
      <c r="E506" s="316" t="s">
        <v>681</v>
      </c>
    </row>
    <row r="507" spans="1:11" x14ac:dyDescent="0.25">
      <c r="A507" s="317" t="s">
        <v>682</v>
      </c>
      <c r="B507" s="139"/>
      <c r="C507" s="139"/>
      <c r="D507" s="140"/>
      <c r="E507" s="140"/>
    </row>
    <row r="508" spans="1:11" x14ac:dyDescent="0.25">
      <c r="A508" s="317" t="s">
        <v>683</v>
      </c>
      <c r="B508" s="139"/>
      <c r="C508" s="139"/>
      <c r="D508" s="140"/>
      <c r="E508" s="140"/>
    </row>
    <row r="509" spans="1:11" x14ac:dyDescent="0.25">
      <c r="A509" s="317" t="s">
        <v>684</v>
      </c>
      <c r="B509" s="139"/>
      <c r="C509" s="139"/>
      <c r="D509" s="140"/>
      <c r="E509" s="140"/>
    </row>
    <row r="510" spans="1:11" x14ac:dyDescent="0.25">
      <c r="A510" s="317" t="s">
        <v>685</v>
      </c>
      <c r="B510" s="139"/>
      <c r="C510" s="139"/>
      <c r="D510" s="140"/>
      <c r="E510" s="140"/>
    </row>
    <row r="511" spans="1:11" x14ac:dyDescent="0.25">
      <c r="A511" s="317" t="s">
        <v>17</v>
      </c>
      <c r="B511" s="139"/>
      <c r="C511" s="139"/>
      <c r="D511" s="140"/>
      <c r="E511" s="140"/>
    </row>
    <row r="512" spans="1:11" x14ac:dyDescent="0.25">
      <c r="A512" s="317"/>
      <c r="B512" s="139"/>
      <c r="C512" s="139"/>
      <c r="D512" s="140"/>
      <c r="E512" s="140"/>
    </row>
    <row r="513" spans="1:5" x14ac:dyDescent="0.25">
      <c r="A513" s="318"/>
      <c r="B513" s="139"/>
      <c r="C513" s="139"/>
      <c r="D513" s="140"/>
      <c r="E513" s="140"/>
    </row>
    <row r="514" spans="1:5" x14ac:dyDescent="0.25">
      <c r="A514" s="319" t="s">
        <v>598</v>
      </c>
      <c r="B514" s="258">
        <f>ROUND(SUM(B508:B513),2)</f>
        <v>0</v>
      </c>
      <c r="C514" s="258">
        <f>ROUND(SUM(C508:C513),2)</f>
        <v>0</v>
      </c>
      <c r="D514" s="259">
        <f>ROUND(SUM(D508:D513),2)</f>
        <v>0</v>
      </c>
      <c r="E514" s="259">
        <f>ROUND(SUM(E508:E513),2)</f>
        <v>0</v>
      </c>
    </row>
    <row r="515" spans="1:5" x14ac:dyDescent="0.25">
      <c r="A515" s="317" t="s">
        <v>855</v>
      </c>
      <c r="B515" s="139"/>
      <c r="C515" s="139"/>
      <c r="D515" s="140"/>
      <c r="E515" s="140"/>
    </row>
    <row r="516" spans="1:5" x14ac:dyDescent="0.25">
      <c r="A516" s="317" t="s">
        <v>856</v>
      </c>
      <c r="B516" s="139"/>
      <c r="C516" s="139"/>
      <c r="D516" s="140"/>
      <c r="E516" s="140"/>
    </row>
    <row r="517" spans="1:5" x14ac:dyDescent="0.25">
      <c r="A517" s="317" t="s">
        <v>857</v>
      </c>
      <c r="B517" s="139"/>
      <c r="C517" s="139"/>
      <c r="D517" s="140"/>
      <c r="E517" s="140"/>
    </row>
    <row r="518" spans="1:5" x14ac:dyDescent="0.25">
      <c r="A518" s="317" t="s">
        <v>17</v>
      </c>
      <c r="B518" s="139"/>
      <c r="C518" s="139"/>
      <c r="D518" s="140"/>
      <c r="E518" s="140"/>
    </row>
    <row r="519" spans="1:5" x14ac:dyDescent="0.25">
      <c r="A519" s="317"/>
      <c r="B519" s="139"/>
      <c r="C519" s="139"/>
      <c r="D519" s="140"/>
      <c r="E519" s="140"/>
    </row>
    <row r="520" spans="1:5" x14ac:dyDescent="0.25">
      <c r="A520" s="317"/>
      <c r="B520" s="139"/>
      <c r="C520" s="139"/>
      <c r="D520" s="140"/>
      <c r="E520" s="140"/>
    </row>
    <row r="521" spans="1:5" ht="14.5" thickBot="1" x14ac:dyDescent="0.3">
      <c r="A521" s="320" t="s">
        <v>598</v>
      </c>
      <c r="B521" s="141">
        <f>ROUND(SUM(B516:B520),2)</f>
        <v>0</v>
      </c>
      <c r="C521" s="141">
        <f>ROUND(SUM(C516:C520),2)</f>
        <v>0</v>
      </c>
      <c r="D521" s="143">
        <f>ROUND(SUM(D516:D520),2)</f>
        <v>0</v>
      </c>
      <c r="E521" s="143">
        <f>ROUND(SUM(E516:E520),2)</f>
        <v>0</v>
      </c>
    </row>
    <row r="522" spans="1:5" ht="14.5" thickBot="1" x14ac:dyDescent="0.3">
      <c r="A522" s="98" t="s">
        <v>686</v>
      </c>
      <c r="B522" s="98"/>
      <c r="C522" s="98"/>
      <c r="D522" s="98"/>
      <c r="E522" s="98"/>
    </row>
    <row r="523" spans="1:5" ht="36" x14ac:dyDescent="0.25">
      <c r="A523" s="149" t="s">
        <v>69</v>
      </c>
      <c r="B523" s="321" t="s">
        <v>687</v>
      </c>
      <c r="C523" s="321" t="s">
        <v>688</v>
      </c>
      <c r="D523" s="321" t="s">
        <v>689</v>
      </c>
      <c r="E523" s="202" t="s">
        <v>690</v>
      </c>
    </row>
    <row r="524" spans="1:5" x14ac:dyDescent="0.25">
      <c r="A524" s="293" t="s">
        <v>691</v>
      </c>
      <c r="B524" s="279"/>
      <c r="C524" s="279"/>
      <c r="D524" s="279"/>
      <c r="E524" s="290"/>
    </row>
    <row r="525" spans="1:5" ht="14.5" thickBot="1" x14ac:dyDescent="0.3">
      <c r="A525" s="294" t="s">
        <v>692</v>
      </c>
      <c r="B525" s="196"/>
      <c r="C525" s="196"/>
      <c r="D525" s="196"/>
      <c r="E525" s="197"/>
    </row>
    <row r="526" spans="1:5" ht="14.5" thickBot="1" x14ac:dyDescent="0.3">
      <c r="A526" s="322" t="s">
        <v>693</v>
      </c>
      <c r="B526" s="322"/>
      <c r="C526" s="322"/>
    </row>
    <row r="527" spans="1:5" x14ac:dyDescent="0.25">
      <c r="A527" s="323" t="s">
        <v>69</v>
      </c>
      <c r="B527" s="321" t="s">
        <v>462</v>
      </c>
      <c r="C527" s="202" t="s">
        <v>147</v>
      </c>
    </row>
    <row r="528" spans="1:5" x14ac:dyDescent="0.25">
      <c r="A528" s="318" t="s">
        <v>694</v>
      </c>
      <c r="B528" s="258"/>
      <c r="C528" s="259"/>
    </row>
    <row r="529" spans="1:5" x14ac:dyDescent="0.25">
      <c r="A529" s="318" t="s">
        <v>695</v>
      </c>
      <c r="B529" s="258"/>
      <c r="C529" s="259"/>
    </row>
    <row r="530" spans="1:5" x14ac:dyDescent="0.25">
      <c r="A530" s="318" t="s">
        <v>17</v>
      </c>
      <c r="B530" s="258"/>
      <c r="C530" s="259"/>
    </row>
    <row r="531" spans="1:5" x14ac:dyDescent="0.25">
      <c r="A531" s="318"/>
      <c r="B531" s="258"/>
      <c r="C531" s="259"/>
    </row>
    <row r="532" spans="1:5" x14ac:dyDescent="0.25">
      <c r="A532" s="318"/>
      <c r="B532" s="258"/>
      <c r="C532" s="259"/>
    </row>
    <row r="533" spans="1:5" ht="14.5" thickBot="1" x14ac:dyDescent="0.3">
      <c r="A533" s="320" t="s">
        <v>23</v>
      </c>
      <c r="B533" s="141">
        <f>ROUND(SUM(B528:B532),2)</f>
        <v>0</v>
      </c>
      <c r="C533" s="143">
        <f>ROUND(SUM(C528:C532),2)</f>
        <v>0</v>
      </c>
    </row>
    <row r="534" spans="1:5" x14ac:dyDescent="0.25">
      <c r="A534" s="324" t="s">
        <v>696</v>
      </c>
      <c r="B534" s="325"/>
      <c r="C534" s="325"/>
      <c r="D534" s="125"/>
    </row>
    <row r="535" spans="1:5" ht="14.5" thickBot="1" x14ac:dyDescent="0.3">
      <c r="A535" s="322" t="s">
        <v>697</v>
      </c>
      <c r="B535" s="322"/>
      <c r="C535" s="322"/>
      <c r="D535" s="322"/>
    </row>
    <row r="536" spans="1:5" x14ac:dyDescent="0.25">
      <c r="A536" s="323" t="s">
        <v>698</v>
      </c>
      <c r="B536" s="321" t="s">
        <v>462</v>
      </c>
      <c r="C536" s="202" t="s">
        <v>147</v>
      </c>
      <c r="D536" s="202" t="s">
        <v>699</v>
      </c>
    </row>
    <row r="537" spans="1:5" x14ac:dyDescent="0.25">
      <c r="A537" s="318"/>
      <c r="B537" s="258"/>
      <c r="C537" s="258"/>
      <c r="D537" s="259"/>
    </row>
    <row r="538" spans="1:5" x14ac:dyDescent="0.25">
      <c r="A538" s="278"/>
      <c r="B538" s="258"/>
      <c r="C538" s="258"/>
      <c r="D538" s="326"/>
    </row>
    <row r="539" spans="1:5" x14ac:dyDescent="0.25">
      <c r="A539" s="318"/>
      <c r="B539" s="258"/>
      <c r="C539" s="258"/>
      <c r="D539" s="326"/>
    </row>
    <row r="540" spans="1:5" x14ac:dyDescent="0.25">
      <c r="A540" s="318"/>
      <c r="B540" s="258"/>
      <c r="C540" s="258"/>
      <c r="D540" s="326"/>
    </row>
    <row r="541" spans="1:5" ht="14.5" thickBot="1" x14ac:dyDescent="0.3">
      <c r="A541" s="320" t="s">
        <v>23</v>
      </c>
      <c r="B541" s="141">
        <f>ROUND(SUM(B537:B540),2)</f>
        <v>0</v>
      </c>
      <c r="C541" s="141">
        <f>ROUND(SUM(C537:C540),2)</f>
        <v>0</v>
      </c>
      <c r="D541" s="327"/>
    </row>
    <row r="542" spans="1:5" x14ac:dyDescent="0.25">
      <c r="A542" s="581" t="s">
        <v>700</v>
      </c>
      <c r="B542" s="581"/>
      <c r="C542" s="581"/>
      <c r="D542" s="581"/>
      <c r="E542" s="581"/>
    </row>
    <row r="544" spans="1:5" ht="14.5" thickBot="1" x14ac:dyDescent="0.3">
      <c r="A544" s="82" t="s">
        <v>202</v>
      </c>
      <c r="B544" s="82"/>
      <c r="C544" s="82"/>
    </row>
    <row r="545" spans="1:5" x14ac:dyDescent="0.25">
      <c r="A545" s="217" t="s">
        <v>69</v>
      </c>
      <c r="B545" s="218" t="s">
        <v>462</v>
      </c>
      <c r="C545" s="219" t="s">
        <v>147</v>
      </c>
    </row>
    <row r="546" spans="1:5" x14ac:dyDescent="0.25">
      <c r="A546" s="194"/>
      <c r="B546" s="220"/>
      <c r="C546" s="221"/>
    </row>
    <row r="547" spans="1:5" x14ac:dyDescent="0.25">
      <c r="A547" s="194"/>
      <c r="B547" s="220"/>
      <c r="C547" s="221"/>
    </row>
    <row r="548" spans="1:5" x14ac:dyDescent="0.25">
      <c r="A548" s="194"/>
      <c r="B548" s="220"/>
      <c r="C548" s="221"/>
    </row>
    <row r="549" spans="1:5" x14ac:dyDescent="0.25">
      <c r="A549" s="194"/>
      <c r="B549" s="220"/>
      <c r="C549" s="221"/>
    </row>
    <row r="550" spans="1:5" x14ac:dyDescent="0.25">
      <c r="A550" s="194"/>
      <c r="B550" s="222"/>
      <c r="C550" s="223"/>
    </row>
    <row r="551" spans="1:5" x14ac:dyDescent="0.25">
      <c r="A551" s="194"/>
      <c r="B551" s="222"/>
      <c r="C551" s="223"/>
    </row>
    <row r="552" spans="1:5" ht="14.5" thickBot="1" x14ac:dyDescent="0.3">
      <c r="A552" s="224" t="s">
        <v>23</v>
      </c>
      <c r="B552" s="225">
        <f>ROUND(SUM(B546:B551),2)</f>
        <v>0</v>
      </c>
      <c r="C552" s="226">
        <f>ROUND(SUM(C546:C551),2)</f>
        <v>0</v>
      </c>
    </row>
    <row r="554" spans="1:5" x14ac:dyDescent="0.25">
      <c r="A554" s="495" t="s">
        <v>203</v>
      </c>
      <c r="B554" s="80"/>
      <c r="C554" s="80"/>
      <c r="D554" s="80"/>
      <c r="E554" s="80"/>
    </row>
    <row r="555" spans="1:5" x14ac:dyDescent="0.25">
      <c r="A555" s="328" t="s">
        <v>209</v>
      </c>
      <c r="B555" s="328"/>
      <c r="C555" s="328"/>
      <c r="D555" s="328"/>
      <c r="E555" s="328"/>
    </row>
    <row r="556" spans="1:5" ht="14.5" thickBot="1" x14ac:dyDescent="0.3">
      <c r="A556" s="328" t="s">
        <v>701</v>
      </c>
      <c r="B556" s="328"/>
      <c r="C556" s="328"/>
      <c r="D556" s="328"/>
      <c r="E556" s="328"/>
    </row>
    <row r="557" spans="1:5" ht="24" x14ac:dyDescent="0.25">
      <c r="A557" s="217" t="s">
        <v>702</v>
      </c>
      <c r="B557" s="131" t="s">
        <v>462</v>
      </c>
      <c r="C557" s="131" t="s">
        <v>703</v>
      </c>
      <c r="D557" s="329" t="s">
        <v>704</v>
      </c>
      <c r="E557" s="132" t="s">
        <v>705</v>
      </c>
    </row>
    <row r="558" spans="1:5" x14ac:dyDescent="0.25">
      <c r="A558" s="333"/>
      <c r="B558" s="135"/>
      <c r="C558" s="330"/>
      <c r="D558" s="331"/>
      <c r="E558" s="332"/>
    </row>
    <row r="559" spans="1:5" x14ac:dyDescent="0.25">
      <c r="A559" s="333"/>
      <c r="B559" s="135"/>
      <c r="C559" s="330"/>
      <c r="D559" s="331"/>
      <c r="E559" s="332"/>
    </row>
    <row r="560" spans="1:5" x14ac:dyDescent="0.25">
      <c r="A560" s="333"/>
      <c r="B560" s="135"/>
      <c r="C560" s="330"/>
      <c r="D560" s="331"/>
      <c r="E560" s="332"/>
    </row>
    <row r="561" spans="1:10" x14ac:dyDescent="0.25">
      <c r="A561" s="334"/>
      <c r="B561" s="135"/>
      <c r="C561" s="330"/>
      <c r="D561" s="335"/>
      <c r="E561" s="332"/>
    </row>
    <row r="562" spans="1:10" x14ac:dyDescent="0.25">
      <c r="A562" s="333"/>
      <c r="B562" s="135"/>
      <c r="C562" s="330"/>
      <c r="D562" s="335"/>
      <c r="E562" s="332"/>
    </row>
    <row r="563" spans="1:10" x14ac:dyDescent="0.25">
      <c r="A563" s="336"/>
      <c r="B563" s="234"/>
      <c r="C563" s="330"/>
      <c r="D563" s="337"/>
      <c r="E563" s="332"/>
      <c r="J563" s="489" t="s">
        <v>934</v>
      </c>
    </row>
    <row r="564" spans="1:10" ht="14.5" thickBot="1" x14ac:dyDescent="0.3">
      <c r="A564" s="224" t="s">
        <v>23</v>
      </c>
      <c r="B564" s="95">
        <f>ROUND(SUM(B558:B563),2)</f>
        <v>0</v>
      </c>
      <c r="C564" s="338"/>
      <c r="D564" s="339"/>
      <c r="E564" s="340"/>
    </row>
    <row r="566" spans="1:10" ht="14.5" thickBot="1" x14ac:dyDescent="0.3">
      <c r="A566" s="82" t="s">
        <v>215</v>
      </c>
      <c r="B566" s="82"/>
      <c r="C566" s="82"/>
    </row>
    <row r="567" spans="1:10" x14ac:dyDescent="0.25">
      <c r="A567" s="217" t="s">
        <v>180</v>
      </c>
      <c r="B567" s="84" t="s">
        <v>462</v>
      </c>
      <c r="C567" s="85" t="s">
        <v>147</v>
      </c>
    </row>
    <row r="568" spans="1:10" x14ac:dyDescent="0.25">
      <c r="A568" s="194"/>
      <c r="B568" s="220"/>
      <c r="C568" s="221"/>
    </row>
    <row r="569" spans="1:10" x14ac:dyDescent="0.25">
      <c r="A569" s="194"/>
      <c r="B569" s="220"/>
      <c r="C569" s="221"/>
    </row>
    <row r="570" spans="1:10" x14ac:dyDescent="0.25">
      <c r="A570" s="194"/>
      <c r="B570" s="220"/>
      <c r="C570" s="221"/>
    </row>
    <row r="571" spans="1:10" x14ac:dyDescent="0.25">
      <c r="A571" s="194"/>
      <c r="B571" s="222"/>
      <c r="C571" s="223"/>
    </row>
    <row r="572" spans="1:10" x14ac:dyDescent="0.25">
      <c r="A572" s="194"/>
      <c r="B572" s="222"/>
      <c r="C572" s="223"/>
    </row>
    <row r="573" spans="1:10" ht="14.5" thickBot="1" x14ac:dyDescent="0.3">
      <c r="A573" s="224" t="s">
        <v>23</v>
      </c>
      <c r="B573" s="225">
        <f>ROUND(SUM(B568:B572),2)</f>
        <v>0</v>
      </c>
      <c r="C573" s="226">
        <f>ROUND(SUM(C568:C572),2)</f>
        <v>0</v>
      </c>
    </row>
    <row r="575" spans="1:10" x14ac:dyDescent="0.25">
      <c r="A575" s="80" t="s">
        <v>216</v>
      </c>
      <c r="B575" s="80"/>
      <c r="C575" s="80"/>
    </row>
    <row r="576" spans="1:10" x14ac:dyDescent="0.25">
      <c r="A576" s="341" t="s">
        <v>706</v>
      </c>
    </row>
    <row r="578" spans="1:4" x14ac:dyDescent="0.25">
      <c r="A578" s="80" t="s">
        <v>218</v>
      </c>
      <c r="B578" s="80"/>
      <c r="C578" s="80"/>
    </row>
    <row r="579" spans="1:4" ht="14.5" thickBot="1" x14ac:dyDescent="0.3">
      <c r="A579" s="130" t="s">
        <v>219</v>
      </c>
      <c r="B579" s="130"/>
      <c r="C579" s="130"/>
      <c r="D579" s="130"/>
    </row>
    <row r="580" spans="1:4" x14ac:dyDescent="0.25">
      <c r="A580" s="99" t="s">
        <v>707</v>
      </c>
      <c r="B580" s="100" t="s">
        <v>462</v>
      </c>
      <c r="C580" s="101" t="s">
        <v>708</v>
      </c>
    </row>
    <row r="581" spans="1:4" x14ac:dyDescent="0.25">
      <c r="A581" s="342"/>
      <c r="B581" s="87"/>
      <c r="C581" s="343"/>
    </row>
    <row r="582" spans="1:4" x14ac:dyDescent="0.25">
      <c r="A582" s="342"/>
      <c r="B582" s="87"/>
      <c r="C582" s="343"/>
    </row>
    <row r="583" spans="1:4" x14ac:dyDescent="0.25">
      <c r="A583" s="342"/>
      <c r="B583" s="87"/>
      <c r="C583" s="343"/>
    </row>
    <row r="584" spans="1:4" x14ac:dyDescent="0.25">
      <c r="A584" s="342"/>
      <c r="B584" s="139"/>
      <c r="C584" s="343"/>
    </row>
    <row r="585" spans="1:4" x14ac:dyDescent="0.25">
      <c r="A585" s="273"/>
      <c r="B585" s="195"/>
      <c r="C585" s="344"/>
    </row>
    <row r="586" spans="1:4" ht="14.5" thickBot="1" x14ac:dyDescent="0.3">
      <c r="A586" s="156" t="s">
        <v>23</v>
      </c>
      <c r="B586" s="141">
        <f>ROUND(SUM(B581:B585),2)</f>
        <v>0</v>
      </c>
      <c r="C586" s="345"/>
    </row>
    <row r="588" spans="1:4" x14ac:dyDescent="0.25">
      <c r="A588" s="80" t="s">
        <v>220</v>
      </c>
      <c r="B588" s="80"/>
      <c r="C588" s="80"/>
    </row>
    <row r="589" spans="1:4" ht="14.5" thickBot="1" x14ac:dyDescent="0.3">
      <c r="A589" s="130" t="s">
        <v>221</v>
      </c>
      <c r="B589" s="130"/>
      <c r="C589" s="130"/>
      <c r="D589" s="130"/>
    </row>
    <row r="590" spans="1:4" x14ac:dyDescent="0.25">
      <c r="A590" s="99" t="s">
        <v>707</v>
      </c>
      <c r="B590" s="100" t="s">
        <v>462</v>
      </c>
      <c r="C590" s="101" t="s">
        <v>709</v>
      </c>
    </row>
    <row r="591" spans="1:4" x14ac:dyDescent="0.25">
      <c r="A591" s="342"/>
      <c r="B591" s="87"/>
      <c r="C591" s="346"/>
    </row>
    <row r="592" spans="1:4" x14ac:dyDescent="0.25">
      <c r="A592" s="342"/>
      <c r="B592" s="87"/>
      <c r="C592" s="346"/>
    </row>
    <row r="593" spans="1:3" x14ac:dyDescent="0.25">
      <c r="A593" s="342"/>
      <c r="B593" s="87"/>
      <c r="C593" s="346"/>
    </row>
    <row r="594" spans="1:3" x14ac:dyDescent="0.25">
      <c r="A594" s="342"/>
      <c r="B594" s="87"/>
      <c r="C594" s="346"/>
    </row>
    <row r="595" spans="1:3" x14ac:dyDescent="0.25">
      <c r="A595" s="342"/>
      <c r="B595" s="139"/>
      <c r="C595" s="343"/>
    </row>
    <row r="596" spans="1:3" x14ac:dyDescent="0.25">
      <c r="A596" s="342"/>
      <c r="B596" s="195"/>
      <c r="C596" s="344"/>
    </row>
    <row r="597" spans="1:3" ht="14.5" thickBot="1" x14ac:dyDescent="0.3">
      <c r="A597" s="156" t="s">
        <v>23</v>
      </c>
      <c r="B597" s="141">
        <f>ROUND(SUM(B591:B596),2)</f>
        <v>0</v>
      </c>
      <c r="C597" s="347"/>
    </row>
    <row r="599" spans="1:3" ht="14.5" thickBot="1" x14ac:dyDescent="0.3">
      <c r="A599" s="82" t="s">
        <v>276</v>
      </c>
      <c r="B599" s="82"/>
      <c r="C599" s="82"/>
    </row>
    <row r="600" spans="1:3" x14ac:dyDescent="0.25">
      <c r="A600" s="99" t="s">
        <v>528</v>
      </c>
      <c r="B600" s="100" t="s">
        <v>462</v>
      </c>
      <c r="C600" s="101" t="s">
        <v>147</v>
      </c>
    </row>
    <row r="601" spans="1:3" x14ac:dyDescent="0.25">
      <c r="A601" s="194"/>
      <c r="B601" s="139"/>
      <c r="C601" s="140"/>
    </row>
    <row r="602" spans="1:3" x14ac:dyDescent="0.25">
      <c r="A602" s="194"/>
      <c r="B602" s="139"/>
      <c r="C602" s="140"/>
    </row>
    <row r="603" spans="1:3" x14ac:dyDescent="0.25">
      <c r="A603" s="194"/>
      <c r="B603" s="139"/>
      <c r="C603" s="140"/>
    </row>
    <row r="604" spans="1:3" x14ac:dyDescent="0.25">
      <c r="A604" s="194"/>
      <c r="B604" s="139"/>
      <c r="C604" s="140"/>
    </row>
    <row r="605" spans="1:3" x14ac:dyDescent="0.25">
      <c r="A605" s="194"/>
      <c r="B605" s="139"/>
      <c r="C605" s="140"/>
    </row>
    <row r="606" spans="1:3" x14ac:dyDescent="0.25">
      <c r="A606" s="194"/>
      <c r="B606" s="139"/>
      <c r="C606" s="140"/>
    </row>
    <row r="607" spans="1:3" x14ac:dyDescent="0.25">
      <c r="A607" s="194"/>
      <c r="B607" s="139"/>
      <c r="C607" s="140"/>
    </row>
    <row r="608" spans="1:3" ht="14.5" thickBot="1" x14ac:dyDescent="0.3">
      <c r="A608" s="109" t="s">
        <v>23</v>
      </c>
      <c r="B608" s="141">
        <f>ROUND(SUM(B601:B607),2)</f>
        <v>0</v>
      </c>
      <c r="C608" s="143">
        <f>ROUND(SUM(C601:C607),2)</f>
        <v>0</v>
      </c>
    </row>
    <row r="609" spans="1:3" ht="14.5" thickBot="1" x14ac:dyDescent="0.3">
      <c r="A609" s="130" t="s">
        <v>710</v>
      </c>
    </row>
    <row r="610" spans="1:3" x14ac:dyDescent="0.25">
      <c r="A610" s="99" t="s">
        <v>271</v>
      </c>
      <c r="B610" s="100" t="s">
        <v>462</v>
      </c>
      <c r="C610" s="101" t="s">
        <v>708</v>
      </c>
    </row>
    <row r="611" spans="1:3" x14ac:dyDescent="0.25">
      <c r="A611" s="102"/>
      <c r="B611" s="139"/>
      <c r="C611" s="346"/>
    </row>
    <row r="612" spans="1:3" x14ac:dyDescent="0.25">
      <c r="A612" s="102"/>
      <c r="B612" s="139"/>
      <c r="C612" s="346"/>
    </row>
    <row r="613" spans="1:3" x14ac:dyDescent="0.25">
      <c r="A613" s="102"/>
      <c r="B613" s="139"/>
      <c r="C613" s="346"/>
    </row>
    <row r="614" spans="1:3" x14ac:dyDescent="0.25">
      <c r="A614" s="102"/>
      <c r="B614" s="139"/>
      <c r="C614" s="346"/>
    </row>
    <row r="615" spans="1:3" x14ac:dyDescent="0.25">
      <c r="A615" s="273"/>
      <c r="B615" s="195"/>
      <c r="C615" s="348"/>
    </row>
    <row r="616" spans="1:3" ht="14.5" thickBot="1" x14ac:dyDescent="0.3">
      <c r="A616" s="156" t="s">
        <v>23</v>
      </c>
      <c r="B616" s="141">
        <f>ROUND(SUM(B611:B615),2)</f>
        <v>0</v>
      </c>
      <c r="C616" s="349"/>
    </row>
    <row r="618" spans="1:3" x14ac:dyDescent="0.25">
      <c r="A618" s="256" t="s">
        <v>277</v>
      </c>
      <c r="B618" s="256"/>
      <c r="C618" s="256"/>
    </row>
    <row r="620" spans="1:3" ht="14.5" thickBot="1" x14ac:dyDescent="0.3">
      <c r="A620" s="82" t="s">
        <v>282</v>
      </c>
      <c r="B620" s="82"/>
      <c r="C620" s="82"/>
    </row>
    <row r="621" spans="1:3" x14ac:dyDescent="0.25">
      <c r="A621" s="99" t="s">
        <v>69</v>
      </c>
      <c r="B621" s="101" t="s">
        <v>462</v>
      </c>
      <c r="C621" s="101" t="s">
        <v>147</v>
      </c>
    </row>
    <row r="622" spans="1:3" x14ac:dyDescent="0.25">
      <c r="A622" s="102"/>
      <c r="B622" s="140"/>
      <c r="C622" s="140"/>
    </row>
    <row r="623" spans="1:3" x14ac:dyDescent="0.25">
      <c r="A623" s="102"/>
      <c r="B623" s="140"/>
      <c r="C623" s="140"/>
    </row>
    <row r="624" spans="1:3" x14ac:dyDescent="0.25">
      <c r="A624" s="102"/>
      <c r="B624" s="140"/>
      <c r="C624" s="140"/>
    </row>
    <row r="625" spans="1:12" x14ac:dyDescent="0.25">
      <c r="A625" s="102"/>
      <c r="B625" s="140"/>
      <c r="C625" s="140"/>
    </row>
    <row r="626" spans="1:12" x14ac:dyDescent="0.25">
      <c r="A626" s="102"/>
      <c r="B626" s="140"/>
      <c r="C626" s="140"/>
    </row>
    <row r="627" spans="1:12" ht="14.5" thickBot="1" x14ac:dyDescent="0.3">
      <c r="A627" s="109" t="s">
        <v>23</v>
      </c>
      <c r="B627" s="143">
        <f>ROUND(SUM(B622:B626),2)</f>
        <v>0</v>
      </c>
      <c r="C627" s="143">
        <f>ROUND(SUM(C622:C626),2)</f>
        <v>0</v>
      </c>
    </row>
    <row r="628" spans="1:12" ht="15.5" thickBot="1" x14ac:dyDescent="0.3">
      <c r="A628" s="130" t="s">
        <v>711</v>
      </c>
      <c r="B628" s="161"/>
      <c r="C628" s="161"/>
      <c r="D628" s="161"/>
      <c r="E628" s="161"/>
      <c r="F628" s="161"/>
      <c r="G628" s="161"/>
      <c r="H628" s="161"/>
      <c r="I628" s="161"/>
      <c r="J628" s="508"/>
      <c r="K628" s="508"/>
      <c r="L628" s="508"/>
    </row>
    <row r="629" spans="1:12" ht="24" x14ac:dyDescent="0.25">
      <c r="A629" s="99" t="s">
        <v>712</v>
      </c>
      <c r="B629" s="100" t="s">
        <v>581</v>
      </c>
      <c r="C629" s="100" t="s">
        <v>713</v>
      </c>
      <c r="D629" s="100" t="s">
        <v>714</v>
      </c>
      <c r="E629" s="100" t="s">
        <v>715</v>
      </c>
      <c r="F629" s="100" t="s">
        <v>147</v>
      </c>
      <c r="G629" s="100" t="s">
        <v>716</v>
      </c>
      <c r="H629" s="100" t="s">
        <v>717</v>
      </c>
      <c r="I629" s="100" t="s">
        <v>718</v>
      </c>
      <c r="J629" s="509" t="s">
        <v>719</v>
      </c>
      <c r="K629" s="509" t="s">
        <v>17</v>
      </c>
      <c r="L629" s="510" t="s">
        <v>462</v>
      </c>
    </row>
    <row r="630" spans="1:12" x14ac:dyDescent="0.25">
      <c r="A630" s="350"/>
      <c r="B630" s="103"/>
      <c r="C630" s="351"/>
      <c r="D630" s="352"/>
      <c r="E630" s="103"/>
      <c r="F630" s="103"/>
      <c r="G630" s="103"/>
      <c r="H630" s="103"/>
      <c r="I630" s="103"/>
      <c r="J630" s="503"/>
      <c r="K630" s="503"/>
      <c r="L630" s="504">
        <f>ROUND(F630+G630-I630-J630-K630,2)</f>
        <v>0</v>
      </c>
    </row>
    <row r="631" spans="1:12" x14ac:dyDescent="0.25">
      <c r="A631" s="350"/>
      <c r="B631" s="103"/>
      <c r="C631" s="351"/>
      <c r="D631" s="352"/>
      <c r="E631" s="103"/>
      <c r="F631" s="103"/>
      <c r="G631" s="103"/>
      <c r="H631" s="103"/>
      <c r="I631" s="103"/>
      <c r="J631" s="503"/>
      <c r="K631" s="503"/>
      <c r="L631" s="504">
        <f>ROUND(F631+G631-I631-J631-K631,2)</f>
        <v>0</v>
      </c>
    </row>
    <row r="632" spans="1:12" x14ac:dyDescent="0.25">
      <c r="A632" s="350"/>
      <c r="B632" s="103"/>
      <c r="C632" s="351"/>
      <c r="D632" s="352"/>
      <c r="E632" s="103"/>
      <c r="F632" s="103"/>
      <c r="G632" s="103"/>
      <c r="H632" s="103"/>
      <c r="I632" s="103"/>
      <c r="J632" s="503"/>
      <c r="K632" s="503"/>
      <c r="L632" s="504">
        <f>ROUND(F632+G632-I632-J632-K632,2)</f>
        <v>0</v>
      </c>
    </row>
    <row r="633" spans="1:12" x14ac:dyDescent="0.25">
      <c r="A633" s="350"/>
      <c r="B633" s="195"/>
      <c r="C633" s="353"/>
      <c r="D633" s="204"/>
      <c r="E633" s="195"/>
      <c r="F633" s="195"/>
      <c r="G633" s="195"/>
      <c r="H633" s="195"/>
      <c r="I633" s="195"/>
      <c r="J633" s="511"/>
      <c r="K633" s="511"/>
      <c r="L633" s="504">
        <f>ROUND(F633+G633-I633-J633-K633,2)</f>
        <v>0</v>
      </c>
    </row>
    <row r="634" spans="1:12" ht="14.5" thickBot="1" x14ac:dyDescent="0.3">
      <c r="A634" s="206" t="s">
        <v>529</v>
      </c>
      <c r="B634" s="196">
        <f>ROUND(SUM(B630:B633),2)</f>
        <v>0</v>
      </c>
      <c r="C634" s="354"/>
      <c r="D634" s="354"/>
      <c r="E634" s="196">
        <f t="shared" ref="E634:L634" si="45">ROUND(SUM(E630:E633),2)</f>
        <v>0</v>
      </c>
      <c r="F634" s="196">
        <f t="shared" si="45"/>
        <v>0</v>
      </c>
      <c r="G634" s="196">
        <f t="shared" si="45"/>
        <v>0</v>
      </c>
      <c r="H634" s="196">
        <f t="shared" si="45"/>
        <v>0</v>
      </c>
      <c r="I634" s="196">
        <f t="shared" si="45"/>
        <v>0</v>
      </c>
      <c r="J634" s="513">
        <f t="shared" si="45"/>
        <v>0</v>
      </c>
      <c r="K634" s="513">
        <f t="shared" si="45"/>
        <v>0</v>
      </c>
      <c r="L634" s="519">
        <f t="shared" si="45"/>
        <v>0</v>
      </c>
    </row>
    <row r="636" spans="1:12" ht="14.5" thickBot="1" x14ac:dyDescent="0.3">
      <c r="A636" s="491" t="s">
        <v>285</v>
      </c>
      <c r="B636" s="82"/>
      <c r="C636" s="82"/>
    </row>
    <row r="637" spans="1:12" x14ac:dyDescent="0.25">
      <c r="A637" s="355" t="s">
        <v>618</v>
      </c>
      <c r="B637" s="100" t="s">
        <v>462</v>
      </c>
      <c r="C637" s="101" t="s">
        <v>147</v>
      </c>
    </row>
    <row r="638" spans="1:12" x14ac:dyDescent="0.25">
      <c r="A638" s="273"/>
      <c r="B638" s="356"/>
      <c r="C638" s="357"/>
    </row>
    <row r="639" spans="1:12" x14ac:dyDescent="0.25">
      <c r="A639" s="273"/>
      <c r="B639" s="356"/>
      <c r="C639" s="357"/>
    </row>
    <row r="640" spans="1:12" x14ac:dyDescent="0.25">
      <c r="A640" s="273"/>
      <c r="B640" s="356"/>
      <c r="C640" s="357"/>
    </row>
    <row r="641" spans="1:11" x14ac:dyDescent="0.25">
      <c r="A641" s="273"/>
      <c r="B641" s="358"/>
      <c r="C641" s="359"/>
    </row>
    <row r="642" spans="1:11" x14ac:dyDescent="0.25">
      <c r="A642" s="273"/>
      <c r="B642" s="358"/>
      <c r="C642" s="359"/>
      <c r="J642" s="489" t="s">
        <v>935</v>
      </c>
      <c r="K642" s="489" t="s">
        <v>936</v>
      </c>
    </row>
    <row r="643" spans="1:11" ht="14.5" thickBot="1" x14ac:dyDescent="0.3">
      <c r="A643" s="360" t="s">
        <v>529</v>
      </c>
      <c r="B643" s="141">
        <f>ROUND(SUM(B638:B642),2)</f>
        <v>0</v>
      </c>
      <c r="C643" s="143">
        <f>ROUND(SUM(C638:C642),2)</f>
        <v>0</v>
      </c>
    </row>
    <row r="644" spans="1:11" ht="15.5" thickBot="1" x14ac:dyDescent="0.3">
      <c r="A644" s="130" t="s">
        <v>720</v>
      </c>
      <c r="B644" s="161"/>
      <c r="C644" s="161"/>
      <c r="D644" s="161"/>
      <c r="E644" s="161"/>
      <c r="F644" s="161"/>
      <c r="G644" s="161"/>
      <c r="H644" s="161"/>
      <c r="I644" s="161"/>
      <c r="J644" s="508"/>
      <c r="K644" s="508"/>
    </row>
    <row r="645" spans="1:11" ht="24" x14ac:dyDescent="0.25">
      <c r="A645" s="355" t="s">
        <v>712</v>
      </c>
      <c r="B645" s="361" t="s">
        <v>581</v>
      </c>
      <c r="C645" s="100" t="s">
        <v>713</v>
      </c>
      <c r="D645" s="100" t="s">
        <v>714</v>
      </c>
      <c r="E645" s="100" t="s">
        <v>715</v>
      </c>
      <c r="F645" s="100" t="s">
        <v>147</v>
      </c>
      <c r="G645" s="100" t="s">
        <v>716</v>
      </c>
      <c r="H645" s="100" t="s">
        <v>717</v>
      </c>
      <c r="I645" s="100" t="s">
        <v>718</v>
      </c>
      <c r="J645" s="509" t="s">
        <v>719</v>
      </c>
      <c r="K645" s="526" t="s">
        <v>462</v>
      </c>
    </row>
    <row r="646" spans="1:11" x14ac:dyDescent="0.25">
      <c r="A646" s="273"/>
      <c r="B646" s="362"/>
      <c r="C646" s="351"/>
      <c r="D646" s="363"/>
      <c r="E646" s="103"/>
      <c r="F646" s="103"/>
      <c r="G646" s="139"/>
      <c r="H646" s="139"/>
      <c r="I646" s="139"/>
      <c r="J646" s="527"/>
      <c r="K646" s="528">
        <f>ROUND(F646+G646-I646-J646,2)</f>
        <v>0</v>
      </c>
    </row>
    <row r="647" spans="1:11" x14ac:dyDescent="0.25">
      <c r="A647" s="273"/>
      <c r="B647" s="139"/>
      <c r="C647" s="351"/>
      <c r="D647" s="363"/>
      <c r="E647" s="103"/>
      <c r="F647" s="103"/>
      <c r="G647" s="139"/>
      <c r="H647" s="139"/>
      <c r="I647" s="139"/>
      <c r="J647" s="527"/>
      <c r="K647" s="528">
        <f>ROUND(F647+G647-I647-J647,2)</f>
        <v>0</v>
      </c>
    </row>
    <row r="648" spans="1:11" x14ac:dyDescent="0.25">
      <c r="A648" s="273"/>
      <c r="B648" s="139"/>
      <c r="C648" s="351"/>
      <c r="D648" s="363"/>
      <c r="E648" s="103"/>
      <c r="F648" s="103"/>
      <c r="G648" s="139"/>
      <c r="H648" s="139"/>
      <c r="I648" s="139"/>
      <c r="J648" s="527"/>
      <c r="K648" s="528">
        <f>ROUND(F648+G648-I648-J648,2)</f>
        <v>0</v>
      </c>
    </row>
    <row r="649" spans="1:11" x14ac:dyDescent="0.25">
      <c r="A649" s="273"/>
      <c r="B649" s="139"/>
      <c r="C649" s="351"/>
      <c r="D649" s="363"/>
      <c r="E649" s="103"/>
      <c r="F649" s="103"/>
      <c r="G649" s="139"/>
      <c r="H649" s="139"/>
      <c r="I649" s="139"/>
      <c r="J649" s="527"/>
      <c r="K649" s="528">
        <f>ROUND(F649+G649-I649-J649,2)</f>
        <v>0</v>
      </c>
    </row>
    <row r="650" spans="1:11" ht="14.5" thickBot="1" x14ac:dyDescent="0.3">
      <c r="A650" s="364" t="s">
        <v>23</v>
      </c>
      <c r="B650" s="141">
        <f>ROUND(SUM(B646:B649),2)</f>
        <v>0</v>
      </c>
      <c r="C650" s="354"/>
      <c r="D650" s="354"/>
      <c r="E650" s="141">
        <f t="shared" ref="E650:K650" si="46">ROUND(SUM(E646:E649),2)</f>
        <v>0</v>
      </c>
      <c r="F650" s="141">
        <f t="shared" si="46"/>
        <v>0</v>
      </c>
      <c r="G650" s="141">
        <f t="shared" si="46"/>
        <v>0</v>
      </c>
      <c r="H650" s="141">
        <f t="shared" si="46"/>
        <v>0</v>
      </c>
      <c r="I650" s="141">
        <f t="shared" si="46"/>
        <v>0</v>
      </c>
      <c r="J650" s="529">
        <f t="shared" si="46"/>
        <v>0</v>
      </c>
      <c r="K650" s="530">
        <f t="shared" si="46"/>
        <v>0</v>
      </c>
    </row>
    <row r="651" spans="1:11" x14ac:dyDescent="0.25">
      <c r="A651" s="129" t="s">
        <v>721</v>
      </c>
    </row>
    <row r="652" spans="1:11" x14ac:dyDescent="0.25">
      <c r="A652" s="130" t="s">
        <v>722</v>
      </c>
      <c r="B652" s="130"/>
      <c r="C652" s="130"/>
      <c r="D652" s="130"/>
      <c r="E652" s="130"/>
      <c r="F652" s="130"/>
      <c r="G652" s="130"/>
      <c r="H652" s="130"/>
      <c r="I652" s="130"/>
    </row>
    <row r="653" spans="1:11" x14ac:dyDescent="0.25">
      <c r="A653" s="129" t="s">
        <v>723</v>
      </c>
      <c r="B653" s="130"/>
      <c r="C653" s="130"/>
      <c r="D653" s="130"/>
      <c r="E653" s="130"/>
      <c r="F653" s="130"/>
      <c r="G653" s="130"/>
      <c r="H653" s="130"/>
      <c r="I653" s="130"/>
    </row>
    <row r="654" spans="1:11" ht="15.5" thickBot="1" x14ac:dyDescent="0.3">
      <c r="A654" s="130" t="s">
        <v>724</v>
      </c>
      <c r="B654" s="161"/>
      <c r="C654" s="161"/>
      <c r="D654" s="161"/>
      <c r="E654" s="161"/>
      <c r="F654" s="161"/>
      <c r="G654" s="161"/>
      <c r="H654" s="161"/>
      <c r="I654" s="161"/>
    </row>
    <row r="655" spans="1:11" x14ac:dyDescent="0.25">
      <c r="A655" s="536" t="s">
        <v>725</v>
      </c>
      <c r="B655" s="574" t="s">
        <v>558</v>
      </c>
      <c r="C655" s="574"/>
      <c r="D655" s="574" t="s">
        <v>559</v>
      </c>
      <c r="E655" s="574"/>
      <c r="F655" s="574" t="s">
        <v>560</v>
      </c>
      <c r="G655" s="574"/>
      <c r="H655" s="574" t="s">
        <v>561</v>
      </c>
      <c r="I655" s="575"/>
    </row>
    <row r="656" spans="1:11" x14ac:dyDescent="0.25">
      <c r="A656" s="537"/>
      <c r="B656" s="365" t="s">
        <v>726</v>
      </c>
      <c r="C656" s="365" t="s">
        <v>100</v>
      </c>
      <c r="D656" s="365" t="s">
        <v>726</v>
      </c>
      <c r="E656" s="365" t="s">
        <v>100</v>
      </c>
      <c r="F656" s="365" t="s">
        <v>726</v>
      </c>
      <c r="G656" s="365" t="s">
        <v>100</v>
      </c>
      <c r="H656" s="365" t="s">
        <v>726</v>
      </c>
      <c r="I656" s="366" t="s">
        <v>100</v>
      </c>
    </row>
    <row r="657" spans="1:9" x14ac:dyDescent="0.25">
      <c r="A657" s="367" t="s">
        <v>727</v>
      </c>
      <c r="B657" s="195"/>
      <c r="C657" s="195"/>
      <c r="D657" s="195"/>
      <c r="E657" s="195"/>
      <c r="F657" s="195"/>
      <c r="G657" s="195"/>
      <c r="H657" s="279">
        <f t="shared" ref="H657:I660" si="47">ROUND(B657+D657-F657,2)</f>
        <v>0</v>
      </c>
      <c r="I657" s="290">
        <f t="shared" si="47"/>
        <v>0</v>
      </c>
    </row>
    <row r="658" spans="1:9" x14ac:dyDescent="0.25">
      <c r="A658" s="367" t="s">
        <v>728</v>
      </c>
      <c r="B658" s="195"/>
      <c r="C658" s="195"/>
      <c r="D658" s="195"/>
      <c r="E658" s="195"/>
      <c r="F658" s="195"/>
      <c r="G658" s="195"/>
      <c r="H658" s="279">
        <f t="shared" si="47"/>
        <v>0</v>
      </c>
      <c r="I658" s="290">
        <f t="shared" si="47"/>
        <v>0</v>
      </c>
    </row>
    <row r="659" spans="1:9" x14ac:dyDescent="0.25">
      <c r="A659" s="368"/>
      <c r="B659" s="195"/>
      <c r="C659" s="195"/>
      <c r="D659" s="195"/>
      <c r="E659" s="195"/>
      <c r="F659" s="195"/>
      <c r="G659" s="195"/>
      <c r="H659" s="279">
        <f t="shared" si="47"/>
        <v>0</v>
      </c>
      <c r="I659" s="290">
        <f t="shared" si="47"/>
        <v>0</v>
      </c>
    </row>
    <row r="660" spans="1:9" x14ac:dyDescent="0.25">
      <c r="A660" s="367"/>
      <c r="B660" s="195"/>
      <c r="C660" s="195"/>
      <c r="D660" s="195"/>
      <c r="E660" s="195"/>
      <c r="F660" s="195"/>
      <c r="G660" s="195"/>
      <c r="H660" s="279">
        <f t="shared" si="47"/>
        <v>0</v>
      </c>
      <c r="I660" s="290">
        <f t="shared" si="47"/>
        <v>0</v>
      </c>
    </row>
    <row r="661" spans="1:9" ht="14.5" thickBot="1" x14ac:dyDescent="0.3">
      <c r="A661" s="369" t="s">
        <v>529</v>
      </c>
      <c r="B661" s="370"/>
      <c r="C661" s="196">
        <f>ROUND(SUM(C657:C660),2)</f>
        <v>0</v>
      </c>
      <c r="D661" s="370"/>
      <c r="E661" s="196">
        <f>ROUND(SUM(E657:E660),2)</f>
        <v>0</v>
      </c>
      <c r="F661" s="370"/>
      <c r="G661" s="196">
        <f>ROUND(SUM(G657:G660),2)</f>
        <v>0</v>
      </c>
      <c r="H661" s="370"/>
      <c r="I661" s="197">
        <f>ROUND(SUM(I657:I660),2)</f>
        <v>0</v>
      </c>
    </row>
    <row r="662" spans="1:9" ht="15" x14ac:dyDescent="0.25">
      <c r="A662" s="324" t="s">
        <v>729</v>
      </c>
      <c r="B662" s="257"/>
      <c r="C662" s="257"/>
      <c r="D662" s="257"/>
      <c r="E662" s="257"/>
      <c r="F662" s="257"/>
      <c r="G662" s="257"/>
      <c r="H662" s="257"/>
      <c r="I662" s="260"/>
    </row>
    <row r="664" spans="1:9" ht="14.5" thickBot="1" x14ac:dyDescent="0.3">
      <c r="A664" s="491" t="s">
        <v>286</v>
      </c>
      <c r="B664" s="82"/>
      <c r="C664" s="82"/>
    </row>
    <row r="665" spans="1:9" x14ac:dyDescent="0.25">
      <c r="A665" s="83" t="s">
        <v>528</v>
      </c>
      <c r="B665" s="84" t="s">
        <v>462</v>
      </c>
      <c r="C665" s="85" t="s">
        <v>147</v>
      </c>
    </row>
    <row r="666" spans="1:9" x14ac:dyDescent="0.25">
      <c r="A666" s="194"/>
      <c r="B666" s="87"/>
      <c r="C666" s="88"/>
    </row>
    <row r="667" spans="1:9" x14ac:dyDescent="0.25">
      <c r="A667" s="194"/>
      <c r="B667" s="87"/>
      <c r="C667" s="88"/>
    </row>
    <row r="668" spans="1:9" x14ac:dyDescent="0.25">
      <c r="A668" s="194"/>
      <c r="B668" s="87"/>
      <c r="C668" s="88"/>
    </row>
    <row r="669" spans="1:9" x14ac:dyDescent="0.25">
      <c r="A669" s="194"/>
      <c r="B669" s="89"/>
      <c r="C669" s="90"/>
    </row>
    <row r="670" spans="1:9" x14ac:dyDescent="0.25">
      <c r="A670" s="194"/>
      <c r="B670" s="214"/>
      <c r="C670" s="371"/>
    </row>
    <row r="671" spans="1:9" ht="14.5" thickBot="1" x14ac:dyDescent="0.3">
      <c r="A671" s="94" t="s">
        <v>65</v>
      </c>
      <c r="B671" s="95">
        <f>ROUND(SUM(B666:B670),2)</f>
        <v>0</v>
      </c>
      <c r="C671" s="96">
        <f>ROUND(SUM(C666:C670),2)</f>
        <v>0</v>
      </c>
    </row>
    <row r="673" spans="1:6" ht="14.5" thickBot="1" x14ac:dyDescent="0.3">
      <c r="A673" s="491" t="s">
        <v>315</v>
      </c>
      <c r="B673" s="82"/>
      <c r="C673" s="82"/>
      <c r="D673" s="82"/>
      <c r="E673" s="82"/>
      <c r="F673" s="82"/>
    </row>
    <row r="674" spans="1:6" x14ac:dyDescent="0.25">
      <c r="A674" s="355" t="s">
        <v>69</v>
      </c>
      <c r="B674" s="361" t="s">
        <v>147</v>
      </c>
      <c r="C674" s="361" t="s">
        <v>614</v>
      </c>
      <c r="D674" s="361" t="s">
        <v>615</v>
      </c>
      <c r="E674" s="361" t="s">
        <v>462</v>
      </c>
      <c r="F674" s="101" t="s">
        <v>730</v>
      </c>
    </row>
    <row r="675" spans="1:6" x14ac:dyDescent="0.25">
      <c r="A675" s="374"/>
      <c r="B675" s="372"/>
      <c r="C675" s="372"/>
      <c r="D675" s="372"/>
      <c r="E675" s="373">
        <f t="shared" ref="E675:E681" si="48">ROUND(B675+C675-D675,2)</f>
        <v>0</v>
      </c>
      <c r="F675" s="154"/>
    </row>
    <row r="676" spans="1:6" x14ac:dyDescent="0.25">
      <c r="A676" s="374"/>
      <c r="B676" s="372"/>
      <c r="C676" s="372"/>
      <c r="D676" s="372"/>
      <c r="E676" s="373">
        <f t="shared" si="48"/>
        <v>0</v>
      </c>
      <c r="F676" s="154"/>
    </row>
    <row r="677" spans="1:6" x14ac:dyDescent="0.25">
      <c r="A677" s="374"/>
      <c r="B677" s="372"/>
      <c r="C677" s="372"/>
      <c r="D677" s="372"/>
      <c r="E677" s="373">
        <f t="shared" si="48"/>
        <v>0</v>
      </c>
      <c r="F677" s="154"/>
    </row>
    <row r="678" spans="1:6" x14ac:dyDescent="0.25">
      <c r="A678" s="374"/>
      <c r="B678" s="372"/>
      <c r="C678" s="372"/>
      <c r="D678" s="372"/>
      <c r="E678" s="373">
        <f t="shared" si="48"/>
        <v>0</v>
      </c>
      <c r="F678" s="154"/>
    </row>
    <row r="679" spans="1:6" x14ac:dyDescent="0.25">
      <c r="A679" s="374"/>
      <c r="B679" s="372"/>
      <c r="C679" s="372"/>
      <c r="D679" s="372"/>
      <c r="E679" s="373">
        <f t="shared" si="48"/>
        <v>0</v>
      </c>
      <c r="F679" s="154"/>
    </row>
    <row r="680" spans="1:6" x14ac:dyDescent="0.25">
      <c r="A680" s="374"/>
      <c r="B680" s="362"/>
      <c r="C680" s="362"/>
      <c r="D680" s="362"/>
      <c r="E680" s="373">
        <f t="shared" si="48"/>
        <v>0</v>
      </c>
      <c r="F680" s="154"/>
    </row>
    <row r="681" spans="1:6" x14ac:dyDescent="0.25">
      <c r="A681" s="375"/>
      <c r="B681" s="362"/>
      <c r="C681" s="362"/>
      <c r="D681" s="362"/>
      <c r="E681" s="373">
        <f t="shared" si="48"/>
        <v>0</v>
      </c>
      <c r="F681" s="154"/>
    </row>
    <row r="682" spans="1:6" ht="14.5" thickBot="1" x14ac:dyDescent="0.3">
      <c r="A682" s="364" t="s">
        <v>23</v>
      </c>
      <c r="B682" s="376">
        <f>ROUND(SUM(B675:B681),2)</f>
        <v>0</v>
      </c>
      <c r="C682" s="376">
        <f>ROUND(SUM(C675:C681),2)</f>
        <v>0</v>
      </c>
      <c r="D682" s="376">
        <f>ROUND(SUM(D675:D681),2)</f>
        <v>0</v>
      </c>
      <c r="E682" s="377">
        <f>ROUND(SUM(E675:E681),2)</f>
        <v>0</v>
      </c>
      <c r="F682" s="378"/>
    </row>
    <row r="684" spans="1:6" x14ac:dyDescent="0.25">
      <c r="A684" s="256" t="s">
        <v>866</v>
      </c>
      <c r="B684" s="256"/>
      <c r="C684" s="256"/>
      <c r="D684" s="256"/>
      <c r="E684" s="256"/>
      <c r="F684" s="256"/>
    </row>
    <row r="685" spans="1:6" ht="14.5" thickBot="1" x14ac:dyDescent="0.3">
      <c r="A685" s="532" t="s">
        <v>731</v>
      </c>
      <c r="B685" s="379"/>
      <c r="C685" s="379"/>
      <c r="D685" s="379"/>
      <c r="E685" s="379"/>
      <c r="F685" s="379"/>
    </row>
    <row r="686" spans="1:6" x14ac:dyDescent="0.25">
      <c r="A686" s="83" t="s">
        <v>732</v>
      </c>
      <c r="B686" s="84" t="s">
        <v>147</v>
      </c>
      <c r="C686" s="84" t="s">
        <v>614</v>
      </c>
      <c r="D686" s="84" t="s">
        <v>615</v>
      </c>
      <c r="E686" s="84" t="s">
        <v>462</v>
      </c>
      <c r="F686" s="295" t="s">
        <v>730</v>
      </c>
    </row>
    <row r="687" spans="1:6" x14ac:dyDescent="0.25">
      <c r="A687" s="133"/>
      <c r="B687" s="87"/>
      <c r="C687" s="87"/>
      <c r="D687" s="87"/>
      <c r="E687" s="380">
        <f>ROUND(B687+C687-D687,2)</f>
        <v>0</v>
      </c>
      <c r="F687" s="137"/>
    </row>
    <row r="688" spans="1:6" x14ac:dyDescent="0.25">
      <c r="A688" s="133"/>
      <c r="B688" s="87"/>
      <c r="C688" s="87"/>
      <c r="D688" s="87"/>
      <c r="E688" s="380">
        <f>ROUND(B688+C688-D688,2)</f>
        <v>0</v>
      </c>
      <c r="F688" s="137"/>
    </row>
    <row r="689" spans="1:11" x14ac:dyDescent="0.25">
      <c r="A689" s="133"/>
      <c r="B689" s="87"/>
      <c r="C689" s="87"/>
      <c r="D689" s="87"/>
      <c r="E689" s="380">
        <f>ROUND(B689+C689-D689,2)</f>
        <v>0</v>
      </c>
      <c r="F689" s="137"/>
    </row>
    <row r="690" spans="1:11" x14ac:dyDescent="0.25">
      <c r="A690" s="133"/>
      <c r="B690" s="89"/>
      <c r="C690" s="89"/>
      <c r="D690" s="89"/>
      <c r="E690" s="380">
        <f>ROUND(B690+C690-D690,2)</f>
        <v>0</v>
      </c>
      <c r="F690" s="137"/>
    </row>
    <row r="691" spans="1:11" x14ac:dyDescent="0.25">
      <c r="A691" s="133"/>
      <c r="B691" s="214"/>
      <c r="C691" s="214"/>
      <c r="D691" s="214"/>
      <c r="E691" s="380">
        <f>ROUND(B691+C691-D691,2)</f>
        <v>0</v>
      </c>
      <c r="F691" s="137"/>
      <c r="J691" s="489" t="s">
        <v>937</v>
      </c>
      <c r="K691" s="489" t="s">
        <v>938</v>
      </c>
    </row>
    <row r="692" spans="1:11" ht="14.5" thickBot="1" x14ac:dyDescent="0.3">
      <c r="A692" s="94" t="s">
        <v>65</v>
      </c>
      <c r="B692" s="95">
        <f>ROUND(SUM(B687:B691),2)</f>
        <v>0</v>
      </c>
      <c r="C692" s="95">
        <f>ROUND(SUM(C687:C691),2)</f>
        <v>0</v>
      </c>
      <c r="D692" s="95">
        <f>ROUND(SUM(D687:D691),2)</f>
        <v>0</v>
      </c>
      <c r="E692" s="95">
        <f>ROUND(SUM(E687:E691),2)</f>
        <v>0</v>
      </c>
      <c r="F692" s="381"/>
    </row>
    <row r="693" spans="1:11" ht="14.5" thickBot="1" x14ac:dyDescent="0.3">
      <c r="A693" s="328" t="s">
        <v>733</v>
      </c>
      <c r="B693" s="328"/>
      <c r="C693" s="328"/>
      <c r="D693" s="328"/>
      <c r="E693" s="328"/>
      <c r="F693" s="328"/>
      <c r="G693" s="328"/>
    </row>
    <row r="694" spans="1:11" ht="24" x14ac:dyDescent="0.25">
      <c r="A694" s="83" t="s">
        <v>734</v>
      </c>
      <c r="B694" s="84" t="s">
        <v>147</v>
      </c>
      <c r="C694" s="131" t="s">
        <v>735</v>
      </c>
      <c r="D694" s="131" t="s">
        <v>736</v>
      </c>
      <c r="E694" s="131" t="s">
        <v>737</v>
      </c>
      <c r="F694" s="84" t="s">
        <v>462</v>
      </c>
      <c r="G694" s="132" t="s">
        <v>738</v>
      </c>
    </row>
    <row r="695" spans="1:11" x14ac:dyDescent="0.25">
      <c r="A695" s="382"/>
      <c r="B695" s="135"/>
      <c r="C695" s="135"/>
      <c r="D695" s="135"/>
      <c r="E695" s="135"/>
      <c r="F695" s="243">
        <f t="shared" ref="F695:F700" si="49">ROUND(B695+C695-D695-E695,2)</f>
        <v>0</v>
      </c>
      <c r="G695" s="383"/>
    </row>
    <row r="696" spans="1:11" x14ac:dyDescent="0.25">
      <c r="A696" s="384"/>
      <c r="B696" s="235"/>
      <c r="C696" s="235"/>
      <c r="D696" s="235"/>
      <c r="E696" s="235"/>
      <c r="F696" s="243">
        <f t="shared" si="49"/>
        <v>0</v>
      </c>
      <c r="G696" s="385"/>
    </row>
    <row r="697" spans="1:11" x14ac:dyDescent="0.25">
      <c r="A697" s="384"/>
      <c r="B697" s="235"/>
      <c r="C697" s="235"/>
      <c r="D697" s="235"/>
      <c r="E697" s="235"/>
      <c r="F697" s="243">
        <f t="shared" si="49"/>
        <v>0</v>
      </c>
      <c r="G697" s="385"/>
    </row>
    <row r="698" spans="1:11" x14ac:dyDescent="0.25">
      <c r="A698" s="384"/>
      <c r="B698" s="235"/>
      <c r="C698" s="235"/>
      <c r="D698" s="235"/>
      <c r="E698" s="235"/>
      <c r="F698" s="243">
        <f t="shared" si="49"/>
        <v>0</v>
      </c>
      <c r="G698" s="385"/>
    </row>
    <row r="699" spans="1:11" x14ac:dyDescent="0.25">
      <c r="A699" s="382"/>
      <c r="B699" s="235"/>
      <c r="C699" s="235"/>
      <c r="D699" s="235"/>
      <c r="E699" s="235"/>
      <c r="F699" s="243">
        <f t="shared" si="49"/>
        <v>0</v>
      </c>
      <c r="G699" s="385"/>
    </row>
    <row r="700" spans="1:11" x14ac:dyDescent="0.25">
      <c r="A700" s="384"/>
      <c r="B700" s="235"/>
      <c r="C700" s="235"/>
      <c r="D700" s="235"/>
      <c r="E700" s="235"/>
      <c r="F700" s="243">
        <f t="shared" si="49"/>
        <v>0</v>
      </c>
      <c r="G700" s="385"/>
    </row>
    <row r="701" spans="1:11" ht="14.5" thickBot="1" x14ac:dyDescent="0.3">
      <c r="A701" s="386" t="s">
        <v>529</v>
      </c>
      <c r="B701" s="240">
        <f>ROUND(SUM(B695:B700),2)</f>
        <v>0</v>
      </c>
      <c r="C701" s="240">
        <f>ROUND(SUM(C695:C700),2)</f>
        <v>0</v>
      </c>
      <c r="D701" s="240">
        <f>ROUND(SUM(D695:D700),2)</f>
        <v>0</v>
      </c>
      <c r="E701" s="240">
        <f>ROUND(SUM(E695:E700),2)</f>
        <v>0</v>
      </c>
      <c r="F701" s="240">
        <f>ROUND(SUM(F695:F700),2)</f>
        <v>0</v>
      </c>
      <c r="G701" s="387"/>
    </row>
    <row r="703" spans="1:11" x14ac:dyDescent="0.25">
      <c r="A703" s="256" t="s">
        <v>323</v>
      </c>
      <c r="B703" s="256"/>
      <c r="C703" s="256"/>
    </row>
    <row r="704" spans="1:11" x14ac:dyDescent="0.25">
      <c r="A704" s="388" t="s">
        <v>739</v>
      </c>
    </row>
    <row r="706" spans="1:13" ht="14.5" thickBot="1" x14ac:dyDescent="0.3">
      <c r="A706" s="490" t="s">
        <v>867</v>
      </c>
      <c r="B706" s="82"/>
      <c r="C706" s="82"/>
      <c r="D706" s="82"/>
      <c r="E706" s="82"/>
      <c r="F706" s="82"/>
      <c r="G706" s="82"/>
      <c r="H706" s="82"/>
    </row>
    <row r="707" spans="1:13" x14ac:dyDescent="0.25">
      <c r="A707" s="536" t="s">
        <v>618</v>
      </c>
      <c r="B707" s="538" t="s">
        <v>147</v>
      </c>
      <c r="C707" s="538" t="s">
        <v>860</v>
      </c>
      <c r="D707" s="538"/>
      <c r="E707" s="538"/>
      <c r="F707" s="538"/>
      <c r="G707" s="538"/>
      <c r="H707" s="539" t="s">
        <v>462</v>
      </c>
    </row>
    <row r="708" spans="1:13" x14ac:dyDescent="0.25">
      <c r="A708" s="537"/>
      <c r="B708" s="551"/>
      <c r="C708" s="114" t="s">
        <v>740</v>
      </c>
      <c r="D708" s="114" t="s">
        <v>741</v>
      </c>
      <c r="E708" s="114" t="s">
        <v>742</v>
      </c>
      <c r="F708" s="114" t="s">
        <v>98</v>
      </c>
      <c r="G708" s="114" t="s">
        <v>598</v>
      </c>
      <c r="H708" s="569"/>
    </row>
    <row r="709" spans="1:13" x14ac:dyDescent="0.25">
      <c r="A709" s="389"/>
      <c r="B709" s="103"/>
      <c r="C709" s="103"/>
      <c r="D709" s="103"/>
      <c r="E709" s="103"/>
      <c r="F709" s="103"/>
      <c r="G709" s="279">
        <f t="shared" ref="G709:G716" si="50">ROUND(SUM(C709:F709),2)</f>
        <v>0</v>
      </c>
      <c r="H709" s="290">
        <f t="shared" ref="H709:H715" si="51">ROUND(B709+G709,2)</f>
        <v>0</v>
      </c>
      <c r="L709" s="489">
        <f>ROUND(IFERROR(B709/B716,0),4)</f>
        <v>0</v>
      </c>
      <c r="M709" s="489">
        <f>ROUND(IFERROR(H709/H716,0),4)</f>
        <v>0</v>
      </c>
    </row>
    <row r="710" spans="1:13" x14ac:dyDescent="0.25">
      <c r="A710" s="389"/>
      <c r="B710" s="103"/>
      <c r="C710" s="103"/>
      <c r="D710" s="103"/>
      <c r="E710" s="103"/>
      <c r="F710" s="103"/>
      <c r="G710" s="279">
        <f t="shared" si="50"/>
        <v>0</v>
      </c>
      <c r="H710" s="290">
        <f t="shared" si="51"/>
        <v>0</v>
      </c>
      <c r="L710" s="489">
        <f>ROUND(IFERROR(B710/B716,0),4)</f>
        <v>0</v>
      </c>
      <c r="M710" s="489">
        <f>ROUND(IFERROR(H710/H716,0),4)</f>
        <v>0</v>
      </c>
    </row>
    <row r="711" spans="1:13" x14ac:dyDescent="0.25">
      <c r="A711" s="389"/>
      <c r="B711" s="103"/>
      <c r="C711" s="103"/>
      <c r="D711" s="103"/>
      <c r="E711" s="103"/>
      <c r="F711" s="103"/>
      <c r="G711" s="279">
        <f t="shared" si="50"/>
        <v>0</v>
      </c>
      <c r="H711" s="290">
        <f t="shared" si="51"/>
        <v>0</v>
      </c>
      <c r="L711" s="489">
        <f>ROUND(IFERROR(B711/B716,0),4)</f>
        <v>0</v>
      </c>
      <c r="M711" s="489">
        <f>ROUND(IFERROR(H711/H716,0),4)</f>
        <v>0</v>
      </c>
    </row>
    <row r="712" spans="1:13" x14ac:dyDescent="0.25">
      <c r="A712" s="389"/>
      <c r="B712" s="103"/>
      <c r="C712" s="103"/>
      <c r="D712" s="103"/>
      <c r="E712" s="103"/>
      <c r="F712" s="103"/>
      <c r="G712" s="279">
        <f t="shared" si="50"/>
        <v>0</v>
      </c>
      <c r="H712" s="290">
        <f t="shared" si="51"/>
        <v>0</v>
      </c>
      <c r="L712" s="489">
        <f>ROUND(IFERROR(B712/B716,0),4)</f>
        <v>0</v>
      </c>
      <c r="M712" s="489">
        <f>ROUND(IFERROR(H712/H716,0),4)</f>
        <v>0</v>
      </c>
    </row>
    <row r="713" spans="1:13" x14ac:dyDescent="0.25">
      <c r="A713" s="389"/>
      <c r="B713" s="103"/>
      <c r="C713" s="103"/>
      <c r="D713" s="103"/>
      <c r="E713" s="103"/>
      <c r="F713" s="103"/>
      <c r="G713" s="279">
        <f t="shared" si="50"/>
        <v>0</v>
      </c>
      <c r="H713" s="290">
        <f t="shared" si="51"/>
        <v>0</v>
      </c>
      <c r="L713" s="489">
        <f>ROUND(IFERROR(B713/B716,0),4)</f>
        <v>0</v>
      </c>
      <c r="M713" s="489">
        <f>ROUND(IFERROR(H713/H716,0),4)</f>
        <v>0</v>
      </c>
    </row>
    <row r="714" spans="1:13" x14ac:dyDescent="0.25">
      <c r="A714" s="389"/>
      <c r="B714" s="139"/>
      <c r="C714" s="139"/>
      <c r="D714" s="139"/>
      <c r="E714" s="139"/>
      <c r="F714" s="139"/>
      <c r="G714" s="279">
        <f t="shared" si="50"/>
        <v>0</v>
      </c>
      <c r="H714" s="290">
        <f t="shared" si="51"/>
        <v>0</v>
      </c>
      <c r="L714" s="489">
        <f>ROUND(IFERROR(B714/B716,0),4)</f>
        <v>0</v>
      </c>
      <c r="M714" s="489">
        <f>ROUND(IFERROR(H714/H716,0),4)</f>
        <v>0</v>
      </c>
    </row>
    <row r="715" spans="1:13" x14ac:dyDescent="0.25">
      <c r="A715" s="389"/>
      <c r="B715" s="139"/>
      <c r="C715" s="139"/>
      <c r="D715" s="139"/>
      <c r="E715" s="139"/>
      <c r="F715" s="139"/>
      <c r="G715" s="279">
        <f t="shared" si="50"/>
        <v>0</v>
      </c>
      <c r="H715" s="290">
        <f t="shared" si="51"/>
        <v>0</v>
      </c>
      <c r="J715" s="489" t="s">
        <v>939</v>
      </c>
      <c r="K715" s="489" t="s">
        <v>940</v>
      </c>
      <c r="L715" s="489">
        <f>ROUND(IFERROR(B715/B716,0),4)</f>
        <v>0</v>
      </c>
      <c r="M715" s="489">
        <f>ROUND(IFERROR(H715/H716,0),4)</f>
        <v>0</v>
      </c>
    </row>
    <row r="716" spans="1:13" ht="14.5" thickBot="1" x14ac:dyDescent="0.3">
      <c r="A716" s="364" t="s">
        <v>743</v>
      </c>
      <c r="B716" s="225">
        <f>ROUND(SUM(B709:B715),2)</f>
        <v>0</v>
      </c>
      <c r="C716" s="376">
        <f>ROUND(SUM(C709:C715),2)</f>
        <v>0</v>
      </c>
      <c r="D716" s="376">
        <f>ROUND(SUM(D709:D715),2)</f>
        <v>0</v>
      </c>
      <c r="E716" s="376">
        <f>ROUND(SUM(E709:E715),2)</f>
        <v>0</v>
      </c>
      <c r="F716" s="376">
        <f>ROUND(SUM(F709:F715),2)</f>
        <v>0</v>
      </c>
      <c r="G716" s="376">
        <f t="shared" si="50"/>
        <v>0</v>
      </c>
      <c r="H716" s="226">
        <f>ROUND(SUM(H709:H715),2)</f>
        <v>0</v>
      </c>
    </row>
    <row r="718" spans="1:13" x14ac:dyDescent="0.25">
      <c r="A718" s="256" t="s">
        <v>325</v>
      </c>
      <c r="B718" s="256"/>
      <c r="C718" s="256"/>
      <c r="D718" s="256"/>
      <c r="E718" s="256"/>
      <c r="F718" s="256"/>
      <c r="G718" s="256"/>
      <c r="H718" s="256"/>
      <c r="I718" s="256"/>
    </row>
    <row r="719" spans="1:13" ht="14.5" thickBot="1" x14ac:dyDescent="0.3">
      <c r="A719" s="328" t="s">
        <v>744</v>
      </c>
      <c r="B719" s="328"/>
      <c r="C719" s="328"/>
      <c r="D719" s="328"/>
      <c r="E719" s="390"/>
      <c r="F719" s="391"/>
      <c r="G719" s="391"/>
      <c r="H719" s="390"/>
      <c r="I719" s="328"/>
    </row>
    <row r="720" spans="1:13" x14ac:dyDescent="0.25">
      <c r="A720" s="547" t="s">
        <v>725</v>
      </c>
      <c r="B720" s="582" t="s">
        <v>558</v>
      </c>
      <c r="C720" s="582"/>
      <c r="D720" s="582" t="s">
        <v>559</v>
      </c>
      <c r="E720" s="582"/>
      <c r="F720" s="582" t="s">
        <v>560</v>
      </c>
      <c r="G720" s="582"/>
      <c r="H720" s="582" t="s">
        <v>561</v>
      </c>
      <c r="I720" s="549"/>
    </row>
    <row r="721" spans="1:9" x14ac:dyDescent="0.25">
      <c r="A721" s="548"/>
      <c r="B721" s="242" t="s">
        <v>726</v>
      </c>
      <c r="C721" s="242" t="s">
        <v>100</v>
      </c>
      <c r="D721" s="242" t="s">
        <v>726</v>
      </c>
      <c r="E721" s="242" t="s">
        <v>100</v>
      </c>
      <c r="F721" s="242" t="s">
        <v>726</v>
      </c>
      <c r="G721" s="242" t="s">
        <v>100</v>
      </c>
      <c r="H721" s="242" t="s">
        <v>726</v>
      </c>
      <c r="I721" s="392" t="s">
        <v>100</v>
      </c>
    </row>
    <row r="722" spans="1:9" x14ac:dyDescent="0.25">
      <c r="A722" s="133"/>
      <c r="B722" s="235"/>
      <c r="C722" s="356"/>
      <c r="D722" s="235"/>
      <c r="E722" s="356"/>
      <c r="F722" s="235"/>
      <c r="G722" s="356"/>
      <c r="H722" s="243">
        <f t="shared" ref="H722:I726" si="52">ROUND(B722+D722-F722,2)</f>
        <v>0</v>
      </c>
      <c r="I722" s="393">
        <f t="shared" si="52"/>
        <v>0</v>
      </c>
    </row>
    <row r="723" spans="1:9" x14ac:dyDescent="0.25">
      <c r="A723" s="133"/>
      <c r="B723" s="235"/>
      <c r="C723" s="356"/>
      <c r="D723" s="235"/>
      <c r="E723" s="356"/>
      <c r="F723" s="235"/>
      <c r="G723" s="356"/>
      <c r="H723" s="243">
        <f t="shared" si="52"/>
        <v>0</v>
      </c>
      <c r="I723" s="393">
        <f t="shared" si="52"/>
        <v>0</v>
      </c>
    </row>
    <row r="724" spans="1:9" x14ac:dyDescent="0.25">
      <c r="A724" s="133"/>
      <c r="B724" s="235"/>
      <c r="C724" s="356"/>
      <c r="D724" s="235"/>
      <c r="E724" s="356"/>
      <c r="F724" s="235"/>
      <c r="G724" s="356"/>
      <c r="H724" s="243">
        <f t="shared" si="52"/>
        <v>0</v>
      </c>
      <c r="I724" s="393">
        <f t="shared" si="52"/>
        <v>0</v>
      </c>
    </row>
    <row r="725" spans="1:9" x14ac:dyDescent="0.25">
      <c r="A725" s="133"/>
      <c r="B725" s="235"/>
      <c r="C725" s="356"/>
      <c r="D725" s="235"/>
      <c r="E725" s="356"/>
      <c r="F725" s="235"/>
      <c r="G725" s="356"/>
      <c r="H725" s="243">
        <f t="shared" si="52"/>
        <v>0</v>
      </c>
      <c r="I725" s="393">
        <f t="shared" si="52"/>
        <v>0</v>
      </c>
    </row>
    <row r="726" spans="1:9" x14ac:dyDescent="0.25">
      <c r="A726" s="133"/>
      <c r="B726" s="235"/>
      <c r="C726" s="356"/>
      <c r="D726" s="235"/>
      <c r="E726" s="356"/>
      <c r="F726" s="235"/>
      <c r="G726" s="356"/>
      <c r="H726" s="243">
        <f t="shared" si="52"/>
        <v>0</v>
      </c>
      <c r="I726" s="393">
        <f t="shared" si="52"/>
        <v>0</v>
      </c>
    </row>
    <row r="727" spans="1:9" ht="14.5" thickBot="1" x14ac:dyDescent="0.3">
      <c r="A727" s="239" t="s">
        <v>23</v>
      </c>
      <c r="B727" s="394"/>
      <c r="C727" s="240">
        <f>ROUND(SUM(C722:C726),2)</f>
        <v>0</v>
      </c>
      <c r="D727" s="394"/>
      <c r="E727" s="240">
        <f>ROUND(SUM(E722:E726),2)</f>
        <v>0</v>
      </c>
      <c r="F727" s="394"/>
      <c r="G727" s="240">
        <f>ROUND(SUM(G722:G726),2)</f>
        <v>0</v>
      </c>
      <c r="H727" s="394"/>
      <c r="I727" s="241">
        <f>ROUND(SUM(I722:I726),2)</f>
        <v>0</v>
      </c>
    </row>
    <row r="729" spans="1:9" ht="14.5" thickBot="1" x14ac:dyDescent="0.3">
      <c r="A729" s="82" t="s">
        <v>326</v>
      </c>
      <c r="B729" s="82"/>
      <c r="C729" s="82"/>
      <c r="D729" s="82"/>
      <c r="E729" s="82"/>
    </row>
    <row r="730" spans="1:9" x14ac:dyDescent="0.25">
      <c r="A730" s="355" t="s">
        <v>289</v>
      </c>
      <c r="B730" s="361" t="s">
        <v>147</v>
      </c>
      <c r="C730" s="361" t="s">
        <v>614</v>
      </c>
      <c r="D730" s="361" t="s">
        <v>615</v>
      </c>
      <c r="E730" s="395" t="s">
        <v>462</v>
      </c>
    </row>
    <row r="731" spans="1:9" x14ac:dyDescent="0.25">
      <c r="A731" s="396" t="s">
        <v>745</v>
      </c>
      <c r="B731" s="362"/>
      <c r="C731" s="362"/>
      <c r="D731" s="362"/>
      <c r="E731" s="397">
        <f>ROUND(B731+C731-D731,2)</f>
        <v>0</v>
      </c>
    </row>
    <row r="732" spans="1:9" x14ac:dyDescent="0.25">
      <c r="A732" s="396" t="s">
        <v>746</v>
      </c>
      <c r="B732" s="362"/>
      <c r="C732" s="362"/>
      <c r="D732" s="362"/>
      <c r="E732" s="397">
        <f>ROUND(B732+C732-D732,2)</f>
        <v>0</v>
      </c>
    </row>
    <row r="733" spans="1:9" x14ac:dyDescent="0.25">
      <c r="A733" s="398" t="s">
        <v>747</v>
      </c>
      <c r="B733" s="362"/>
      <c r="C733" s="362"/>
      <c r="D733" s="362"/>
      <c r="E733" s="397">
        <f>ROUND(B733+C733-D733,2)</f>
        <v>0</v>
      </c>
    </row>
    <row r="734" spans="1:9" x14ac:dyDescent="0.25">
      <c r="A734" s="396" t="s">
        <v>861</v>
      </c>
      <c r="B734" s="362"/>
      <c r="C734" s="362"/>
      <c r="D734" s="362"/>
      <c r="E734" s="397">
        <f>ROUND(B734+C734-D734,2)</f>
        <v>0</v>
      </c>
    </row>
    <row r="735" spans="1:9" ht="14.5" thickBot="1" x14ac:dyDescent="0.3">
      <c r="A735" s="364" t="s">
        <v>65</v>
      </c>
      <c r="B735" s="376">
        <f>ROUND(SUM(B731:B732,B734),2)</f>
        <v>0</v>
      </c>
      <c r="C735" s="376">
        <f>ROUND(SUM(C731:C732,C734),2)</f>
        <v>0</v>
      </c>
      <c r="D735" s="376">
        <f>ROUND(SUM(D731:D732,D734),2)</f>
        <v>0</v>
      </c>
      <c r="E735" s="399">
        <f>ROUND(SUM(E731:E732,E734),2)</f>
        <v>0</v>
      </c>
    </row>
    <row r="737" spans="1:13" ht="14.5" thickBot="1" x14ac:dyDescent="0.3">
      <c r="A737" s="82" t="s">
        <v>327</v>
      </c>
      <c r="B737" s="82"/>
      <c r="C737" s="82"/>
      <c r="D737" s="82"/>
      <c r="E737" s="82"/>
      <c r="F737" s="82"/>
    </row>
    <row r="738" spans="1:13" x14ac:dyDescent="0.25">
      <c r="A738" s="355" t="s">
        <v>69</v>
      </c>
      <c r="B738" s="361" t="s">
        <v>147</v>
      </c>
      <c r="C738" s="361" t="s">
        <v>614</v>
      </c>
      <c r="D738" s="361" t="s">
        <v>615</v>
      </c>
      <c r="E738" s="361" t="s">
        <v>462</v>
      </c>
      <c r="F738" s="151" t="s">
        <v>748</v>
      </c>
    </row>
    <row r="739" spans="1:13" x14ac:dyDescent="0.25">
      <c r="A739" s="342"/>
      <c r="B739" s="356"/>
      <c r="C739" s="356"/>
      <c r="D739" s="356"/>
      <c r="E739" s="400">
        <f>ROUND(B739+C739-D739,2)</f>
        <v>0</v>
      </c>
      <c r="F739" s="401"/>
    </row>
    <row r="740" spans="1:13" x14ac:dyDescent="0.25">
      <c r="A740" s="342"/>
      <c r="B740" s="356"/>
      <c r="C740" s="356"/>
      <c r="D740" s="356"/>
      <c r="E740" s="400">
        <f>ROUND(B740+C740-D740,2)</f>
        <v>0</v>
      </c>
      <c r="F740" s="401"/>
    </row>
    <row r="741" spans="1:13" x14ac:dyDescent="0.25">
      <c r="A741" s="342"/>
      <c r="B741" s="362"/>
      <c r="C741" s="362"/>
      <c r="D741" s="362"/>
      <c r="E741" s="400">
        <f>ROUND(B741+C741-D741,2)</f>
        <v>0</v>
      </c>
      <c r="F741" s="154"/>
    </row>
    <row r="742" spans="1:13" x14ac:dyDescent="0.25">
      <c r="A742" s="342"/>
      <c r="B742" s="362"/>
      <c r="C742" s="362"/>
      <c r="D742" s="362"/>
      <c r="E742" s="400">
        <f>ROUND(B742+C742-D742,2)</f>
        <v>0</v>
      </c>
      <c r="F742" s="154"/>
    </row>
    <row r="743" spans="1:13" ht="14.5" thickBot="1" x14ac:dyDescent="0.3">
      <c r="A743" s="364" t="s">
        <v>23</v>
      </c>
      <c r="B743" s="376">
        <f>ROUND(SUM(B739:B742),2)</f>
        <v>0</v>
      </c>
      <c r="C743" s="376">
        <f>ROUND(SUM(C739:C742),2)</f>
        <v>0</v>
      </c>
      <c r="D743" s="376">
        <f>ROUND(SUM(D739:D742),2)</f>
        <v>0</v>
      </c>
      <c r="E743" s="376">
        <f>ROUND(SUM(E739:E742),2)</f>
        <v>0</v>
      </c>
      <c r="F743" s="402"/>
    </row>
    <row r="744" spans="1:13" s="125" customFormat="1" x14ac:dyDescent="0.25">
      <c r="A744" s="403"/>
      <c r="B744" s="404"/>
      <c r="C744" s="404"/>
      <c r="D744" s="404"/>
      <c r="E744" s="404"/>
      <c r="F744" s="405"/>
      <c r="J744" s="489"/>
      <c r="K744" s="489"/>
      <c r="L744" s="489"/>
      <c r="M744" s="489"/>
    </row>
    <row r="745" spans="1:13" s="125" customFormat="1" ht="14.5" thickBot="1" x14ac:dyDescent="0.3">
      <c r="A745" s="82" t="s">
        <v>328</v>
      </c>
      <c r="B745" s="82"/>
      <c r="C745" s="82"/>
      <c r="D745" s="82"/>
      <c r="E745" s="82"/>
      <c r="F745" s="82"/>
      <c r="G745" s="82"/>
      <c r="H745" s="82"/>
      <c r="J745" s="489"/>
      <c r="K745" s="489"/>
      <c r="L745" s="489"/>
      <c r="M745" s="489"/>
    </row>
    <row r="746" spans="1:13" s="125" customFormat="1" x14ac:dyDescent="0.25">
      <c r="A746" s="583" t="s">
        <v>539</v>
      </c>
      <c r="B746" s="406" t="s">
        <v>558</v>
      </c>
      <c r="C746" s="585" t="s">
        <v>295</v>
      </c>
      <c r="D746" s="585"/>
      <c r="E746" s="585"/>
      <c r="F746" s="585"/>
      <c r="G746" s="585"/>
      <c r="H746" s="407" t="s">
        <v>561</v>
      </c>
      <c r="J746" s="489"/>
      <c r="K746" s="489"/>
      <c r="L746" s="489"/>
      <c r="M746" s="489"/>
    </row>
    <row r="747" spans="1:13" s="125" customFormat="1" ht="36" x14ac:dyDescent="0.25">
      <c r="A747" s="584"/>
      <c r="B747" s="408" t="s">
        <v>749</v>
      </c>
      <c r="C747" s="408" t="s">
        <v>750</v>
      </c>
      <c r="D747" s="408" t="s">
        <v>751</v>
      </c>
      <c r="E747" s="408" t="s">
        <v>752</v>
      </c>
      <c r="F747" s="408" t="s">
        <v>753</v>
      </c>
      <c r="G747" s="408" t="s">
        <v>754</v>
      </c>
      <c r="H747" s="409" t="s">
        <v>749</v>
      </c>
      <c r="J747" s="489"/>
      <c r="K747" s="489"/>
      <c r="L747" s="489"/>
      <c r="M747" s="489"/>
    </row>
    <row r="748" spans="1:13" s="125" customFormat="1" x14ac:dyDescent="0.25">
      <c r="A748" s="410" t="s">
        <v>755</v>
      </c>
      <c r="B748" s="411"/>
      <c r="C748" s="411"/>
      <c r="D748" s="411"/>
      <c r="E748" s="411"/>
      <c r="F748" s="411"/>
      <c r="G748" s="411"/>
      <c r="H748" s="412"/>
      <c r="J748" s="489"/>
      <c r="K748" s="489"/>
      <c r="L748" s="489"/>
      <c r="M748" s="489"/>
    </row>
    <row r="749" spans="1:13" s="125" customFormat="1" x14ac:dyDescent="0.25">
      <c r="A749" s="410" t="s">
        <v>756</v>
      </c>
      <c r="B749" s="411"/>
      <c r="C749" s="411"/>
      <c r="D749" s="411"/>
      <c r="E749" s="411"/>
      <c r="F749" s="411"/>
      <c r="G749" s="411"/>
      <c r="H749" s="412"/>
      <c r="J749" s="489"/>
      <c r="K749" s="489"/>
      <c r="L749" s="489"/>
      <c r="M749" s="489"/>
    </row>
    <row r="750" spans="1:13" s="125" customFormat="1" ht="24" x14ac:dyDescent="0.25">
      <c r="A750" s="410" t="s">
        <v>757</v>
      </c>
      <c r="B750" s="411"/>
      <c r="C750" s="411"/>
      <c r="D750" s="411"/>
      <c r="E750" s="411"/>
      <c r="F750" s="411"/>
      <c r="G750" s="411"/>
      <c r="H750" s="412"/>
      <c r="J750" s="489"/>
      <c r="K750" s="489"/>
      <c r="L750" s="489"/>
      <c r="M750" s="489"/>
    </row>
    <row r="751" spans="1:13" s="125" customFormat="1" x14ac:dyDescent="0.25">
      <c r="A751" s="410" t="s">
        <v>758</v>
      </c>
      <c r="B751" s="411"/>
      <c r="C751" s="411"/>
      <c r="D751" s="411"/>
      <c r="E751" s="411"/>
      <c r="F751" s="411"/>
      <c r="G751" s="411"/>
      <c r="H751" s="412"/>
      <c r="J751" s="489"/>
      <c r="K751" s="489"/>
      <c r="L751" s="489"/>
      <c r="M751" s="489"/>
    </row>
    <row r="752" spans="1:13" s="125" customFormat="1" ht="24" x14ac:dyDescent="0.25">
      <c r="A752" s="410" t="s">
        <v>759</v>
      </c>
      <c r="B752" s="411"/>
      <c r="C752" s="411"/>
      <c r="D752" s="411"/>
      <c r="E752" s="411"/>
      <c r="F752" s="411"/>
      <c r="G752" s="411"/>
      <c r="H752" s="412"/>
      <c r="J752" s="489"/>
      <c r="K752" s="489"/>
      <c r="L752" s="489"/>
      <c r="M752" s="489"/>
    </row>
    <row r="753" spans="1:13" s="125" customFormat="1" x14ac:dyDescent="0.25">
      <c r="A753" s="410" t="s">
        <v>760</v>
      </c>
      <c r="B753" s="411"/>
      <c r="C753" s="411"/>
      <c r="D753" s="411"/>
      <c r="E753" s="411"/>
      <c r="F753" s="411"/>
      <c r="G753" s="411"/>
      <c r="H753" s="412"/>
      <c r="J753" s="489"/>
      <c r="K753" s="489"/>
      <c r="L753" s="489"/>
      <c r="M753" s="489"/>
    </row>
    <row r="754" spans="1:13" s="125" customFormat="1" x14ac:dyDescent="0.25">
      <c r="A754" s="410" t="s">
        <v>761</v>
      </c>
      <c r="B754" s="411"/>
      <c r="C754" s="411"/>
      <c r="D754" s="411"/>
      <c r="E754" s="411"/>
      <c r="F754" s="411"/>
      <c r="G754" s="411"/>
      <c r="H754" s="412"/>
      <c r="J754" s="489"/>
      <c r="K754" s="489"/>
      <c r="L754" s="489"/>
      <c r="M754" s="489"/>
    </row>
    <row r="755" spans="1:13" s="125" customFormat="1" x14ac:dyDescent="0.25">
      <c r="A755" s="413" t="s">
        <v>762</v>
      </c>
      <c r="B755" s="411"/>
      <c r="C755" s="411"/>
      <c r="D755" s="411"/>
      <c r="E755" s="411"/>
      <c r="F755" s="411"/>
      <c r="G755" s="411"/>
      <c r="H755" s="412"/>
      <c r="J755" s="489"/>
      <c r="K755" s="489"/>
      <c r="L755" s="489"/>
      <c r="M755" s="489"/>
    </row>
    <row r="756" spans="1:13" s="125" customFormat="1" x14ac:dyDescent="0.25">
      <c r="A756" s="413" t="s">
        <v>763</v>
      </c>
      <c r="B756" s="411"/>
      <c r="C756" s="411"/>
      <c r="D756" s="411"/>
      <c r="E756" s="411"/>
      <c r="F756" s="411"/>
      <c r="G756" s="411"/>
      <c r="H756" s="412"/>
      <c r="J756" s="489"/>
      <c r="K756" s="489"/>
      <c r="L756" s="489"/>
      <c r="M756" s="489"/>
    </row>
    <row r="757" spans="1:13" s="125" customFormat="1" ht="14.5" thickBot="1" x14ac:dyDescent="0.3">
      <c r="A757" s="414" t="s">
        <v>764</v>
      </c>
      <c r="B757" s="415"/>
      <c r="C757" s="415"/>
      <c r="D757" s="415"/>
      <c r="E757" s="415"/>
      <c r="F757" s="415"/>
      <c r="G757" s="415"/>
      <c r="H757" s="416"/>
      <c r="J757" s="489"/>
      <c r="K757" s="489"/>
      <c r="L757" s="489"/>
      <c r="M757" s="489"/>
    </row>
    <row r="758" spans="1:13" s="125" customFormat="1" x14ac:dyDescent="0.25">
      <c r="A758" s="403"/>
      <c r="B758" s="404"/>
      <c r="C758" s="404"/>
      <c r="D758" s="404"/>
      <c r="E758" s="404"/>
      <c r="F758" s="405"/>
      <c r="J758" s="489"/>
      <c r="K758" s="489"/>
      <c r="L758" s="489"/>
      <c r="M758" s="489"/>
    </row>
    <row r="760" spans="1:13" ht="14.5" thickBot="1" x14ac:dyDescent="0.3">
      <c r="A760" s="490" t="s">
        <v>765</v>
      </c>
      <c r="B760" s="82"/>
      <c r="C760" s="82"/>
    </row>
    <row r="761" spans="1:13" x14ac:dyDescent="0.25">
      <c r="A761" s="217" t="s">
        <v>69</v>
      </c>
      <c r="B761" s="84" t="s">
        <v>295</v>
      </c>
      <c r="C761" s="85" t="s">
        <v>308</v>
      </c>
    </row>
    <row r="762" spans="1:13" x14ac:dyDescent="0.25">
      <c r="A762" s="133"/>
      <c r="B762" s="87"/>
      <c r="C762" s="88"/>
    </row>
    <row r="763" spans="1:13" x14ac:dyDescent="0.25">
      <c r="A763" s="133"/>
      <c r="B763" s="87"/>
      <c r="C763" s="88"/>
    </row>
    <row r="764" spans="1:13" x14ac:dyDescent="0.25">
      <c r="A764" s="133"/>
      <c r="B764" s="87"/>
      <c r="C764" s="88"/>
    </row>
    <row r="765" spans="1:13" x14ac:dyDescent="0.25">
      <c r="A765" s="133"/>
      <c r="B765" s="87"/>
      <c r="C765" s="88"/>
    </row>
    <row r="766" spans="1:13" x14ac:dyDescent="0.25">
      <c r="A766" s="133"/>
      <c r="B766" s="87"/>
      <c r="C766" s="88"/>
    </row>
    <row r="767" spans="1:13" x14ac:dyDescent="0.25">
      <c r="A767" s="133"/>
      <c r="B767" s="87"/>
      <c r="C767" s="88"/>
    </row>
    <row r="768" spans="1:13" x14ac:dyDescent="0.25">
      <c r="A768" s="133"/>
      <c r="B768" s="87"/>
      <c r="C768" s="88"/>
    </row>
    <row r="769" spans="1:10" x14ac:dyDescent="0.25">
      <c r="A769" s="133"/>
      <c r="B769" s="87"/>
      <c r="C769" s="88"/>
    </row>
    <row r="770" spans="1:10" x14ac:dyDescent="0.25">
      <c r="A770" s="133"/>
      <c r="B770" s="87"/>
      <c r="C770" s="88"/>
    </row>
    <row r="771" spans="1:10" x14ac:dyDescent="0.25">
      <c r="A771" s="133"/>
      <c r="B771" s="87"/>
      <c r="C771" s="88"/>
    </row>
    <row r="772" spans="1:10" x14ac:dyDescent="0.25">
      <c r="A772" s="133"/>
      <c r="B772" s="87"/>
      <c r="C772" s="88"/>
    </row>
    <row r="773" spans="1:10" x14ac:dyDescent="0.25">
      <c r="A773" s="133"/>
      <c r="B773" s="87"/>
      <c r="C773" s="88"/>
    </row>
    <row r="774" spans="1:10" x14ac:dyDescent="0.25">
      <c r="A774" s="133"/>
      <c r="B774" s="87"/>
      <c r="C774" s="88"/>
    </row>
    <row r="775" spans="1:10" x14ac:dyDescent="0.25">
      <c r="A775" s="133"/>
      <c r="B775" s="87"/>
      <c r="C775" s="88"/>
    </row>
    <row r="776" spans="1:10" x14ac:dyDescent="0.25">
      <c r="A776" s="133"/>
      <c r="B776" s="87"/>
      <c r="C776" s="88"/>
    </row>
    <row r="777" spans="1:10" x14ac:dyDescent="0.25">
      <c r="A777" s="133"/>
      <c r="B777" s="87"/>
      <c r="C777" s="88"/>
    </row>
    <row r="778" spans="1:10" x14ac:dyDescent="0.25">
      <c r="A778" s="133"/>
      <c r="B778" s="87"/>
      <c r="C778" s="88"/>
    </row>
    <row r="779" spans="1:10" x14ac:dyDescent="0.25">
      <c r="A779" s="133"/>
      <c r="B779" s="87"/>
      <c r="C779" s="88"/>
    </row>
    <row r="780" spans="1:10" x14ac:dyDescent="0.25">
      <c r="A780" s="133"/>
      <c r="B780" s="87"/>
      <c r="C780" s="88"/>
    </row>
    <row r="781" spans="1:10" x14ac:dyDescent="0.25">
      <c r="A781" s="133"/>
      <c r="B781" s="87"/>
      <c r="C781" s="88"/>
      <c r="J781" s="489" t="s">
        <v>941</v>
      </c>
    </row>
    <row r="782" spans="1:10" ht="14.5" thickBot="1" x14ac:dyDescent="0.3">
      <c r="A782" s="94" t="s">
        <v>23</v>
      </c>
      <c r="B782" s="95">
        <f>ROUND(SUM(B762:B781),2)</f>
        <v>0</v>
      </c>
      <c r="C782" s="96">
        <f>ROUND(SUM(C762:C781),2)</f>
        <v>0</v>
      </c>
    </row>
    <row r="784" spans="1:10" ht="14.5" thickBot="1" x14ac:dyDescent="0.3">
      <c r="A784" s="490" t="s">
        <v>766</v>
      </c>
      <c r="B784" s="82"/>
      <c r="C784" s="82"/>
    </row>
    <row r="785" spans="1:3" x14ac:dyDescent="0.25">
      <c r="A785" s="217" t="s">
        <v>69</v>
      </c>
      <c r="B785" s="84" t="s">
        <v>295</v>
      </c>
      <c r="C785" s="85" t="s">
        <v>308</v>
      </c>
    </row>
    <row r="786" spans="1:3" x14ac:dyDescent="0.25">
      <c r="A786" s="133"/>
      <c r="B786" s="87"/>
      <c r="C786" s="88"/>
    </row>
    <row r="787" spans="1:3" x14ac:dyDescent="0.25">
      <c r="A787" s="133"/>
      <c r="B787" s="87"/>
      <c r="C787" s="88"/>
    </row>
    <row r="788" spans="1:3" x14ac:dyDescent="0.25">
      <c r="A788" s="133"/>
      <c r="B788" s="87"/>
      <c r="C788" s="88"/>
    </row>
    <row r="789" spans="1:3" x14ac:dyDescent="0.25">
      <c r="A789" s="133"/>
      <c r="B789" s="87"/>
      <c r="C789" s="88"/>
    </row>
    <row r="790" spans="1:3" x14ac:dyDescent="0.25">
      <c r="A790" s="133"/>
      <c r="B790" s="87"/>
      <c r="C790" s="88"/>
    </row>
    <row r="791" spans="1:3" x14ac:dyDescent="0.25">
      <c r="A791" s="133"/>
      <c r="B791" s="87"/>
      <c r="C791" s="88"/>
    </row>
    <row r="792" spans="1:3" x14ac:dyDescent="0.25">
      <c r="A792" s="133"/>
      <c r="B792" s="87"/>
      <c r="C792" s="88"/>
    </row>
    <row r="793" spans="1:3" x14ac:dyDescent="0.25">
      <c r="A793" s="133"/>
      <c r="B793" s="234"/>
      <c r="C793" s="417"/>
    </row>
    <row r="794" spans="1:3" x14ac:dyDescent="0.25">
      <c r="A794" s="133"/>
      <c r="B794" s="234"/>
      <c r="C794" s="417"/>
    </row>
    <row r="795" spans="1:3" x14ac:dyDescent="0.25">
      <c r="A795" s="133"/>
      <c r="B795" s="234"/>
      <c r="C795" s="417"/>
    </row>
    <row r="796" spans="1:3" x14ac:dyDescent="0.25">
      <c r="A796" s="133"/>
      <c r="B796" s="234"/>
      <c r="C796" s="417"/>
    </row>
    <row r="797" spans="1:3" x14ac:dyDescent="0.25">
      <c r="A797" s="133"/>
      <c r="B797" s="234"/>
      <c r="C797" s="417"/>
    </row>
    <row r="798" spans="1:3" x14ac:dyDescent="0.25">
      <c r="A798" s="133"/>
      <c r="B798" s="234"/>
      <c r="C798" s="417"/>
    </row>
    <row r="799" spans="1:3" x14ac:dyDescent="0.25">
      <c r="A799" s="133"/>
      <c r="B799" s="234"/>
      <c r="C799" s="417"/>
    </row>
    <row r="800" spans="1:3" x14ac:dyDescent="0.25">
      <c r="A800" s="133"/>
      <c r="B800" s="234"/>
      <c r="C800" s="417"/>
    </row>
    <row r="801" spans="1:10" x14ac:dyDescent="0.25">
      <c r="A801" s="133"/>
      <c r="B801" s="234"/>
      <c r="C801" s="417"/>
    </row>
    <row r="802" spans="1:10" x14ac:dyDescent="0.25">
      <c r="A802" s="133"/>
      <c r="B802" s="234"/>
      <c r="C802" s="417"/>
    </row>
    <row r="803" spans="1:10" x14ac:dyDescent="0.25">
      <c r="A803" s="133"/>
      <c r="B803" s="234"/>
      <c r="C803" s="417"/>
    </row>
    <row r="804" spans="1:10" x14ac:dyDescent="0.25">
      <c r="A804" s="133"/>
      <c r="B804" s="234"/>
      <c r="C804" s="417"/>
    </row>
    <row r="805" spans="1:10" x14ac:dyDescent="0.25">
      <c r="A805" s="133"/>
      <c r="B805" s="234"/>
      <c r="C805" s="417"/>
      <c r="J805" s="489" t="s">
        <v>942</v>
      </c>
    </row>
    <row r="806" spans="1:10" ht="14.5" thickBot="1" x14ac:dyDescent="0.3">
      <c r="A806" s="94" t="s">
        <v>23</v>
      </c>
      <c r="B806" s="95">
        <f>ROUND(SUM(B786:B805),2)</f>
        <v>0</v>
      </c>
      <c r="C806" s="96">
        <f>ROUND(SUM(C786:C805),2)</f>
        <v>0</v>
      </c>
    </row>
    <row r="808" spans="1:10" x14ac:dyDescent="0.25">
      <c r="A808" s="80" t="s">
        <v>424</v>
      </c>
      <c r="B808" s="80"/>
      <c r="C808" s="80"/>
      <c r="D808" s="80"/>
    </row>
    <row r="809" spans="1:10" ht="14.5" thickBot="1" x14ac:dyDescent="0.3">
      <c r="A809" s="130" t="s">
        <v>767</v>
      </c>
    </row>
    <row r="810" spans="1:10" ht="24" x14ac:dyDescent="0.25">
      <c r="A810" s="149" t="s">
        <v>69</v>
      </c>
      <c r="B810" s="150" t="s">
        <v>768</v>
      </c>
      <c r="C810" s="150" t="s">
        <v>769</v>
      </c>
      <c r="D810" s="101" t="s">
        <v>738</v>
      </c>
    </row>
    <row r="811" spans="1:10" x14ac:dyDescent="0.25">
      <c r="A811" s="102"/>
      <c r="B811" s="103"/>
      <c r="C811" s="103"/>
      <c r="D811" s="418"/>
    </row>
    <row r="812" spans="1:10" x14ac:dyDescent="0.25">
      <c r="A812" s="102"/>
      <c r="B812" s="103"/>
      <c r="C812" s="103"/>
      <c r="D812" s="418"/>
    </row>
    <row r="813" spans="1:10" x14ac:dyDescent="0.25">
      <c r="A813" s="102"/>
      <c r="B813" s="103"/>
      <c r="C813" s="103"/>
      <c r="D813" s="418"/>
    </row>
    <row r="814" spans="1:10" x14ac:dyDescent="0.25">
      <c r="A814" s="102"/>
      <c r="B814" s="103"/>
      <c r="C814" s="103"/>
      <c r="D814" s="418"/>
    </row>
    <row r="815" spans="1:10" x14ac:dyDescent="0.25">
      <c r="A815" s="102"/>
      <c r="B815" s="103"/>
      <c r="C815" s="103"/>
      <c r="D815" s="418"/>
    </row>
    <row r="816" spans="1:10" x14ac:dyDescent="0.25">
      <c r="A816" s="273"/>
      <c r="B816" s="195"/>
      <c r="C816" s="195"/>
      <c r="D816" s="272"/>
    </row>
    <row r="817" spans="1:5" x14ac:dyDescent="0.25">
      <c r="A817" s="102"/>
      <c r="B817" s="195"/>
      <c r="C817" s="195"/>
      <c r="D817" s="272"/>
    </row>
    <row r="818" spans="1:5" x14ac:dyDescent="0.25">
      <c r="A818" s="273"/>
      <c r="B818" s="195"/>
      <c r="C818" s="195"/>
      <c r="D818" s="272"/>
    </row>
    <row r="819" spans="1:5" ht="14.5" thickBot="1" x14ac:dyDescent="0.3">
      <c r="A819" s="156" t="s">
        <v>23</v>
      </c>
      <c r="B819" s="196">
        <f>ROUND(SUM(B811:B818),2)</f>
        <v>0</v>
      </c>
      <c r="C819" s="196">
        <f>ROUND(SUM(C811:C818),2)</f>
        <v>0</v>
      </c>
      <c r="D819" s="197"/>
    </row>
    <row r="820" spans="1:5" ht="24" customHeight="1" x14ac:dyDescent="0.25">
      <c r="A820" s="586" t="s">
        <v>770</v>
      </c>
      <c r="B820" s="586"/>
      <c r="C820" s="586"/>
      <c r="D820" s="586"/>
      <c r="E820" s="586"/>
    </row>
    <row r="822" spans="1:5" x14ac:dyDescent="0.25">
      <c r="A822" s="256" t="s">
        <v>452</v>
      </c>
      <c r="B822" s="256"/>
      <c r="C822" s="256"/>
    </row>
    <row r="823" spans="1:5" ht="14.5" thickBot="1" x14ac:dyDescent="0.3">
      <c r="A823" s="130" t="s">
        <v>771</v>
      </c>
    </row>
    <row r="824" spans="1:5" x14ac:dyDescent="0.25">
      <c r="A824" s="419" t="s">
        <v>539</v>
      </c>
      <c r="B824" s="406" t="s">
        <v>295</v>
      </c>
      <c r="C824" s="407" t="s">
        <v>308</v>
      </c>
    </row>
    <row r="825" spans="1:5" x14ac:dyDescent="0.25">
      <c r="A825" s="420" t="s">
        <v>772</v>
      </c>
      <c r="B825" s="421">
        <f>ROUND(SUM(B826:B831),2)</f>
        <v>0</v>
      </c>
      <c r="C825" s="421">
        <f>ROUND(SUM(C826:C831),2)</f>
        <v>0</v>
      </c>
    </row>
    <row r="826" spans="1:5" x14ac:dyDescent="0.25">
      <c r="A826" s="422" t="s">
        <v>773</v>
      </c>
      <c r="B826" s="423"/>
      <c r="C826" s="424"/>
    </row>
    <row r="827" spans="1:5" x14ac:dyDescent="0.25">
      <c r="A827" s="422"/>
      <c r="B827" s="423"/>
      <c r="C827" s="424"/>
    </row>
    <row r="828" spans="1:5" x14ac:dyDescent="0.25">
      <c r="A828" s="422"/>
      <c r="B828" s="423"/>
      <c r="C828" s="424"/>
    </row>
    <row r="829" spans="1:5" x14ac:dyDescent="0.25">
      <c r="A829" s="422"/>
      <c r="B829" s="423"/>
      <c r="C829" s="424"/>
    </row>
    <row r="830" spans="1:5" x14ac:dyDescent="0.25">
      <c r="A830" s="422"/>
      <c r="B830" s="423"/>
      <c r="C830" s="424"/>
    </row>
    <row r="831" spans="1:5" x14ac:dyDescent="0.25">
      <c r="A831" s="422"/>
      <c r="B831" s="423"/>
      <c r="C831" s="424"/>
    </row>
    <row r="832" spans="1:5" x14ac:dyDescent="0.25">
      <c r="A832" s="420" t="s">
        <v>774</v>
      </c>
      <c r="B832" s="421">
        <f>ROUND(SUM(B833:B838),2)</f>
        <v>0</v>
      </c>
      <c r="C832" s="421">
        <f>ROUND(SUM(C833:C838),2)</f>
        <v>0</v>
      </c>
    </row>
    <row r="833" spans="1:3" x14ac:dyDescent="0.25">
      <c r="A833" s="422" t="s">
        <v>773</v>
      </c>
      <c r="B833" s="423"/>
      <c r="C833" s="424"/>
    </row>
    <row r="834" spans="1:3" x14ac:dyDescent="0.25">
      <c r="A834" s="425"/>
      <c r="B834" s="426"/>
      <c r="C834" s="427"/>
    </row>
    <row r="835" spans="1:3" x14ac:dyDescent="0.25">
      <c r="A835" s="425"/>
      <c r="B835" s="426"/>
      <c r="C835" s="427"/>
    </row>
    <row r="836" spans="1:3" x14ac:dyDescent="0.25">
      <c r="A836" s="425"/>
      <c r="B836" s="426"/>
      <c r="C836" s="427"/>
    </row>
    <row r="837" spans="1:3" x14ac:dyDescent="0.25">
      <c r="A837" s="425"/>
      <c r="B837" s="426"/>
      <c r="C837" s="427"/>
    </row>
    <row r="838" spans="1:3" ht="14.5" thickBot="1" x14ac:dyDescent="0.3">
      <c r="A838" s="428"/>
      <c r="B838" s="429"/>
      <c r="C838" s="430"/>
    </row>
    <row r="839" spans="1:3" ht="14.5" thickBot="1" x14ac:dyDescent="0.3">
      <c r="A839" s="431" t="s">
        <v>775</v>
      </c>
    </row>
    <row r="840" spans="1:3" x14ac:dyDescent="0.25">
      <c r="A840" s="419" t="s">
        <v>539</v>
      </c>
      <c r="B840" s="406" t="s">
        <v>295</v>
      </c>
      <c r="C840" s="407" t="s">
        <v>308</v>
      </c>
    </row>
    <row r="841" spans="1:3" x14ac:dyDescent="0.25">
      <c r="A841" s="420" t="s">
        <v>776</v>
      </c>
      <c r="B841" s="421">
        <f>ROUND(SUM(B842:B847),2)</f>
        <v>0</v>
      </c>
      <c r="C841" s="421">
        <f>ROUND(SUM(C842:C847),2)</f>
        <v>0</v>
      </c>
    </row>
    <row r="842" spans="1:3" x14ac:dyDescent="0.25">
      <c r="A842" s="422" t="s">
        <v>773</v>
      </c>
      <c r="B842" s="432"/>
      <c r="C842" s="433"/>
    </row>
    <row r="843" spans="1:3" x14ac:dyDescent="0.25">
      <c r="A843" s="422"/>
      <c r="B843" s="432"/>
      <c r="C843" s="433"/>
    </row>
    <row r="844" spans="1:3" x14ac:dyDescent="0.25">
      <c r="A844" s="422"/>
      <c r="B844" s="432"/>
      <c r="C844" s="433"/>
    </row>
    <row r="845" spans="1:3" x14ac:dyDescent="0.25">
      <c r="A845" s="422"/>
      <c r="B845" s="432"/>
      <c r="C845" s="433"/>
    </row>
    <row r="846" spans="1:3" x14ac:dyDescent="0.25">
      <c r="A846" s="422"/>
      <c r="B846" s="432"/>
      <c r="C846" s="433"/>
    </row>
    <row r="847" spans="1:3" x14ac:dyDescent="0.25">
      <c r="A847" s="434"/>
      <c r="B847" s="432"/>
      <c r="C847" s="433"/>
    </row>
    <row r="848" spans="1:3" x14ac:dyDescent="0.25">
      <c r="A848" s="420" t="s">
        <v>777</v>
      </c>
      <c r="B848" s="421">
        <f>ROUND(SUM(B849:B854),2)</f>
        <v>0</v>
      </c>
      <c r="C848" s="421">
        <f>ROUND(SUM(C849:C854),2)</f>
        <v>0</v>
      </c>
    </row>
    <row r="849" spans="1:3" x14ac:dyDescent="0.25">
      <c r="A849" s="422" t="s">
        <v>773</v>
      </c>
      <c r="B849" s="423"/>
      <c r="C849" s="424"/>
    </row>
    <row r="850" spans="1:3" x14ac:dyDescent="0.25">
      <c r="A850" s="425"/>
      <c r="B850" s="426"/>
      <c r="C850" s="427"/>
    </row>
    <row r="851" spans="1:3" x14ac:dyDescent="0.25">
      <c r="A851" s="425"/>
      <c r="B851" s="426"/>
      <c r="C851" s="427"/>
    </row>
    <row r="852" spans="1:3" x14ac:dyDescent="0.25">
      <c r="A852" s="425"/>
      <c r="B852" s="426"/>
      <c r="C852" s="427"/>
    </row>
    <row r="853" spans="1:3" x14ac:dyDescent="0.25">
      <c r="A853" s="425"/>
      <c r="B853" s="426"/>
      <c r="C853" s="427"/>
    </row>
    <row r="854" spans="1:3" ht="14.5" thickBot="1" x14ac:dyDescent="0.3">
      <c r="A854" s="428"/>
      <c r="B854" s="429"/>
      <c r="C854" s="430"/>
    </row>
    <row r="855" spans="1:3" ht="14.5" thickBot="1" x14ac:dyDescent="0.3">
      <c r="A855" s="431" t="s">
        <v>778</v>
      </c>
    </row>
    <row r="856" spans="1:3" x14ac:dyDescent="0.25">
      <c r="A856" s="419" t="s">
        <v>539</v>
      </c>
      <c r="B856" s="406" t="s">
        <v>295</v>
      </c>
      <c r="C856" s="407" t="s">
        <v>308</v>
      </c>
    </row>
    <row r="857" spans="1:3" x14ac:dyDescent="0.25">
      <c r="A857" s="420" t="s">
        <v>779</v>
      </c>
      <c r="B857" s="421">
        <f>ROUND(SUM(B858:B863),2)</f>
        <v>0</v>
      </c>
      <c r="C857" s="421">
        <f>ROUND(SUM(C858:C863),2)</f>
        <v>0</v>
      </c>
    </row>
    <row r="858" spans="1:3" x14ac:dyDescent="0.25">
      <c r="A858" s="422" t="s">
        <v>773</v>
      </c>
      <c r="B858" s="432"/>
      <c r="C858" s="433"/>
    </row>
    <row r="859" spans="1:3" x14ac:dyDescent="0.25">
      <c r="A859" s="422"/>
      <c r="B859" s="432"/>
      <c r="C859" s="433"/>
    </row>
    <row r="860" spans="1:3" x14ac:dyDescent="0.25">
      <c r="A860" s="422"/>
      <c r="B860" s="432"/>
      <c r="C860" s="433"/>
    </row>
    <row r="861" spans="1:3" x14ac:dyDescent="0.25">
      <c r="A861" s="422"/>
      <c r="B861" s="432"/>
      <c r="C861" s="433"/>
    </row>
    <row r="862" spans="1:3" x14ac:dyDescent="0.25">
      <c r="A862" s="422"/>
      <c r="B862" s="432"/>
      <c r="C862" s="433"/>
    </row>
    <row r="863" spans="1:3" x14ac:dyDescent="0.25">
      <c r="A863" s="434"/>
      <c r="B863" s="432"/>
      <c r="C863" s="433"/>
    </row>
    <row r="864" spans="1:3" x14ac:dyDescent="0.25">
      <c r="A864" s="420" t="s">
        <v>780</v>
      </c>
      <c r="B864" s="421">
        <f>ROUND(SUM(B865:B868),2)</f>
        <v>0</v>
      </c>
      <c r="C864" s="421">
        <f>ROUND(SUM(C865:C868),2)</f>
        <v>0</v>
      </c>
    </row>
    <row r="865" spans="1:3" x14ac:dyDescent="0.25">
      <c r="A865" s="425" t="s">
        <v>773</v>
      </c>
      <c r="B865" s="426"/>
      <c r="C865" s="427"/>
    </row>
    <row r="866" spans="1:3" x14ac:dyDescent="0.25">
      <c r="A866" s="425"/>
      <c r="B866" s="426"/>
      <c r="C866" s="427"/>
    </row>
    <row r="867" spans="1:3" x14ac:dyDescent="0.25">
      <c r="A867" s="425"/>
      <c r="B867" s="426"/>
      <c r="C867" s="427"/>
    </row>
    <row r="868" spans="1:3" ht="14.5" thickBot="1" x14ac:dyDescent="0.3">
      <c r="A868" s="428"/>
      <c r="B868" s="429"/>
      <c r="C868" s="430"/>
    </row>
    <row r="870" spans="1:3" x14ac:dyDescent="0.25">
      <c r="A870" s="256" t="s">
        <v>456</v>
      </c>
      <c r="B870" s="256"/>
    </row>
    <row r="871" spans="1:3" ht="14.5" thickBot="1" x14ac:dyDescent="0.3">
      <c r="A871" s="431" t="s">
        <v>781</v>
      </c>
    </row>
    <row r="872" spans="1:3" x14ac:dyDescent="0.25">
      <c r="A872" s="419" t="s">
        <v>539</v>
      </c>
      <c r="B872" s="435" t="s">
        <v>782</v>
      </c>
    </row>
    <row r="873" spans="1:3" x14ac:dyDescent="0.25">
      <c r="A873" s="410" t="s">
        <v>783</v>
      </c>
      <c r="B873" s="436">
        <f>ROUND(B874+B875,2)</f>
        <v>0</v>
      </c>
    </row>
    <row r="874" spans="1:3" x14ac:dyDescent="0.25">
      <c r="A874" s="437" t="s">
        <v>784</v>
      </c>
      <c r="B874" s="433"/>
    </row>
    <row r="875" spans="1:3" x14ac:dyDescent="0.25">
      <c r="A875" s="437" t="s">
        <v>785</v>
      </c>
      <c r="B875" s="433"/>
    </row>
    <row r="876" spans="1:3" x14ac:dyDescent="0.25">
      <c r="A876" s="410" t="s">
        <v>786</v>
      </c>
      <c r="B876" s="436">
        <f>ROUND(B877+B878,2)</f>
        <v>0</v>
      </c>
    </row>
    <row r="877" spans="1:3" x14ac:dyDescent="0.25">
      <c r="A877" s="437" t="s">
        <v>784</v>
      </c>
      <c r="B877" s="433"/>
    </row>
    <row r="878" spans="1:3" x14ac:dyDescent="0.25">
      <c r="A878" s="437" t="s">
        <v>785</v>
      </c>
      <c r="B878" s="433"/>
    </row>
    <row r="879" spans="1:3" ht="24" x14ac:dyDescent="0.25">
      <c r="A879" s="410" t="s">
        <v>787</v>
      </c>
      <c r="B879" s="436">
        <f>ROUND(B880+B881,2)</f>
        <v>0</v>
      </c>
    </row>
    <row r="880" spans="1:3" x14ac:dyDescent="0.25">
      <c r="A880" s="437" t="s">
        <v>784</v>
      </c>
      <c r="B880" s="433"/>
    </row>
    <row r="881" spans="1:3" x14ac:dyDescent="0.25">
      <c r="A881" s="437" t="s">
        <v>784</v>
      </c>
      <c r="B881" s="438"/>
    </row>
    <row r="882" spans="1:3" ht="14.5" thickBot="1" x14ac:dyDescent="0.3">
      <c r="A882" s="414" t="s">
        <v>788</v>
      </c>
      <c r="B882" s="439">
        <f>ROUND(B873-B876+B879,2)</f>
        <v>0</v>
      </c>
    </row>
    <row r="883" spans="1:3" ht="14.5" thickBot="1" x14ac:dyDescent="0.3">
      <c r="A883" s="440" t="s">
        <v>789</v>
      </c>
    </row>
    <row r="884" spans="1:3" x14ac:dyDescent="0.25">
      <c r="A884" s="419" t="s">
        <v>539</v>
      </c>
      <c r="B884" s="435" t="s">
        <v>782</v>
      </c>
    </row>
    <row r="885" spans="1:3" x14ac:dyDescent="0.25">
      <c r="A885" s="410" t="s">
        <v>790</v>
      </c>
      <c r="B885" s="436">
        <f>ROUND(B886+B887,2)</f>
        <v>0</v>
      </c>
    </row>
    <row r="886" spans="1:3" x14ac:dyDescent="0.25">
      <c r="A886" s="437" t="s">
        <v>784</v>
      </c>
      <c r="B886" s="433"/>
    </row>
    <row r="887" spans="1:3" x14ac:dyDescent="0.25">
      <c r="A887" s="437" t="s">
        <v>785</v>
      </c>
      <c r="B887" s="433"/>
    </row>
    <row r="888" spans="1:3" x14ac:dyDescent="0.25">
      <c r="A888" s="410" t="s">
        <v>791</v>
      </c>
      <c r="B888" s="436">
        <f>ROUND(B889+B890,2)</f>
        <v>0</v>
      </c>
    </row>
    <row r="889" spans="1:3" x14ac:dyDescent="0.25">
      <c r="A889" s="437" t="s">
        <v>784</v>
      </c>
      <c r="B889" s="433"/>
    </row>
    <row r="890" spans="1:3" x14ac:dyDescent="0.25">
      <c r="A890" s="437" t="s">
        <v>785</v>
      </c>
      <c r="B890" s="433"/>
    </row>
    <row r="891" spans="1:3" ht="24" x14ac:dyDescent="0.25">
      <c r="A891" s="410" t="s">
        <v>792</v>
      </c>
      <c r="B891" s="436">
        <f>ROUND(B892+B893,2)</f>
        <v>0</v>
      </c>
    </row>
    <row r="892" spans="1:3" x14ac:dyDescent="0.25">
      <c r="A892" s="437" t="s">
        <v>784</v>
      </c>
      <c r="B892" s="433"/>
    </row>
    <row r="893" spans="1:3" x14ac:dyDescent="0.25">
      <c r="A893" s="437" t="s">
        <v>784</v>
      </c>
      <c r="B893" s="438"/>
    </row>
    <row r="894" spans="1:3" ht="14.5" thickBot="1" x14ac:dyDescent="0.3">
      <c r="A894" s="414" t="s">
        <v>793</v>
      </c>
      <c r="B894" s="439">
        <f>ROUND(B885-B888+B891,2)</f>
        <v>0</v>
      </c>
    </row>
    <row r="896" spans="1:3" ht="14.5" thickBot="1" x14ac:dyDescent="0.3">
      <c r="A896" s="82" t="s">
        <v>794</v>
      </c>
      <c r="B896" s="82"/>
      <c r="C896" s="82"/>
    </row>
    <row r="897" spans="1:4" x14ac:dyDescent="0.25">
      <c r="A897" s="419" t="s">
        <v>618</v>
      </c>
      <c r="B897" s="406" t="s">
        <v>542</v>
      </c>
      <c r="C897" s="407" t="s">
        <v>795</v>
      </c>
    </row>
    <row r="898" spans="1:4" x14ac:dyDescent="0.25">
      <c r="A898" s="441" t="s">
        <v>796</v>
      </c>
      <c r="B898" s="442"/>
      <c r="C898" s="443"/>
    </row>
    <row r="899" spans="1:4" x14ac:dyDescent="0.25">
      <c r="A899" s="441" t="s">
        <v>797</v>
      </c>
      <c r="B899" s="442"/>
      <c r="C899" s="443"/>
    </row>
    <row r="900" spans="1:4" x14ac:dyDescent="0.25">
      <c r="A900" s="441" t="s">
        <v>798</v>
      </c>
      <c r="B900" s="442"/>
      <c r="C900" s="443"/>
    </row>
    <row r="901" spans="1:4" x14ac:dyDescent="0.25">
      <c r="A901" s="441" t="s">
        <v>799</v>
      </c>
      <c r="B901" s="442"/>
      <c r="C901" s="443"/>
    </row>
    <row r="902" spans="1:4" x14ac:dyDescent="0.25">
      <c r="A902" s="441" t="s">
        <v>800</v>
      </c>
      <c r="B902" s="442"/>
      <c r="C902" s="443"/>
    </row>
    <row r="903" spans="1:4" x14ac:dyDescent="0.25">
      <c r="A903" s="422" t="s">
        <v>17</v>
      </c>
      <c r="B903" s="442"/>
      <c r="C903" s="443"/>
    </row>
    <row r="904" spans="1:4" x14ac:dyDescent="0.25">
      <c r="A904" s="425"/>
      <c r="B904" s="444"/>
      <c r="C904" s="445"/>
    </row>
    <row r="905" spans="1:4" x14ac:dyDescent="0.25">
      <c r="A905" s="425"/>
      <c r="B905" s="444"/>
      <c r="C905" s="445"/>
    </row>
    <row r="906" spans="1:4" ht="14.5" thickBot="1" x14ac:dyDescent="0.3">
      <c r="A906" s="446" t="s">
        <v>801</v>
      </c>
      <c r="B906" s="447">
        <f>ROUND(SUM(B898:B905),2)</f>
        <v>0</v>
      </c>
      <c r="C906" s="448" t="s">
        <v>802</v>
      </c>
    </row>
    <row r="908" spans="1:4" x14ac:dyDescent="0.25">
      <c r="A908" s="256" t="s">
        <v>458</v>
      </c>
      <c r="B908" s="256"/>
      <c r="C908" s="256"/>
      <c r="D908" s="256"/>
    </row>
    <row r="909" spans="1:4" ht="14.5" thickBot="1" x14ac:dyDescent="0.3">
      <c r="A909" s="431" t="s">
        <v>803</v>
      </c>
    </row>
    <row r="910" spans="1:4" ht="24" x14ac:dyDescent="0.25">
      <c r="A910" s="419" t="s">
        <v>618</v>
      </c>
      <c r="B910" s="406" t="s">
        <v>804</v>
      </c>
      <c r="C910" s="406" t="s">
        <v>805</v>
      </c>
      <c r="D910" s="449" t="s">
        <v>806</v>
      </c>
    </row>
    <row r="911" spans="1:4" x14ac:dyDescent="0.25">
      <c r="A911" s="410" t="s">
        <v>796</v>
      </c>
      <c r="B911" s="450"/>
      <c r="C911" s="450"/>
      <c r="D911" s="443"/>
    </row>
    <row r="912" spans="1:4" x14ac:dyDescent="0.25">
      <c r="A912" s="410" t="s">
        <v>807</v>
      </c>
      <c r="B912" s="450"/>
      <c r="C912" s="450"/>
      <c r="D912" s="443"/>
    </row>
    <row r="913" spans="1:4" x14ac:dyDescent="0.25">
      <c r="A913" s="410" t="s">
        <v>808</v>
      </c>
      <c r="B913" s="450"/>
      <c r="C913" s="450"/>
      <c r="D913" s="443"/>
    </row>
    <row r="914" spans="1:4" x14ac:dyDescent="0.25">
      <c r="A914" s="410" t="s">
        <v>809</v>
      </c>
      <c r="B914" s="450"/>
      <c r="C914" s="450"/>
      <c r="D914" s="443"/>
    </row>
    <row r="915" spans="1:4" x14ac:dyDescent="0.25">
      <c r="A915" s="410" t="s">
        <v>17</v>
      </c>
      <c r="B915" s="450"/>
      <c r="C915" s="450"/>
      <c r="D915" s="443"/>
    </row>
    <row r="916" spans="1:4" x14ac:dyDescent="0.25">
      <c r="A916" s="410" t="s">
        <v>17</v>
      </c>
      <c r="B916" s="450"/>
      <c r="C916" s="450"/>
      <c r="D916" s="443"/>
    </row>
    <row r="917" spans="1:4" x14ac:dyDescent="0.25">
      <c r="A917" s="410" t="s">
        <v>810</v>
      </c>
      <c r="B917" s="450"/>
      <c r="C917" s="450"/>
      <c r="D917" s="443"/>
    </row>
    <row r="918" spans="1:4" x14ac:dyDescent="0.25">
      <c r="A918" s="410" t="s">
        <v>807</v>
      </c>
      <c r="B918" s="450"/>
      <c r="C918" s="450"/>
      <c r="D918" s="443"/>
    </row>
    <row r="919" spans="1:4" x14ac:dyDescent="0.25">
      <c r="A919" s="410" t="s">
        <v>808</v>
      </c>
      <c r="B919" s="450"/>
      <c r="C919" s="450"/>
      <c r="D919" s="443"/>
    </row>
    <row r="920" spans="1:4" x14ac:dyDescent="0.25">
      <c r="A920" s="410" t="s">
        <v>809</v>
      </c>
      <c r="B920" s="450"/>
      <c r="C920" s="450"/>
      <c r="D920" s="443"/>
    </row>
    <row r="921" spans="1:4" x14ac:dyDescent="0.25">
      <c r="A921" s="410" t="s">
        <v>17</v>
      </c>
      <c r="B921" s="450"/>
      <c r="C921" s="450"/>
      <c r="D921" s="443"/>
    </row>
    <row r="922" spans="1:4" x14ac:dyDescent="0.25">
      <c r="A922" s="410" t="s">
        <v>17</v>
      </c>
      <c r="B922" s="450"/>
      <c r="C922" s="450"/>
      <c r="D922" s="443"/>
    </row>
    <row r="923" spans="1:4" x14ac:dyDescent="0.25">
      <c r="A923" s="410" t="s">
        <v>811</v>
      </c>
      <c r="B923" s="450"/>
      <c r="C923" s="450"/>
      <c r="D923" s="443"/>
    </row>
    <row r="924" spans="1:4" x14ac:dyDescent="0.25">
      <c r="A924" s="410" t="s">
        <v>807</v>
      </c>
      <c r="B924" s="450"/>
      <c r="C924" s="450"/>
      <c r="D924" s="443"/>
    </row>
    <row r="925" spans="1:4" x14ac:dyDescent="0.25">
      <c r="A925" s="410" t="s">
        <v>808</v>
      </c>
      <c r="B925" s="450"/>
      <c r="C925" s="450"/>
      <c r="D925" s="443"/>
    </row>
    <row r="926" spans="1:4" x14ac:dyDescent="0.25">
      <c r="A926" s="410" t="s">
        <v>809</v>
      </c>
      <c r="B926" s="450"/>
      <c r="C926" s="450"/>
      <c r="D926" s="443"/>
    </row>
    <row r="927" spans="1:4" x14ac:dyDescent="0.25">
      <c r="A927" s="451" t="s">
        <v>17</v>
      </c>
      <c r="B927" s="452"/>
      <c r="C927" s="452"/>
      <c r="D927" s="445"/>
    </row>
    <row r="928" spans="1:4" ht="14.5" thickBot="1" x14ac:dyDescent="0.3">
      <c r="A928" s="414" t="s">
        <v>17</v>
      </c>
      <c r="B928" s="453"/>
      <c r="C928" s="453"/>
      <c r="D928" s="454"/>
    </row>
    <row r="929" spans="1:4" ht="14.5" thickBot="1" x14ac:dyDescent="0.3">
      <c r="A929" s="455" t="s">
        <v>812</v>
      </c>
    </row>
    <row r="930" spans="1:4" x14ac:dyDescent="0.25">
      <c r="A930" s="456" t="s">
        <v>813</v>
      </c>
      <c r="B930" s="457" t="s">
        <v>814</v>
      </c>
      <c r="C930" s="458" t="s">
        <v>815</v>
      </c>
      <c r="D930" s="435" t="s">
        <v>816</v>
      </c>
    </row>
    <row r="931" spans="1:4" x14ac:dyDescent="0.25">
      <c r="A931" s="420" t="s">
        <v>817</v>
      </c>
      <c r="B931" s="459"/>
      <c r="C931" s="423"/>
      <c r="D931" s="460"/>
    </row>
    <row r="932" spans="1:4" x14ac:dyDescent="0.25">
      <c r="A932" s="420" t="s">
        <v>818</v>
      </c>
      <c r="B932" s="459"/>
      <c r="C932" s="423"/>
      <c r="D932" s="460"/>
    </row>
    <row r="933" spans="1:4" x14ac:dyDescent="0.25">
      <c r="A933" s="461" t="s">
        <v>17</v>
      </c>
      <c r="B933" s="462"/>
      <c r="C933" s="426"/>
      <c r="D933" s="463"/>
    </row>
    <row r="934" spans="1:4" ht="14.5" thickBot="1" x14ac:dyDescent="0.3">
      <c r="A934" s="464" t="s">
        <v>17</v>
      </c>
      <c r="B934" s="465"/>
      <c r="C934" s="429"/>
      <c r="D934" s="430"/>
    </row>
    <row r="936" spans="1:4" x14ac:dyDescent="0.25">
      <c r="A936" s="256" t="s">
        <v>459</v>
      </c>
      <c r="B936" s="256"/>
      <c r="C936" s="256"/>
      <c r="D936" s="256"/>
    </row>
    <row r="937" spans="1:4" ht="14.5" thickBot="1" x14ac:dyDescent="0.3">
      <c r="A937" s="587" t="s">
        <v>819</v>
      </c>
      <c r="B937" s="587"/>
    </row>
    <row r="938" spans="1:4" ht="24" x14ac:dyDescent="0.25">
      <c r="A938" s="419" t="s">
        <v>618</v>
      </c>
      <c r="B938" s="406" t="s">
        <v>782</v>
      </c>
      <c r="C938" s="406" t="s">
        <v>820</v>
      </c>
      <c r="D938" s="407" t="s">
        <v>821</v>
      </c>
    </row>
    <row r="939" spans="1:4" x14ac:dyDescent="0.25">
      <c r="A939" s="466"/>
      <c r="B939" s="467"/>
      <c r="C939" s="468"/>
      <c r="D939" s="469"/>
    </row>
    <row r="940" spans="1:4" x14ac:dyDescent="0.25">
      <c r="A940" s="466"/>
      <c r="B940" s="467"/>
      <c r="C940" s="468"/>
      <c r="D940" s="469"/>
    </row>
    <row r="941" spans="1:4" x14ac:dyDescent="0.25">
      <c r="A941" s="466"/>
      <c r="B941" s="467"/>
      <c r="C941" s="468"/>
      <c r="D941" s="469"/>
    </row>
    <row r="942" spans="1:4" x14ac:dyDescent="0.25">
      <c r="A942" s="466"/>
      <c r="B942" s="467"/>
      <c r="C942" s="468"/>
      <c r="D942" s="469"/>
    </row>
    <row r="943" spans="1:4" x14ac:dyDescent="0.25">
      <c r="A943" s="466"/>
      <c r="B943" s="467"/>
      <c r="C943" s="468"/>
      <c r="D943" s="469"/>
    </row>
    <row r="944" spans="1:4" x14ac:dyDescent="0.25">
      <c r="A944" s="434"/>
      <c r="B944" s="467"/>
      <c r="C944" s="468"/>
      <c r="D944" s="469"/>
    </row>
    <row r="945" spans="1:4" ht="14.5" thickBot="1" x14ac:dyDescent="0.3">
      <c r="A945" s="446" t="s">
        <v>822</v>
      </c>
      <c r="B945" s="470">
        <f>ROUND(SUM(B940:B944),2)</f>
        <v>0</v>
      </c>
      <c r="C945" s="471" t="s">
        <v>484</v>
      </c>
      <c r="D945" s="472" t="s">
        <v>484</v>
      </c>
    </row>
    <row r="946" spans="1:4" ht="14.5" thickBot="1" x14ac:dyDescent="0.3">
      <c r="A946" s="431" t="s">
        <v>823</v>
      </c>
    </row>
    <row r="947" spans="1:4" ht="36" x14ac:dyDescent="0.25">
      <c r="A947" s="473" t="s">
        <v>824</v>
      </c>
      <c r="B947" s="406" t="s">
        <v>825</v>
      </c>
      <c r="C947" s="407" t="s">
        <v>826</v>
      </c>
    </row>
    <row r="948" spans="1:4" x14ac:dyDescent="0.25">
      <c r="A948" s="466"/>
      <c r="B948" s="474"/>
      <c r="C948" s="469"/>
    </row>
    <row r="949" spans="1:4" x14ac:dyDescent="0.25">
      <c r="A949" s="466"/>
      <c r="B949" s="474"/>
      <c r="C949" s="469"/>
    </row>
    <row r="950" spans="1:4" x14ac:dyDescent="0.25">
      <c r="A950" s="466"/>
      <c r="B950" s="474"/>
      <c r="C950" s="469"/>
    </row>
    <row r="951" spans="1:4" x14ac:dyDescent="0.25">
      <c r="A951" s="466"/>
      <c r="B951" s="474"/>
      <c r="C951" s="469"/>
    </row>
    <row r="952" spans="1:4" x14ac:dyDescent="0.25">
      <c r="A952" s="466"/>
      <c r="B952" s="474"/>
      <c r="C952" s="469"/>
    </row>
    <row r="953" spans="1:4" x14ac:dyDescent="0.25">
      <c r="A953" s="434"/>
      <c r="B953" s="474"/>
      <c r="C953" s="469"/>
    </row>
    <row r="954" spans="1:4" ht="14.5" thickBot="1" x14ac:dyDescent="0.3">
      <c r="A954" s="446" t="s">
        <v>822</v>
      </c>
      <c r="B954" s="475">
        <f>ROUND(SUM(B948:B953),2)</f>
        <v>0</v>
      </c>
      <c r="C954" s="472" t="s">
        <v>484</v>
      </c>
    </row>
  </sheetData>
  <mergeCells count="83">
    <mergeCell ref="A746:A747"/>
    <mergeCell ref="C746:G746"/>
    <mergeCell ref="A820:E820"/>
    <mergeCell ref="A937:B937"/>
    <mergeCell ref="A707:A708"/>
    <mergeCell ref="B707:B708"/>
    <mergeCell ref="C707:G707"/>
    <mergeCell ref="H707:H708"/>
    <mergeCell ref="A720:A721"/>
    <mergeCell ref="B720:C720"/>
    <mergeCell ref="D720:E720"/>
    <mergeCell ref="F720:G720"/>
    <mergeCell ref="H720:I720"/>
    <mergeCell ref="H655:I655"/>
    <mergeCell ref="A482:A483"/>
    <mergeCell ref="B482:B483"/>
    <mergeCell ref="C482:E482"/>
    <mergeCell ref="I482:I483"/>
    <mergeCell ref="A505:A506"/>
    <mergeCell ref="B505:C505"/>
    <mergeCell ref="D505:E505"/>
    <mergeCell ref="A542:E542"/>
    <mergeCell ref="A655:A656"/>
    <mergeCell ref="B655:C655"/>
    <mergeCell ref="D655:E655"/>
    <mergeCell ref="F655:G655"/>
    <mergeCell ref="I461:I462"/>
    <mergeCell ref="J461:J462"/>
    <mergeCell ref="A474:A475"/>
    <mergeCell ref="B474:B475"/>
    <mergeCell ref="C474:E474"/>
    <mergeCell ref="I474:I475"/>
    <mergeCell ref="A461:A462"/>
    <mergeCell ref="B461:B462"/>
    <mergeCell ref="C461:D461"/>
    <mergeCell ref="E461:F461"/>
    <mergeCell ref="G461:G462"/>
    <mergeCell ref="H461:H462"/>
    <mergeCell ref="J406:J407"/>
    <mergeCell ref="K406:K407"/>
    <mergeCell ref="A363:A364"/>
    <mergeCell ref="B363:C363"/>
    <mergeCell ref="D363:E363"/>
    <mergeCell ref="F363:G363"/>
    <mergeCell ref="H363:I363"/>
    <mergeCell ref="A406:A407"/>
    <mergeCell ref="B406:C406"/>
    <mergeCell ref="D406:E406"/>
    <mergeCell ref="F406:G406"/>
    <mergeCell ref="H406:I406"/>
    <mergeCell ref="A326:A327"/>
    <mergeCell ref="B326:D326"/>
    <mergeCell ref="E326:G326"/>
    <mergeCell ref="J363:J364"/>
    <mergeCell ref="K363:K364"/>
    <mergeCell ref="A302:A303"/>
    <mergeCell ref="B302:B303"/>
    <mergeCell ref="C302:J302"/>
    <mergeCell ref="K302:K303"/>
    <mergeCell ref="L302:L303"/>
    <mergeCell ref="J247:J248"/>
    <mergeCell ref="K247:K248"/>
    <mergeCell ref="A273:A274"/>
    <mergeCell ref="B273:D273"/>
    <mergeCell ref="E273:G273"/>
    <mergeCell ref="A269:H269"/>
    <mergeCell ref="A247:A248"/>
    <mergeCell ref="B247:E247"/>
    <mergeCell ref="F247:I247"/>
    <mergeCell ref="A130:A131"/>
    <mergeCell ref="B130:D130"/>
    <mergeCell ref="E130:G130"/>
    <mergeCell ref="A138:A139"/>
    <mergeCell ref="B138:D138"/>
    <mergeCell ref="E138:G138"/>
    <mergeCell ref="A35:A36"/>
    <mergeCell ref="B35:D35"/>
    <mergeCell ref="E35:G35"/>
    <mergeCell ref="A4:E4"/>
    <mergeCell ref="A15:D15"/>
    <mergeCell ref="A26:A27"/>
    <mergeCell ref="B26:D26"/>
    <mergeCell ref="E26:G26"/>
  </mergeCells>
  <phoneticPr fontId="2" type="noConversion"/>
  <conditionalFormatting sqref="D280">
    <cfRule type="expression" dxfId="25" priority="27">
      <formula>$D$280&lt;&gt;$J$280</formula>
    </cfRule>
  </conditionalFormatting>
  <conditionalFormatting sqref="G280">
    <cfRule type="expression" dxfId="24" priority="26">
      <formula>$G$280&lt;&gt;$K$280</formula>
    </cfRule>
  </conditionalFormatting>
  <conditionalFormatting sqref="G333">
    <cfRule type="expression" dxfId="23" priority="24">
      <formula>$G$333&lt;&gt;$K$333</formula>
    </cfRule>
  </conditionalFormatting>
  <conditionalFormatting sqref="B357">
    <cfRule type="expression" dxfId="22" priority="23">
      <formula>$B$357&lt;&gt;$J$357</formula>
    </cfRule>
  </conditionalFormatting>
  <conditionalFormatting sqref="C357">
    <cfRule type="expression" dxfId="21" priority="22">
      <formula>$C$357&lt;&gt;$K$357</formula>
    </cfRule>
  </conditionalFormatting>
  <conditionalFormatting sqref="G456">
    <cfRule type="expression" dxfId="20" priority="21">
      <formula>$G$456&lt;&gt;$J$456</formula>
    </cfRule>
  </conditionalFormatting>
  <conditionalFormatting sqref="G457">
    <cfRule type="expression" dxfId="19" priority="20">
      <formula>$G$457&lt;&gt;$J$457</formula>
    </cfRule>
  </conditionalFormatting>
  <conditionalFormatting sqref="B470">
    <cfRule type="expression" dxfId="18" priority="19">
      <formula>$B$470&lt;&gt;$J$470</formula>
    </cfRule>
  </conditionalFormatting>
  <conditionalFormatting sqref="G470">
    <cfRule type="expression" dxfId="17" priority="18">
      <formula>$G$470&lt;&gt;$K$470</formula>
    </cfRule>
  </conditionalFormatting>
  <conditionalFormatting sqref="B501">
    <cfRule type="expression" dxfId="16" priority="17">
      <formula>$B$501&lt;&gt;$K$501</formula>
    </cfRule>
  </conditionalFormatting>
  <conditionalFormatting sqref="F501">
    <cfRule type="expression" dxfId="15" priority="16">
      <formula>$F$501&lt;&gt;$J$501</formula>
    </cfRule>
  </conditionalFormatting>
  <conditionalFormatting sqref="B564">
    <cfRule type="expression" dxfId="14" priority="15">
      <formula>$B$564&lt;&gt;$J$564</formula>
    </cfRule>
  </conditionalFormatting>
  <conditionalFormatting sqref="B643">
    <cfRule type="expression" dxfId="13" priority="14">
      <formula>$B$643&lt;&gt;$J$643</formula>
    </cfRule>
  </conditionalFormatting>
  <conditionalFormatting sqref="C643">
    <cfRule type="expression" dxfId="12" priority="13">
      <formula>$C$643&lt;&gt;$K$643</formula>
    </cfRule>
  </conditionalFormatting>
  <conditionalFormatting sqref="B671">
    <cfRule type="expression" dxfId="11" priority="12">
      <formula>$B$671&lt;&gt;$J$671</formula>
    </cfRule>
  </conditionalFormatting>
  <conditionalFormatting sqref="C671">
    <cfRule type="expression" dxfId="10" priority="11">
      <formula>$C$671&lt;&gt;$K$671</formula>
    </cfRule>
  </conditionalFormatting>
  <conditionalFormatting sqref="B682">
    <cfRule type="expression" dxfId="9" priority="10">
      <formula>$B$682&lt;&gt;$J$682</formula>
    </cfRule>
  </conditionalFormatting>
  <conditionalFormatting sqref="E682">
    <cfRule type="expression" dxfId="8" priority="9">
      <formula>$E$682&lt;&gt;$K$682</formula>
    </cfRule>
  </conditionalFormatting>
  <conditionalFormatting sqref="B692">
    <cfRule type="expression" dxfId="7" priority="8">
      <formula>$B$692&lt;&gt;$K$692</formula>
    </cfRule>
  </conditionalFormatting>
  <conditionalFormatting sqref="E692">
    <cfRule type="expression" dxfId="6" priority="7">
      <formula>$E$692&lt;&gt;$J$692</formula>
    </cfRule>
  </conditionalFormatting>
  <conditionalFormatting sqref="B716">
    <cfRule type="expression" dxfId="5" priority="6">
      <formula>$B$716&lt;&gt;$K$716</formula>
    </cfRule>
  </conditionalFormatting>
  <conditionalFormatting sqref="H716">
    <cfRule type="expression" dxfId="4" priority="5">
      <formula>$H$716&lt;&gt;$J$716</formula>
    </cfRule>
  </conditionalFormatting>
  <conditionalFormatting sqref="B782">
    <cfRule type="expression" dxfId="3" priority="4">
      <formula>$B$782&lt;&gt;$J$782</formula>
    </cfRule>
  </conditionalFormatting>
  <conditionalFormatting sqref="B806">
    <cfRule type="expression" dxfId="2" priority="3">
      <formula>$B$806&lt;&gt;$J$806</formula>
    </cfRule>
  </conditionalFormatting>
  <conditionalFormatting sqref="B236">
    <cfRule type="expression" dxfId="1" priority="2">
      <formula>$B$236&lt;&gt;$J$236</formula>
    </cfRule>
  </conditionalFormatting>
  <conditionalFormatting sqref="C236">
    <cfRule type="expression" dxfId="0" priority="1">
      <formula>$C$236&lt;&gt;$K$236</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5"/>
  <sheetViews>
    <sheetView showGridLines="0" zoomScaleNormal="100" workbookViewId="0">
      <selection sqref="A1:B1"/>
    </sheetView>
  </sheetViews>
  <sheetFormatPr defaultColWidth="8.7265625" defaultRowHeight="14" x14ac:dyDescent="0.25"/>
  <cols>
    <col min="1" max="1" width="11.36328125" style="477" bestFit="1" customWidth="1"/>
    <col min="2" max="2" width="63.08984375" style="477" bestFit="1" customWidth="1"/>
    <col min="3" max="3" width="29.7265625" style="476" bestFit="1" customWidth="1"/>
    <col min="4" max="16384" width="8.7265625" style="477"/>
  </cols>
  <sheetData>
    <row r="1" spans="1:3" x14ac:dyDescent="0.25">
      <c r="A1" s="588" t="s">
        <v>827</v>
      </c>
      <c r="B1" s="588"/>
    </row>
    <row r="2" spans="1:3" x14ac:dyDescent="0.25">
      <c r="A2" s="478" t="s">
        <v>828</v>
      </c>
      <c r="B2" s="478" t="s">
        <v>829</v>
      </c>
      <c r="C2" s="479" t="str">
        <f>HYPERLINK("https://www.tianyancha.com/","天眼查")</f>
        <v>天眼查</v>
      </c>
    </row>
    <row r="3" spans="1:3" x14ac:dyDescent="0.25">
      <c r="A3" s="478" t="s">
        <v>830</v>
      </c>
      <c r="B3" s="480">
        <v>2017</v>
      </c>
      <c r="C3" s="479" t="str">
        <f>HYPERLINK("https://www.qichacha.com/","企查查")</f>
        <v>企查查</v>
      </c>
    </row>
    <row r="4" spans="1:3" x14ac:dyDescent="0.25">
      <c r="A4" s="478" t="s">
        <v>847</v>
      </c>
      <c r="B4" s="480"/>
      <c r="C4" s="479"/>
    </row>
    <row r="5" spans="1:3" x14ac:dyDescent="0.25">
      <c r="A5" s="478" t="s">
        <v>831</v>
      </c>
      <c r="B5" s="481" t="s">
        <v>832</v>
      </c>
    </row>
    <row r="6" spans="1:3" x14ac:dyDescent="0.25">
      <c r="A6" s="478" t="s">
        <v>833</v>
      </c>
      <c r="B6" s="478" t="s">
        <v>834</v>
      </c>
    </row>
    <row r="7" spans="1:3" x14ac:dyDescent="0.25">
      <c r="A7" s="478" t="s">
        <v>835</v>
      </c>
      <c r="B7" s="478" t="s">
        <v>836</v>
      </c>
    </row>
    <row r="8" spans="1:3" x14ac:dyDescent="0.25">
      <c r="A8" s="478" t="s">
        <v>837</v>
      </c>
      <c r="B8" s="478"/>
    </row>
    <row r="9" spans="1:3" x14ac:dyDescent="0.25">
      <c r="A9" s="478" t="s">
        <v>838</v>
      </c>
      <c r="B9" s="478" t="s">
        <v>839</v>
      </c>
    </row>
    <row r="10" spans="1:3" x14ac:dyDescent="0.25">
      <c r="A10" s="478" t="s">
        <v>840</v>
      </c>
      <c r="B10" s="482" t="s">
        <v>841</v>
      </c>
    </row>
    <row r="11" spans="1:3" x14ac:dyDescent="0.25">
      <c r="A11" s="478" t="s">
        <v>842</v>
      </c>
      <c r="B11" s="478"/>
    </row>
    <row r="12" spans="1:3" x14ac:dyDescent="0.25">
      <c r="A12" s="478" t="s">
        <v>843</v>
      </c>
      <c r="B12" s="483">
        <v>0.16</v>
      </c>
    </row>
    <row r="13" spans="1:3" x14ac:dyDescent="0.25">
      <c r="A13" s="478" t="s">
        <v>844</v>
      </c>
      <c r="B13" s="483">
        <v>0.25</v>
      </c>
    </row>
    <row r="14" spans="1:3" s="487" customFormat="1" x14ac:dyDescent="0.25">
      <c r="A14" s="484" t="s">
        <v>845</v>
      </c>
      <c r="B14" s="485"/>
      <c r="C14" s="486"/>
    </row>
    <row r="15" spans="1:3" s="487" customFormat="1" x14ac:dyDescent="0.25">
      <c r="A15" s="484" t="s">
        <v>846</v>
      </c>
      <c r="B15" s="488"/>
      <c r="C15" s="486"/>
    </row>
  </sheetData>
  <mergeCells count="1">
    <mergeCell ref="A1:B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合并附注表（一）不可插行</vt:lpstr>
      <vt:lpstr>合并附注表（二）不可插行</vt:lpstr>
      <vt:lpstr>其他数据</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2018-09-29T06:27:01Z</dcterms:modified>
</cp:coreProperties>
</file>