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8370"/>
  </bookViews>
  <sheets>
    <sheet name="资产负债表" sheetId="3" r:id="rId1"/>
    <sheet name="利润表" sheetId="4" r:id="rId2"/>
    <sheet name="现金流量表" sheetId="6" r:id="rId3"/>
    <sheet name="权益表（本期）" sheetId="5" r:id="rId4"/>
    <sheet name="权益表（上期）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1_?" localSheetId="4">#REF!</definedName>
    <definedName name="_1_?">#REF!</definedName>
    <definedName name="_2_??????" localSheetId="4">#REF!</definedName>
    <definedName name="_2_??????">#REF!</definedName>
    <definedName name="a" localSheetId="4">#REF!</definedName>
    <definedName name="a">#REF!</definedName>
    <definedName name="AS2DocOpenMode" hidden="1">"AS2DocumentEdit"</definedName>
    <definedName name="_xlnm.Database" localSheetId="4">[1]B!#REF!</definedName>
    <definedName name="_xlnm.Database">[1]B!#REF!</definedName>
    <definedName name="KMDM" localSheetId="4">#REF!</definedName>
    <definedName name="KMDM">#REF!</definedName>
    <definedName name="_xlnm.Print_Area" localSheetId="1">利润表!$A$1:$D$45</definedName>
    <definedName name="_xlnm.Print_Area" localSheetId="3">'权益表（本期）'!$A$1:$K$33</definedName>
    <definedName name="_xlnm.Print_Area" localSheetId="4">'权益表（上期）'!$A$1:$K$33</definedName>
    <definedName name="_xlnm.Print_Area" localSheetId="2">现金流量表!$A$1:$D$44</definedName>
    <definedName name="_xlnm.Print_Area" localSheetId="0">资产负债表!$A$1:$H$44</definedName>
    <definedName name="Print_Area_MI" localSheetId="4">#REF!</definedName>
    <definedName name="Print_Area_MI">#REF!</definedName>
    <definedName name="UF" localSheetId="4">#REF!</definedName>
    <definedName name="UF">#REF!</definedName>
    <definedName name="UFPrn20000925150907" localSheetId="4">#REF!</definedName>
    <definedName name="UFPrn20000925150907">#REF!</definedName>
    <definedName name="UFPrn20000925150927" localSheetId="4">#REF!</definedName>
    <definedName name="UFPrn20000925150927">#REF!</definedName>
    <definedName name="UFPrn20000925165850" localSheetId="4">#REF!</definedName>
    <definedName name="UFPrn20000925165850">#REF!</definedName>
    <definedName name="UFPrn20010303111833" localSheetId="4">#REF!</definedName>
    <definedName name="UFPrn20010303111833">#REF!</definedName>
    <definedName name="UFPrn20010303145213" localSheetId="4">#REF!</definedName>
    <definedName name="UFPrn20010303145213">#REF!</definedName>
    <definedName name="UFPrn20010303145710" localSheetId="4">#REF!</definedName>
    <definedName name="UFPrn20010303145710">#REF!</definedName>
    <definedName name="UFPrn20010303145843" localSheetId="4">#REF!</definedName>
    <definedName name="UFPrn20010303145843">#REF!</definedName>
    <definedName name="UFPrn20010303150906" localSheetId="4">#REF!</definedName>
    <definedName name="UFPrn20010303150906">#REF!</definedName>
    <definedName name="UFPrn20010303150939" localSheetId="4">#REF!</definedName>
    <definedName name="UFPrn20010303150939">#REF!</definedName>
    <definedName name="UFPrn20030223103430" localSheetId="4">#REF!</definedName>
    <definedName name="UFPrn20030223103430">#REF!</definedName>
    <definedName name="UFPrn20031225094429" localSheetId="4">#REF!</definedName>
    <definedName name="UFPrn20031225094429">#REF!</definedName>
    <definedName name="UFPrn20031225094904" localSheetId="4">#REF!</definedName>
    <definedName name="UFPrn20031225094904">#REF!</definedName>
    <definedName name="UFPrn20031225094927" localSheetId="4">#REF!</definedName>
    <definedName name="UFPrn20031225094927">#REF!</definedName>
    <definedName name="UFPrn20031225094955" localSheetId="4">#REF!</definedName>
    <definedName name="UFPrn20031225094955">#REF!</definedName>
    <definedName name="UFPrn20031225153540" localSheetId="4">#REF!</definedName>
    <definedName name="UFPrn20031225153540">#REF!</definedName>
    <definedName name="UFPrn20031225164314" localSheetId="4">#REF!</definedName>
    <definedName name="UFPrn20031225164314">#REF!</definedName>
    <definedName name="UFPrn20031225164340" localSheetId="4">#REF!</definedName>
    <definedName name="UFPrn20031225164340">#REF!</definedName>
    <definedName name="UFPrn20031225164436" localSheetId="4">#REF!</definedName>
    <definedName name="UFPrn20031225164436">#REF!</definedName>
    <definedName name="UFPrn20031225164518" localSheetId="4">#REF!</definedName>
    <definedName name="UFPrn20031225164518">#REF!</definedName>
    <definedName name="UFPrn20031225164551" localSheetId="4">#REF!</definedName>
    <definedName name="UFPrn20031225164551">#REF!</definedName>
    <definedName name="UFPrn20031225164627" localSheetId="4">#REF!</definedName>
    <definedName name="UFPrn20031225164627">#REF!</definedName>
    <definedName name="UFPrn20031225164726" localSheetId="4">#REF!</definedName>
    <definedName name="UFPrn20031225164726">#REF!</definedName>
    <definedName name="UFPrn20040108094949" localSheetId="4">#REF!</definedName>
    <definedName name="UFPrn20040108094949">#REF!</definedName>
    <definedName name="UFPrn20040108095037" localSheetId="4">#REF!</definedName>
    <definedName name="UFPrn20040108095037">#REF!</definedName>
    <definedName name="UFPrn20040108095054" localSheetId="4">#REF!</definedName>
    <definedName name="UFPrn20040108095054">#REF!</definedName>
    <definedName name="UFPrn20040108095311" localSheetId="4">#REF!</definedName>
    <definedName name="UFPrn20040108095311">#REF!</definedName>
    <definedName name="UFPrn20040108215511" localSheetId="4">#REF!</definedName>
    <definedName name="UFPrn20040108215511">#REF!</definedName>
    <definedName name="UFPrn20040212103151" localSheetId="4">#REF!</definedName>
    <definedName name="UFPrn20040212103151">#REF!</definedName>
    <definedName name="UFPrn20040213155233" localSheetId="4">#REF!</definedName>
    <definedName name="UFPrn20040213155233">#REF!</definedName>
    <definedName name="UFPrn20040213155320" localSheetId="4">#REF!</definedName>
    <definedName name="UFPrn20040213155320">#REF!</definedName>
    <definedName name="UFPrn20040213155348" localSheetId="4">#REF!</definedName>
    <definedName name="UFPrn20040213155348">#REF!</definedName>
    <definedName name="UFPrn20040213155409" localSheetId="4">#REF!</definedName>
    <definedName name="UFPrn20040213155409">#REF!</definedName>
    <definedName name="UFPrn20040213155529" localSheetId="4">#REF!</definedName>
    <definedName name="UFPrn20040213155529">#REF!</definedName>
    <definedName name="UFPrn20040213155620" localSheetId="4">#REF!</definedName>
    <definedName name="UFPrn20040213155620">#REF!</definedName>
    <definedName name="UFPrn20040215194039" localSheetId="4">#REF!</definedName>
    <definedName name="UFPrn20040215194039">#REF!</definedName>
    <definedName name="UFPrn20040215194101" localSheetId="4">#REF!</definedName>
    <definedName name="UFPrn20040215194101">#REF!</definedName>
    <definedName name="UFPrn20040215194121" localSheetId="4">#REF!</definedName>
    <definedName name="UFPrn20040215194121">#REF!</definedName>
    <definedName name="UFPrn20040215194200" localSheetId="4">#REF!</definedName>
    <definedName name="UFPrn20040215194200">#REF!</definedName>
    <definedName name="UFPrn20040215194222" localSheetId="4">#REF!</definedName>
    <definedName name="UFPrn20040215194222">#REF!</definedName>
    <definedName name="UFPrn20040215194256" localSheetId="4">#REF!</definedName>
    <definedName name="UFPrn20040215194256">#REF!</definedName>
    <definedName name="UFPrn20040215194324" localSheetId="4">#REF!</definedName>
    <definedName name="UFPrn20040215194324">#REF!</definedName>
    <definedName name="UFPrn20040215194347" localSheetId="4">#REF!</definedName>
    <definedName name="UFPrn20040215194347">#REF!</definedName>
    <definedName name="UFPrn20040215194424" localSheetId="4">#REF!</definedName>
    <definedName name="UFPrn20040215194424">#REF!</definedName>
    <definedName name="UFPrn20040215194450" localSheetId="4">#REF!</definedName>
    <definedName name="UFPrn20040215194450">#REF!</definedName>
    <definedName name="UFPrn20040215204411" localSheetId="4">#REF!</definedName>
    <definedName name="UFPrn20040215204411">#REF!</definedName>
    <definedName name="UFPrn20040215204948" localSheetId="4">#REF!</definedName>
    <definedName name="UFPrn20040215204948">#REF!</definedName>
    <definedName name="UFPrn20061226141521" localSheetId="4">#REF!</definedName>
    <definedName name="UFPrn20061226141521">#REF!</definedName>
    <definedName name="报表科目" localSheetId="4">#REF!</definedName>
    <definedName name="报表科目">#REF!</definedName>
    <definedName name="存货93期初">[2]企业表一!$C$7</definedName>
    <definedName name="存货93期末">[2]企业表一!$D$7</definedName>
    <definedName name="存货94期初">[2]企业表一!$E$7</definedName>
    <definedName name="存货94期末">[2]企业表一!$F$7</definedName>
    <definedName name="存货95期初">[2]企业表一!$G$7</definedName>
    <definedName name="存货95期末">[2]企业表一!$H$7</definedName>
    <definedName name="负债合计93期末">[2]企业表一!$D$17</definedName>
    <definedName name="负债合计94期末">[2]企业表一!$F$17</definedName>
    <definedName name="负债合计95期末">[2]企业表一!$H$17</definedName>
    <definedName name="固定资产" localSheetId="4">#REF!</definedName>
    <definedName name="固定资产">#REF!</definedName>
    <definedName name="核定">'[3]Sheet1 (11)'!$A$5</definedName>
    <definedName name="核算项目汇总表" localSheetId="4">#REF!</definedName>
    <definedName name="核算项目汇总表">#REF!</definedName>
    <definedName name="汇率" localSheetId="4">#REF!</definedName>
    <definedName name="汇率">#REF!</definedName>
    <definedName name="借贷">[4]基本情况表!$D$128:$D$129</definedName>
    <definedName name="净_利_润93">'[2]M-5C'!$B$24</definedName>
    <definedName name="净_利_润94">'[2]M-5C'!$D$24</definedName>
    <definedName name="净_利_润95">'[2]M-5C'!$F$24</definedName>
    <definedName name="净资产合计93期初">[2]企业表一!$C$20</definedName>
    <definedName name="净资产合计93期末">[2]企业表一!$D$20</definedName>
    <definedName name="净资产合计94期初">[2]企业表一!$E$20</definedName>
    <definedName name="净资产合计94期末">[2]企业表一!$F$20</definedName>
    <definedName name="净资产合计95期初">[2]企业表一!$G$20</definedName>
    <definedName name="净资产合计95期末">[2]企业表一!$H$20</definedName>
    <definedName name="科目序列">[4]基本情况表!$B$128:$B$252</definedName>
    <definedName name="科目余额表">[5]科目余额表!$A$3:$H$508</definedName>
    <definedName name="累计折旧" localSheetId="4">#REF!</definedName>
    <definedName name="累计折旧">#REF!</definedName>
    <definedName name="利_润_总_额93">'[2]M-5A'!$B$10</definedName>
    <definedName name="利_润_总_额94">'[2]M-5A'!$C$10</definedName>
    <definedName name="利_润_总_额95">'[2]M-5A'!$D$10</definedName>
    <definedName name="流_动_资_产93">'[2]M-5A'!$B$15</definedName>
    <definedName name="流_动_资_产94">'[2]M-5A'!$C$15</definedName>
    <definedName name="流_动_资_产95">'[2]M-5A'!$D$15</definedName>
    <definedName name="流动负债93期末">[2]企业表一!$D$15</definedName>
    <definedName name="流动负债94期末">[2]企业表一!$F$15</definedName>
    <definedName name="流动负债95期末">[2]企业表一!$H$15</definedName>
    <definedName name="明细分类账" localSheetId="4">#REF!</definedName>
    <definedName name="明细分类账">#REF!</definedName>
    <definedName name="生产列1" localSheetId="4">#REF!</definedName>
    <definedName name="生产列1">#REF!</definedName>
    <definedName name="生产列11" localSheetId="4">#REF!</definedName>
    <definedName name="生产列11">#REF!</definedName>
    <definedName name="生产列15" localSheetId="4">#REF!</definedName>
    <definedName name="生产列15">#REF!</definedName>
    <definedName name="生产列16" localSheetId="4">#REF!</definedName>
    <definedName name="生产列16">#REF!</definedName>
    <definedName name="生产列17" localSheetId="4">#REF!</definedName>
    <definedName name="生产列17">#REF!</definedName>
    <definedName name="生产列19" localSheetId="4">#REF!</definedName>
    <definedName name="生产列19">#REF!</definedName>
    <definedName name="生产列2" localSheetId="4">#REF!</definedName>
    <definedName name="生产列2">#REF!</definedName>
    <definedName name="生产列20" localSheetId="4">#REF!</definedName>
    <definedName name="生产列20">#REF!</definedName>
    <definedName name="生产列3" localSheetId="4">#REF!</definedName>
    <definedName name="生产列3">#REF!</definedName>
    <definedName name="生产列4" localSheetId="4">#REF!</definedName>
    <definedName name="生产列4">#REF!</definedName>
    <definedName name="生产列5" localSheetId="4">#REF!</definedName>
    <definedName name="生产列5">#REF!</definedName>
    <definedName name="生产列6" localSheetId="4">#REF!</definedName>
    <definedName name="生产列6">#REF!</definedName>
    <definedName name="生产列7" localSheetId="4">#REF!</definedName>
    <definedName name="生产列7">#REF!</definedName>
    <definedName name="生产列8" localSheetId="4">#REF!</definedName>
    <definedName name="生产列8">#REF!</definedName>
    <definedName name="生产列9" localSheetId="4">#REF!</definedName>
    <definedName name="生产列9">#REF!</definedName>
    <definedName name="生产期" localSheetId="4">#REF!</definedName>
    <definedName name="生产期">#REF!</definedName>
    <definedName name="生产期1" localSheetId="4">#REF!</definedName>
    <definedName name="生产期1">#REF!</definedName>
    <definedName name="生产期11" localSheetId="4">#REF!</definedName>
    <definedName name="生产期11">#REF!</definedName>
    <definedName name="生产期15" localSheetId="4">#REF!</definedName>
    <definedName name="生产期15">#REF!</definedName>
    <definedName name="生产期16" localSheetId="4">#REF!</definedName>
    <definedName name="生产期16">#REF!</definedName>
    <definedName name="生产期17" localSheetId="4">#REF!</definedName>
    <definedName name="生产期17">#REF!</definedName>
    <definedName name="生产期19" localSheetId="4">#REF!</definedName>
    <definedName name="生产期19">#REF!</definedName>
    <definedName name="生产期2" localSheetId="4">#REF!</definedName>
    <definedName name="生产期2">#REF!</definedName>
    <definedName name="生产期20" localSheetId="4">#REF!</definedName>
    <definedName name="生产期20">#REF!</definedName>
    <definedName name="生产期3" localSheetId="4">#REF!</definedName>
    <definedName name="生产期3">#REF!</definedName>
    <definedName name="生产期4" localSheetId="4">#REF!</definedName>
    <definedName name="生产期4">#REF!</definedName>
    <definedName name="生产期5" localSheetId="4">#REF!</definedName>
    <definedName name="生产期5">#REF!</definedName>
    <definedName name="生产期6" localSheetId="4">#REF!</definedName>
    <definedName name="生产期6">#REF!</definedName>
    <definedName name="生产期7" localSheetId="4">#REF!</definedName>
    <definedName name="生产期7">#REF!</definedName>
    <definedName name="生产期8" localSheetId="4">#REF!</definedName>
    <definedName name="生产期8">#REF!</definedName>
    <definedName name="生产期9" localSheetId="4">#REF!</definedName>
    <definedName name="生产期9">#REF!</definedName>
    <definedName name="速_动_资_产93">'[2]M-5A'!$B$14</definedName>
    <definedName name="速_动_资_产94">'[2]M-5A'!$C$14</definedName>
    <definedName name="速_动_资_产95">'[2]M-5A'!$D$14</definedName>
    <definedName name="往往" localSheetId="4">#REF!</definedName>
    <definedName name="往往">#REF!</definedName>
    <definedName name="新明细分类账" localSheetId="4">#REF!</definedName>
    <definedName name="新明细分类账">#REF!</definedName>
    <definedName name="序号">'[6]Sheet1 (11)'!$A$5</definedName>
    <definedName name="应收帐款93期初">[2]企业表一!$C$6</definedName>
    <definedName name="应收帐款93期末">[2]企业表一!$D$6</definedName>
    <definedName name="应收帐款94期初">[2]企业表一!$E$6</definedName>
    <definedName name="应收帐款94期末">[2]企业表一!$F$6</definedName>
    <definedName name="应收帐款95期初">[2]企业表一!$G$6</definedName>
    <definedName name="应收帐款95期末">[2]企业表一!$H$6</definedName>
    <definedName name="资产合计93期初">[2]企业表一!$C$14</definedName>
    <definedName name="资产合计93期末">[2]企业表一!$D$14</definedName>
    <definedName name="资产合计94期初">[2]企业表一!$E$14</definedName>
    <definedName name="资产合计94期末">[2]企业表一!$F$14</definedName>
    <definedName name="资产合计95期初">[2]企业表一!$G$14</definedName>
    <definedName name="资产合计95期末">[2]企业表一!$H$14</definedName>
    <definedName name="总分类账" localSheetId="4">#REF!</definedName>
    <definedName name="总分类账">#REF!</definedName>
    <definedName name="전" localSheetId="4">#REF!</definedName>
    <definedName name="전">#REF!</definedName>
    <definedName name="주택사업본부" localSheetId="4">#REF!</definedName>
    <definedName name="주택사업본부">#REF!</definedName>
    <definedName name="철구사업본부" localSheetId="4">#REF!</definedName>
    <definedName name="철구사업본부">#REF!</definedName>
  </definedNames>
  <calcPr calcId="144525"/>
</workbook>
</file>

<file path=xl/calcChain.xml><?xml version="1.0" encoding="utf-8"?>
<calcChain xmlns="http://schemas.openxmlformats.org/spreadsheetml/2006/main">
  <c r="C23" i="5" l="1"/>
  <c r="D23" i="5"/>
  <c r="E23" i="5"/>
  <c r="F23" i="5"/>
  <c r="G23" i="5"/>
  <c r="H23" i="5"/>
  <c r="C19" i="5"/>
  <c r="D19" i="5"/>
  <c r="E19" i="5"/>
  <c r="F19" i="5"/>
  <c r="G19" i="5"/>
  <c r="H19" i="5"/>
  <c r="C14" i="5"/>
  <c r="D14" i="5"/>
  <c r="E14" i="5"/>
  <c r="F14" i="5"/>
  <c r="G14" i="5"/>
  <c r="H14" i="5"/>
  <c r="I14" i="5"/>
  <c r="J14" i="5"/>
  <c r="F12" i="5"/>
  <c r="K8" i="5"/>
  <c r="K9" i="5"/>
  <c r="K10" i="5"/>
  <c r="K16" i="5"/>
  <c r="K17" i="5"/>
  <c r="K18" i="5"/>
  <c r="K21" i="5"/>
  <c r="K22" i="5"/>
  <c r="K24" i="5"/>
  <c r="K25" i="5"/>
  <c r="K26" i="5"/>
  <c r="K27" i="5"/>
  <c r="K28" i="5"/>
  <c r="K3" i="5"/>
  <c r="C23" i="7"/>
  <c r="D23" i="7"/>
  <c r="E23" i="7"/>
  <c r="F23" i="7"/>
  <c r="G23" i="7"/>
  <c r="H23" i="7"/>
  <c r="I23" i="7"/>
  <c r="J23" i="7"/>
  <c r="C19" i="7"/>
  <c r="D19" i="7"/>
  <c r="E19" i="7"/>
  <c r="F19" i="7"/>
  <c r="G19" i="7"/>
  <c r="H19" i="7"/>
  <c r="I19" i="7"/>
  <c r="C14" i="7"/>
  <c r="D14" i="7"/>
  <c r="E14" i="7"/>
  <c r="F14" i="7"/>
  <c r="G14" i="7"/>
  <c r="H14" i="7"/>
  <c r="I14" i="7"/>
  <c r="J14" i="7"/>
  <c r="K8" i="7"/>
  <c r="K9" i="7"/>
  <c r="K10" i="7"/>
  <c r="K15" i="7"/>
  <c r="K16" i="7"/>
  <c r="K17" i="7"/>
  <c r="K18" i="7"/>
  <c r="K21" i="7"/>
  <c r="K22" i="7"/>
  <c r="K25" i="7"/>
  <c r="K26" i="7"/>
  <c r="K27" i="7"/>
  <c r="K28" i="7"/>
  <c r="K7" i="7"/>
  <c r="H12" i="5" l="1"/>
  <c r="D12" i="5"/>
  <c r="G12" i="5"/>
  <c r="C12" i="5"/>
  <c r="E12" i="5"/>
  <c r="E12" i="7" l="1"/>
  <c r="C12" i="7"/>
  <c r="C11" i="7"/>
  <c r="D11" i="7"/>
  <c r="E11" i="7"/>
  <c r="E29" i="7" s="1"/>
  <c r="E7" i="5" s="1"/>
  <c r="E11" i="5" s="1"/>
  <c r="E29" i="5" s="1"/>
  <c r="F11" i="7"/>
  <c r="G11" i="7"/>
  <c r="H11" i="7"/>
  <c r="I11" i="7"/>
  <c r="J11" i="7"/>
  <c r="B11" i="7"/>
  <c r="K34" i="7"/>
  <c r="J34" i="7"/>
  <c r="I34" i="7"/>
  <c r="F34" i="7"/>
  <c r="B34" i="7"/>
  <c r="J20" i="7"/>
  <c r="B19" i="7"/>
  <c r="B14" i="7"/>
  <c r="K14" i="7" s="1"/>
  <c r="J13" i="7"/>
  <c r="K13" i="7" s="1"/>
  <c r="H12" i="7"/>
  <c r="D12" i="7"/>
  <c r="J3" i="7"/>
  <c r="A3" i="7"/>
  <c r="A2" i="7"/>
  <c r="H29" i="7" l="1"/>
  <c r="H7" i="5" s="1"/>
  <c r="H11" i="5" s="1"/>
  <c r="H29" i="5" s="1"/>
  <c r="D29" i="7"/>
  <c r="D7" i="5" s="1"/>
  <c r="D11" i="5" s="1"/>
  <c r="D29" i="5" s="1"/>
  <c r="K11" i="7"/>
  <c r="C29" i="7"/>
  <c r="C7" i="5" s="1"/>
  <c r="C11" i="5" s="1"/>
  <c r="C29" i="5" s="1"/>
  <c r="K20" i="7"/>
  <c r="J19" i="7"/>
  <c r="K19" i="7" s="1"/>
  <c r="D25" i="4" l="1"/>
  <c r="C25" i="4"/>
  <c r="C35" i="6" l="1"/>
  <c r="C31" i="6"/>
  <c r="C23" i="6"/>
  <c r="C16" i="6"/>
  <c r="C40" i="6" l="1"/>
  <c r="D2" i="6" l="1"/>
  <c r="B2" i="6"/>
  <c r="A2" i="6"/>
  <c r="D36" i="6"/>
  <c r="C36" i="6"/>
  <c r="D32" i="6"/>
  <c r="D37" i="6" s="1"/>
  <c r="C32" i="6"/>
  <c r="D26" i="6"/>
  <c r="C26" i="6"/>
  <c r="D21" i="6"/>
  <c r="D27" i="6" s="1"/>
  <c r="C21" i="6"/>
  <c r="D13" i="6"/>
  <c r="D8" i="6"/>
  <c r="D14" i="6" s="1"/>
  <c r="D39" i="6" s="1"/>
  <c r="D41" i="6" s="1"/>
  <c r="C8" i="6"/>
  <c r="C37" i="6" l="1"/>
  <c r="C27" i="6"/>
  <c r="K34" i="5"/>
  <c r="J34" i="5"/>
  <c r="I34" i="5"/>
  <c r="F34" i="5"/>
  <c r="B34" i="5"/>
  <c r="I20" i="5"/>
  <c r="I19" i="5" s="1"/>
  <c r="B15" i="5"/>
  <c r="K15" i="5" s="1"/>
  <c r="K13" i="5"/>
  <c r="A2" i="5" l="1"/>
  <c r="A3" i="5"/>
  <c r="J23" i="5" l="1"/>
  <c r="I23" i="5"/>
  <c r="I12" i="5" s="1"/>
  <c r="B23" i="5"/>
  <c r="B19" i="5"/>
  <c r="B14" i="5"/>
  <c r="K14" i="5" l="1"/>
  <c r="K23" i="5"/>
  <c r="J20" i="5"/>
  <c r="J19" i="5" s="1"/>
  <c r="J12" i="5" s="1"/>
  <c r="B12" i="5"/>
  <c r="K12" i="5" l="1"/>
  <c r="K20" i="5"/>
  <c r="K19" i="5"/>
  <c r="A2" i="4" l="1"/>
  <c r="D2" i="4"/>
  <c r="B2" i="4"/>
  <c r="D28" i="4" l="1"/>
  <c r="C28" i="4"/>
  <c r="D19" i="4" l="1"/>
  <c r="D22" i="4" s="1"/>
  <c r="D24" i="4" s="1"/>
  <c r="C19" i="4"/>
  <c r="C22" i="4" s="1"/>
  <c r="C24" i="4" s="1"/>
  <c r="D31" i="4"/>
  <c r="D27" i="4" s="1"/>
  <c r="C31" i="4"/>
  <c r="C27" i="4" s="1"/>
  <c r="H39" i="3"/>
  <c r="G39" i="3"/>
  <c r="D32" i="3"/>
  <c r="C32" i="3"/>
  <c r="H27" i="3"/>
  <c r="G27" i="3"/>
  <c r="H16" i="3"/>
  <c r="G16" i="3"/>
  <c r="D15" i="3"/>
  <c r="C15" i="3"/>
  <c r="D40" i="3" l="1"/>
  <c r="C40" i="3"/>
  <c r="G28" i="3"/>
  <c r="G40" i="3" s="1"/>
  <c r="H28" i="3"/>
  <c r="H40" i="3" s="1"/>
  <c r="D38" i="4"/>
  <c r="C38" i="4"/>
  <c r="C13" i="6" l="1"/>
  <c r="C14" i="6" s="1"/>
  <c r="C39" i="6" s="1"/>
  <c r="C41" i="6" s="1"/>
  <c r="E12" i="6" s="1"/>
  <c r="K24" i="7"/>
  <c r="G12" i="7"/>
  <c r="G29" i="7" s="1"/>
  <c r="G7" i="5" s="1"/>
  <c r="G11" i="5" s="1"/>
  <c r="G29" i="5" s="1"/>
  <c r="B23" i="7"/>
  <c r="B12" i="7" s="1"/>
  <c r="F12" i="7"/>
  <c r="I12" i="7"/>
  <c r="J12" i="7"/>
  <c r="J29" i="7" s="1"/>
  <c r="I35" i="7" l="1"/>
  <c r="I29" i="7"/>
  <c r="I7" i="5" s="1"/>
  <c r="I11" i="5" s="1"/>
  <c r="I29" i="5" s="1"/>
  <c r="I35" i="5" s="1"/>
  <c r="F29" i="7"/>
  <c r="F7" i="5" s="1"/>
  <c r="F11" i="5" s="1"/>
  <c r="F29" i="5" s="1"/>
  <c r="F35" i="5" s="1"/>
  <c r="J35" i="7"/>
  <c r="J7" i="5"/>
  <c r="B29" i="7"/>
  <c r="B7" i="5" s="1"/>
  <c r="B11" i="5" s="1"/>
  <c r="B29" i="5" s="1"/>
  <c r="B35" i="5" s="1"/>
  <c r="K12" i="7"/>
  <c r="K23" i="7"/>
  <c r="F35" i="7" l="1"/>
  <c r="J11" i="5"/>
  <c r="K7" i="5"/>
  <c r="B35" i="7"/>
  <c r="K29" i="7"/>
  <c r="K35" i="7" s="1"/>
  <c r="K11" i="5" l="1"/>
  <c r="J29" i="5"/>
  <c r="K29" i="5" l="1"/>
  <c r="K35" i="5" s="1"/>
  <c r="J35" i="5"/>
</calcChain>
</file>

<file path=xl/sharedStrings.xml><?xml version="1.0" encoding="utf-8"?>
<sst xmlns="http://schemas.openxmlformats.org/spreadsheetml/2006/main" count="251" uniqueCount="212">
  <si>
    <t>资 产 负 债 表</t>
  </si>
  <si>
    <t>单位：人民币元</t>
  </si>
  <si>
    <r>
      <rPr>
        <sz val="10"/>
        <rFont val="宋体"/>
        <family val="3"/>
        <charset val="134"/>
      </rPr>
      <t>项</t>
    </r>
    <r>
      <rPr>
        <sz val="10"/>
        <rFont val="Times New Roman"/>
        <family val="1"/>
      </rPr>
      <t xml:space="preserve">           </t>
    </r>
    <r>
      <rPr>
        <sz val="10"/>
        <rFont val="宋体"/>
        <family val="3"/>
        <charset val="134"/>
      </rPr>
      <t>目</t>
    </r>
  </si>
  <si>
    <r>
      <rPr>
        <sz val="10"/>
        <rFont val="宋体"/>
        <family val="3"/>
        <charset val="134"/>
      </rPr>
      <t>附注</t>
    </r>
  </si>
  <si>
    <r>
      <rPr>
        <sz val="10"/>
        <rFont val="宋体"/>
        <family val="3"/>
        <charset val="134"/>
      </rPr>
      <t>项</t>
    </r>
    <r>
      <rPr>
        <sz val="10"/>
        <rFont val="Times New Roman"/>
        <family val="1"/>
      </rPr>
      <t xml:space="preserve">         </t>
    </r>
    <r>
      <rPr>
        <sz val="10"/>
        <rFont val="宋体"/>
        <family val="3"/>
        <charset val="134"/>
      </rPr>
      <t>目</t>
    </r>
  </si>
  <si>
    <t>流动资产：</t>
  </si>
  <si>
    <t>流动负债：</t>
  </si>
  <si>
    <r>
      <rPr>
        <sz val="10"/>
        <rFont val="宋体"/>
        <family val="3"/>
        <charset val="134"/>
      </rPr>
      <t>货币资金</t>
    </r>
  </si>
  <si>
    <r>
      <rPr>
        <sz val="10"/>
        <rFont val="宋体"/>
        <family val="3"/>
        <charset val="134"/>
      </rPr>
      <t>短期借款</t>
    </r>
  </si>
  <si>
    <r>
      <rPr>
        <sz val="10"/>
        <rFont val="宋体"/>
        <family val="3"/>
        <charset val="134"/>
      </rPr>
      <t>衍生金融资产</t>
    </r>
  </si>
  <si>
    <r>
      <rPr>
        <sz val="10"/>
        <rFont val="宋体"/>
        <family val="3"/>
        <charset val="134"/>
      </rPr>
      <t>衍生金融负债</t>
    </r>
  </si>
  <si>
    <t>存货</t>
  </si>
  <si>
    <r>
      <rPr>
        <sz val="10"/>
        <rFont val="宋体"/>
        <family val="3"/>
        <charset val="134"/>
      </rPr>
      <t>持有待售资产</t>
    </r>
  </si>
  <si>
    <r>
      <rPr>
        <sz val="10"/>
        <rFont val="宋体"/>
        <family val="3"/>
        <charset val="134"/>
      </rPr>
      <t>持有待售负债</t>
    </r>
  </si>
  <si>
    <r>
      <rPr>
        <sz val="10"/>
        <rFont val="宋体"/>
        <family val="3"/>
        <charset val="134"/>
      </rPr>
      <t>流动资产合计</t>
    </r>
  </si>
  <si>
    <t>非流动资产：</t>
  </si>
  <si>
    <r>
      <rPr>
        <sz val="10"/>
        <rFont val="宋体"/>
        <family val="3"/>
        <charset val="134"/>
      </rPr>
      <t>流动负债合计</t>
    </r>
  </si>
  <si>
    <t>非流动负债：</t>
  </si>
  <si>
    <r>
      <rPr>
        <sz val="10"/>
        <rFont val="宋体"/>
        <family val="3"/>
        <charset val="134"/>
      </rPr>
      <t>长期借款</t>
    </r>
  </si>
  <si>
    <r>
      <rPr>
        <sz val="10"/>
        <rFont val="宋体"/>
        <family val="3"/>
        <charset val="134"/>
      </rPr>
      <t>长期应收款</t>
    </r>
  </si>
  <si>
    <r>
      <rPr>
        <sz val="10"/>
        <rFont val="宋体"/>
        <family val="3"/>
        <charset val="134"/>
      </rPr>
      <t>应付债券</t>
    </r>
  </si>
  <si>
    <r>
      <rPr>
        <sz val="10"/>
        <rFont val="宋体"/>
        <family val="3"/>
        <charset val="134"/>
      </rPr>
      <t>长期股权投资</t>
    </r>
  </si>
  <si>
    <t xml:space="preserve">  其中：优先股</t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</si>
  <si>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永续债</t>
    </r>
  </si>
  <si>
    <r>
      <rPr>
        <sz val="10"/>
        <rFont val="宋体"/>
        <family val="3"/>
        <charset val="134"/>
      </rPr>
      <t>投资性房地产</t>
    </r>
  </si>
  <si>
    <r>
      <rPr>
        <sz val="10"/>
        <rFont val="宋体"/>
        <family val="3"/>
        <charset val="134"/>
      </rPr>
      <t>预计负债</t>
    </r>
  </si>
  <si>
    <r>
      <rPr>
        <sz val="10"/>
        <rFont val="宋体"/>
        <family val="3"/>
        <charset val="134"/>
      </rPr>
      <t>递延收益</t>
    </r>
  </si>
  <si>
    <t>生产性生物资产</t>
  </si>
  <si>
    <t>油气资产</t>
  </si>
  <si>
    <r>
      <rPr>
        <sz val="10"/>
        <rFont val="宋体"/>
        <family val="3"/>
        <charset val="134"/>
      </rPr>
      <t>非流动负债合计</t>
    </r>
  </si>
  <si>
    <r>
      <rPr>
        <sz val="10"/>
        <rFont val="宋体"/>
        <family val="3"/>
        <charset val="134"/>
      </rPr>
      <t>无形资产</t>
    </r>
  </si>
  <si>
    <r>
      <rPr>
        <sz val="10"/>
        <rFont val="宋体"/>
        <family val="3"/>
        <charset val="134"/>
      </rPr>
      <t>负债合计</t>
    </r>
  </si>
  <si>
    <r>
      <rPr>
        <sz val="10"/>
        <rFont val="宋体"/>
        <family val="3"/>
        <charset val="134"/>
      </rPr>
      <t>开发支出</t>
    </r>
  </si>
  <si>
    <t>所有者权益（或股东权益）：</t>
  </si>
  <si>
    <r>
      <rPr>
        <sz val="10"/>
        <rFont val="宋体"/>
        <family val="3"/>
        <charset val="134"/>
      </rPr>
      <t>商誉</t>
    </r>
  </si>
  <si>
    <r>
      <rPr>
        <sz val="10"/>
        <rFont val="宋体"/>
        <family val="3"/>
        <charset val="134"/>
      </rPr>
      <t>其他权益工具</t>
    </r>
  </si>
  <si>
    <r>
      <rPr>
        <sz val="10"/>
        <rFont val="宋体"/>
        <family val="3"/>
        <charset val="134"/>
      </rPr>
      <t>非流动资产合计</t>
    </r>
  </si>
  <si>
    <r>
      <rPr>
        <sz val="10"/>
        <rFont val="宋体"/>
        <family val="3"/>
        <charset val="134"/>
      </rPr>
      <t>资本公积</t>
    </r>
  </si>
  <si>
    <t>减：库存股</t>
  </si>
  <si>
    <r>
      <rPr>
        <sz val="10"/>
        <rFont val="宋体"/>
        <family val="3"/>
        <charset val="134"/>
      </rPr>
      <t>其他综合收益</t>
    </r>
  </si>
  <si>
    <r>
      <rPr>
        <sz val="10"/>
        <rFont val="宋体"/>
        <family val="3"/>
        <charset val="134"/>
      </rPr>
      <t>盈余公积</t>
    </r>
  </si>
  <si>
    <r>
      <rPr>
        <sz val="10"/>
        <rFont val="宋体"/>
        <family val="3"/>
        <charset val="134"/>
      </rPr>
      <t>未分配利润</t>
    </r>
  </si>
  <si>
    <t>所有者权益（或股东权益）合计</t>
  </si>
  <si>
    <r>
      <rPr>
        <sz val="10"/>
        <rFont val="宋体"/>
        <family val="3"/>
        <charset val="134"/>
      </rPr>
      <t>资产总计</t>
    </r>
  </si>
  <si>
    <t>负债和所有者权益（或股东权益）总计</t>
  </si>
  <si>
    <t>利 润 表</t>
  </si>
  <si>
    <r>
      <rPr>
        <sz val="10"/>
        <rFont val="宋体"/>
        <family val="3"/>
        <charset val="134"/>
      </rPr>
      <t>项</t>
    </r>
    <r>
      <rPr>
        <sz val="10"/>
        <rFont val="Times New Roman"/>
        <family val="1"/>
      </rPr>
      <t xml:space="preserve">             </t>
    </r>
    <r>
      <rPr>
        <sz val="10"/>
        <rFont val="宋体"/>
        <family val="3"/>
        <charset val="134"/>
      </rPr>
      <t>目</t>
    </r>
  </si>
  <si>
    <r>
      <rPr>
        <sz val="10"/>
        <rFont val="Times New Roman"/>
        <family val="1"/>
      </rPr>
      <t xml:space="preserve">            </t>
    </r>
    <r>
      <rPr>
        <sz val="10"/>
        <rFont val="宋体"/>
        <family val="3"/>
        <charset val="134"/>
      </rPr>
      <t>管理费用</t>
    </r>
  </si>
  <si>
    <r>
      <rPr>
        <sz val="10"/>
        <rFont val="Times New Roman"/>
        <family val="1"/>
      </rPr>
      <t xml:space="preserve">            </t>
    </r>
    <r>
      <rPr>
        <sz val="10"/>
        <rFont val="宋体"/>
        <family val="3"/>
        <charset val="134"/>
      </rPr>
      <t>研发费用</t>
    </r>
  </si>
  <si>
    <r>
      <rPr>
        <sz val="10"/>
        <rFont val="Times New Roman"/>
        <family val="1"/>
      </rPr>
      <t xml:space="preserve">            </t>
    </r>
    <r>
      <rPr>
        <sz val="10"/>
        <rFont val="宋体"/>
        <family val="3"/>
        <charset val="134"/>
      </rPr>
      <t>财务费用</t>
    </r>
  </si>
  <si>
    <t xml:space="preserve">       其中：利息费用</t>
  </si>
  <si>
    <r>
      <rPr>
        <sz val="10"/>
        <rFont val="Times New Roman"/>
        <family val="1"/>
      </rPr>
      <t xml:space="preserve">                             </t>
    </r>
    <r>
      <rPr>
        <sz val="10"/>
        <rFont val="宋体"/>
        <family val="3"/>
        <charset val="134"/>
      </rPr>
      <t>利息收入</t>
    </r>
  </si>
  <si>
    <r>
      <rPr>
        <sz val="10"/>
        <rFont val="Times New Roman"/>
        <family val="1"/>
      </rPr>
      <t xml:space="preserve">           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</si>
  <si>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       </t>
    </r>
    <r>
      <rPr>
        <sz val="10"/>
        <rFont val="宋体"/>
        <family val="3"/>
        <charset val="134"/>
      </rPr>
      <t>投资收益（损失以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</si>
  <si>
    <r>
      <rPr>
        <sz val="10"/>
        <rFont val="Times New Roman"/>
        <family val="1"/>
      </rPr>
      <t xml:space="preserve">          </t>
    </r>
    <r>
      <rPr>
        <sz val="10"/>
        <rFont val="宋体"/>
        <family val="3"/>
        <charset val="134"/>
      </rPr>
      <t>其中：对联营企业和合营企业的投资收益</t>
    </r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</si>
  <si>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资产处置收益（损失以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</si>
  <si>
    <r>
      <rPr>
        <sz val="10"/>
        <rFont val="宋体"/>
        <family val="3"/>
        <charset val="134"/>
      </rPr>
      <t>二、营业利润（亏损以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填列）</t>
    </r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</si>
  <si>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减：营业外支出</t>
    </r>
  </si>
  <si>
    <r>
      <rPr>
        <sz val="10"/>
        <rFont val="宋体"/>
        <family val="3"/>
        <charset val="134"/>
      </rPr>
      <t>三、利润总额（亏损总额以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填列）</t>
    </r>
  </si>
  <si>
    <r>
      <rPr>
        <sz val="10"/>
        <rFont val="宋体"/>
        <family val="3"/>
        <charset val="134"/>
      </rPr>
      <t>四、净利润（净亏损以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填列）</t>
    </r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</si>
  <si>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（一）持续经营净利润（净亏损以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填列）</t>
    </r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</si>
  <si>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（二）终止经营净利润（净亏损以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填列）</t>
    </r>
  </si>
  <si>
    <r>
      <rPr>
        <sz val="10"/>
        <rFont val="宋体"/>
        <family val="3"/>
        <charset val="134"/>
      </rPr>
      <t>五、其他综合收益的税后净额</t>
    </r>
  </si>
  <si>
    <r>
      <rPr>
        <sz val="10"/>
        <rFont val="宋体"/>
        <family val="3"/>
        <charset val="134"/>
      </rPr>
      <t>（一）不能重分类进损益的其他综合收益</t>
    </r>
  </si>
  <si>
    <r>
      <rPr>
        <sz val="10"/>
        <rFont val="宋体"/>
        <family val="3"/>
        <charset val="134"/>
      </rPr>
      <t>（二）将重分类进损益的其他综合收益</t>
    </r>
  </si>
  <si>
    <r>
      <rPr>
        <sz val="10"/>
        <rFont val="宋体"/>
        <family val="3"/>
        <charset val="134"/>
      </rPr>
      <t>六、综合收益总额</t>
    </r>
  </si>
  <si>
    <r>
      <rPr>
        <sz val="10"/>
        <rFont val="宋体"/>
        <family val="3"/>
        <charset val="134"/>
      </rPr>
      <t>七、每股收益：</t>
    </r>
  </si>
  <si>
    <r>
      <rPr>
        <sz val="10"/>
        <rFont val="宋体"/>
        <family val="3"/>
        <charset val="134"/>
      </rPr>
      <t>（一）基本每股收益</t>
    </r>
  </si>
  <si>
    <r>
      <rPr>
        <sz val="10"/>
        <rFont val="宋体"/>
        <family val="3"/>
        <charset val="134"/>
      </rPr>
      <t>（二）稀释每股收益</t>
    </r>
  </si>
  <si>
    <t>法定代表人：                           主管会计工作负责人：                     会计机构负责人：</t>
  </si>
  <si>
    <t>可供出售金融资产</t>
    <phoneticPr fontId="7" type="noConversion"/>
  </si>
  <si>
    <r>
      <t xml:space="preserve">     2.</t>
    </r>
    <r>
      <rPr>
        <sz val="10"/>
        <rFont val="宋体"/>
        <family val="3"/>
        <charset val="134"/>
      </rPr>
      <t>可供出售金融资产公允价值变动损益</t>
    </r>
    <phoneticPr fontId="7" type="noConversion"/>
  </si>
  <si>
    <r>
      <t xml:space="preserve">     3.</t>
    </r>
    <r>
      <rPr>
        <sz val="10"/>
        <rFont val="宋体"/>
        <family val="3"/>
        <charset val="134"/>
      </rPr>
      <t>持有至到期投资重分类为可供出售金融资产损益</t>
    </r>
    <phoneticPr fontId="7" type="noConversion"/>
  </si>
  <si>
    <r>
      <t xml:space="preserve">     4.</t>
    </r>
    <r>
      <rPr>
        <sz val="10"/>
        <rFont val="宋体"/>
        <family val="3"/>
        <charset val="134"/>
      </rPr>
      <t>现金流量套期损益的有效部分</t>
    </r>
    <phoneticPr fontId="7" type="noConversion"/>
  </si>
  <si>
    <r>
      <t xml:space="preserve">     5.</t>
    </r>
    <r>
      <rPr>
        <sz val="10"/>
        <rFont val="宋体"/>
        <family val="3"/>
        <charset val="134"/>
      </rPr>
      <t>外币财务报表折算差额</t>
    </r>
    <phoneticPr fontId="7" type="noConversion"/>
  </si>
  <si>
    <r>
      <t xml:space="preserve">     6.</t>
    </r>
    <r>
      <rPr>
        <sz val="10"/>
        <rFont val="宋体"/>
        <family val="3"/>
        <charset val="134"/>
      </rPr>
      <t>其他</t>
    </r>
    <phoneticPr fontId="7" type="noConversion"/>
  </si>
  <si>
    <t>期末余额</t>
    <phoneticPr fontId="7" type="noConversion"/>
  </si>
  <si>
    <t>以公允价值计量且其变动计入当期损益的金融资产</t>
    <phoneticPr fontId="7" type="noConversion"/>
  </si>
  <si>
    <t>以公允价值计量且其变动计入当期损益的金融负债</t>
    <phoneticPr fontId="7" type="noConversion"/>
  </si>
  <si>
    <t>应收票据及应收账款</t>
    <phoneticPr fontId="7" type="noConversion"/>
  </si>
  <si>
    <t>应付票据及应付账款</t>
    <phoneticPr fontId="7" type="noConversion"/>
  </si>
  <si>
    <t>预收款项</t>
    <phoneticPr fontId="7" type="noConversion"/>
  </si>
  <si>
    <t>预付款项</t>
    <phoneticPr fontId="7" type="noConversion"/>
  </si>
  <si>
    <t>其他应收款</t>
    <phoneticPr fontId="7" type="noConversion"/>
  </si>
  <si>
    <t>应付职工薪酬</t>
    <phoneticPr fontId="7" type="noConversion"/>
  </si>
  <si>
    <t>应交税费</t>
    <phoneticPr fontId="8" type="noConversion"/>
  </si>
  <si>
    <t>其他应付款</t>
    <phoneticPr fontId="7" type="noConversion"/>
  </si>
  <si>
    <t>一年内到期的非流动资产</t>
    <phoneticPr fontId="7" type="noConversion"/>
  </si>
  <si>
    <t>其他流动资产</t>
    <phoneticPr fontId="7" type="noConversion"/>
  </si>
  <si>
    <t>一年内到期的非流动负债</t>
    <phoneticPr fontId="7" type="noConversion"/>
  </si>
  <si>
    <t>其他流动负债</t>
    <phoneticPr fontId="7" type="noConversion"/>
  </si>
  <si>
    <t>持有至到期投资</t>
    <phoneticPr fontId="7" type="noConversion"/>
  </si>
  <si>
    <t>固定资产</t>
    <phoneticPr fontId="7" type="noConversion"/>
  </si>
  <si>
    <t>在建工程</t>
    <phoneticPr fontId="7" type="noConversion"/>
  </si>
  <si>
    <t>长期待摊费用</t>
    <phoneticPr fontId="7" type="noConversion"/>
  </si>
  <si>
    <t>递延所得税资产</t>
    <phoneticPr fontId="7" type="noConversion"/>
  </si>
  <si>
    <t>其他非流动资产</t>
    <phoneticPr fontId="7" type="noConversion"/>
  </si>
  <si>
    <t>长期应付款</t>
    <phoneticPr fontId="7" type="noConversion"/>
  </si>
  <si>
    <t>递延所得税负债</t>
    <phoneticPr fontId="7" type="noConversion"/>
  </si>
  <si>
    <t>其他非流动负债</t>
    <phoneticPr fontId="7" type="noConversion"/>
  </si>
  <si>
    <t>实收资本（或股本）</t>
    <phoneticPr fontId="7" type="noConversion"/>
  </si>
  <si>
    <t>会计机构负责人：</t>
    <phoneticPr fontId="7" type="noConversion"/>
  </si>
  <si>
    <t>一、营业收入</t>
    <phoneticPr fontId="7" type="noConversion"/>
  </si>
  <si>
    <r>
      <t xml:space="preserve">    </t>
    </r>
    <r>
      <rPr>
        <sz val="10"/>
        <rFont val="宋体"/>
        <family val="3"/>
        <charset val="134"/>
      </rPr>
      <t>减：营业成本</t>
    </r>
    <phoneticPr fontId="7" type="noConversion"/>
  </si>
  <si>
    <r>
      <t xml:space="preserve">            </t>
    </r>
    <r>
      <rPr>
        <sz val="10"/>
        <rFont val="宋体"/>
        <family val="3"/>
        <charset val="134"/>
      </rPr>
      <t>销售费用</t>
    </r>
    <phoneticPr fontId="7" type="noConversion"/>
  </si>
  <si>
    <t xml:space="preserve">  加：其他收益</t>
    <phoneticPr fontId="7" type="noConversion"/>
  </si>
  <si>
    <r>
      <t xml:space="preserve">    </t>
    </r>
    <r>
      <rPr>
        <sz val="10"/>
        <rFont val="宋体"/>
        <family val="3"/>
        <charset val="134"/>
      </rPr>
      <t>加：营业外收入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</si>
  <si>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减：所得税费用</t>
    </r>
    <phoneticPr fontId="7" type="noConversion"/>
  </si>
  <si>
    <r>
      <t xml:space="preserve">       1.</t>
    </r>
    <r>
      <rPr>
        <sz val="10"/>
        <rFont val="宋体"/>
        <family val="3"/>
        <charset val="134"/>
      </rPr>
      <t>重新计量设定受益计划变动额</t>
    </r>
    <phoneticPr fontId="7" type="noConversion"/>
  </si>
  <si>
    <r>
      <t xml:space="preserve">       2.</t>
    </r>
    <r>
      <rPr>
        <sz val="10"/>
        <rFont val="宋体"/>
        <family val="3"/>
        <charset val="134"/>
      </rPr>
      <t>权益法下不能转损益的其他综合收益</t>
    </r>
    <phoneticPr fontId="7" type="noConversion"/>
  </si>
  <si>
    <r>
      <t xml:space="preserve">     1.</t>
    </r>
    <r>
      <rPr>
        <sz val="10"/>
        <rFont val="宋体"/>
        <family val="3"/>
        <charset val="134"/>
      </rPr>
      <t>权益法下可转损益的其他综合收益</t>
    </r>
    <phoneticPr fontId="7" type="noConversion"/>
  </si>
  <si>
    <t>编制单位：XX有限公司</t>
    <phoneticPr fontId="7" type="noConversion"/>
  </si>
  <si>
    <t xml:space="preserve">            税金及附加</t>
    <phoneticPr fontId="7" type="noConversion"/>
  </si>
  <si>
    <r>
      <t xml:space="preserve">        </t>
    </r>
    <r>
      <rPr>
        <sz val="9"/>
        <rFont val="宋体"/>
        <family val="3"/>
        <charset val="134"/>
      </rPr>
      <t>公允价值变动收益（损失以</t>
    </r>
    <r>
      <rPr>
        <sz val="9"/>
        <rFont val="Times New Roman"/>
        <family val="1"/>
      </rPr>
      <t>“-”</t>
    </r>
    <r>
      <rPr>
        <sz val="9"/>
        <rFont val="宋体"/>
        <family val="3"/>
        <charset val="134"/>
      </rPr>
      <t>号填列）</t>
    </r>
  </si>
  <si>
    <t>实收资本(或股本)</t>
  </si>
  <si>
    <t>资本公积</t>
  </si>
  <si>
    <t>减:库存股</t>
  </si>
  <si>
    <t>盈余公积</t>
  </si>
  <si>
    <t>未分配利润</t>
  </si>
  <si>
    <t>所有者权益合计</t>
  </si>
  <si>
    <t>一、上年年末余额</t>
  </si>
  <si>
    <r>
      <t xml:space="preserve">         </t>
    </r>
    <r>
      <rPr>
        <sz val="16"/>
        <rFont val="宋体"/>
        <family val="3"/>
        <charset val="134"/>
      </rPr>
      <t>加：会计政策变更</t>
    </r>
  </si>
  <si>
    <t>二、本年年初余额</t>
  </si>
  <si>
    <r>
      <t>三、本年增减变动金额（减少以</t>
    </r>
    <r>
      <rPr>
        <sz val="16"/>
        <rFont val="Times New Roman"/>
        <family val="1"/>
      </rPr>
      <t>“-”</t>
    </r>
    <r>
      <rPr>
        <sz val="16"/>
        <rFont val="宋体"/>
        <family val="3"/>
        <charset val="134"/>
      </rPr>
      <t>号填列</t>
    </r>
    <r>
      <rPr>
        <sz val="16"/>
        <rFont val="Times New Roman"/>
        <family val="1"/>
      </rPr>
      <t>)</t>
    </r>
  </si>
  <si>
    <r>
      <t>1.</t>
    </r>
    <r>
      <rPr>
        <sz val="16"/>
        <rFont val="宋体"/>
        <family val="3"/>
        <charset val="134"/>
      </rPr>
      <t>提取盈余公积</t>
    </r>
  </si>
  <si>
    <t>四、本年年末余额</t>
  </si>
  <si>
    <t>所有者权益（股东权益）变动表</t>
    <phoneticPr fontId="10" type="noConversion"/>
  </si>
  <si>
    <r>
      <t>项</t>
    </r>
    <r>
      <rPr>
        <sz val="16"/>
        <rFont val="Times New Roman"/>
        <family val="1"/>
      </rPr>
      <t xml:space="preserve">                      </t>
    </r>
    <r>
      <rPr>
        <sz val="16"/>
        <rFont val="宋体"/>
        <family val="3"/>
        <charset val="134"/>
      </rPr>
      <t>目</t>
    </r>
    <phoneticPr fontId="10" type="noConversion"/>
  </si>
  <si>
    <t>（一）综合收益总额</t>
    <phoneticPr fontId="10" type="noConversion"/>
  </si>
  <si>
    <t>（二）所有者投入和减少资本</t>
    <phoneticPr fontId="10" type="noConversion"/>
  </si>
  <si>
    <t>（三）利润分配</t>
    <phoneticPr fontId="10" type="noConversion"/>
  </si>
  <si>
    <r>
      <t>2.</t>
    </r>
    <r>
      <rPr>
        <sz val="16"/>
        <rFont val="宋体"/>
        <family val="3"/>
        <charset val="134"/>
      </rPr>
      <t>对所有者（或股东）的分配</t>
    </r>
    <phoneticPr fontId="10" type="noConversion"/>
  </si>
  <si>
    <r>
      <t>3.</t>
    </r>
    <r>
      <rPr>
        <sz val="16"/>
        <rFont val="宋体"/>
        <family val="3"/>
        <charset val="134"/>
      </rPr>
      <t>其他</t>
    </r>
    <phoneticPr fontId="10" type="noConversion"/>
  </si>
  <si>
    <t>（四）所有者权益内部结转</t>
    <phoneticPr fontId="10" type="noConversion"/>
  </si>
  <si>
    <t>法定代表人：</t>
    <phoneticPr fontId="7" type="noConversion"/>
  </si>
  <si>
    <t>法定代表人：</t>
    <phoneticPr fontId="13" type="noConversion"/>
  </si>
  <si>
    <t>主管会计工作负责人：</t>
    <phoneticPr fontId="7" type="noConversion"/>
  </si>
  <si>
    <t>会计机构负责人：</t>
    <phoneticPr fontId="13" type="noConversion"/>
  </si>
  <si>
    <t>项       目</t>
    <phoneticPr fontId="10" type="noConversion"/>
  </si>
  <si>
    <t>附注</t>
  </si>
  <si>
    <t>一、经营活动产生的现金流量：</t>
  </si>
  <si>
    <t>销售商品、提供劳务收到的现金</t>
  </si>
  <si>
    <t>收到的税费返还</t>
  </si>
  <si>
    <t>收到其他与经营活动有关的现金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</si>
  <si>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</si>
  <si>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</si>
  <si>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</si>
  <si>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</si>
  <si>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</si>
  <si>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</si>
  <si>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</si>
  <si>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二、投资活动产生的现金流量：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</si>
  <si>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</si>
  <si>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</si>
  <si>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</si>
  <si>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</si>
  <si>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</si>
  <si>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</si>
  <si>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</si>
  <si>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</si>
  <si>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</si>
  <si>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</si>
  <si>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</si>
  <si>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</si>
  <si>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三、筹资活动产生的现金流量：</t>
  </si>
  <si>
    <t>吸收投资收到的现金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</si>
  <si>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</si>
  <si>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</si>
  <si>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</si>
  <si>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</si>
  <si>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</si>
  <si>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</si>
  <si>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</si>
  <si>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</si>
  <si>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</si>
  <si>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</si>
  <si>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加：期初现金及现金等价物余额</t>
    <phoneticPr fontId="10" type="noConversion"/>
  </si>
  <si>
    <t>六、期末现金及现金等价物余额</t>
  </si>
  <si>
    <t>现金流量表</t>
    <phoneticPr fontId="10" type="noConversion"/>
  </si>
  <si>
    <t>法定代表人：                    主管会计工作负责人:                    会计机构负责人:</t>
    <phoneticPr fontId="7" type="noConversion"/>
  </si>
  <si>
    <t>期初余额</t>
    <phoneticPr fontId="7" type="noConversion"/>
  </si>
  <si>
    <t>本期发生额</t>
    <phoneticPr fontId="7" type="noConversion"/>
  </si>
  <si>
    <t>上期发生额</t>
    <phoneticPr fontId="7" type="noConversion"/>
  </si>
  <si>
    <t>本  期</t>
    <phoneticPr fontId="10" type="noConversion"/>
  </si>
  <si>
    <t>上  期</t>
    <phoneticPr fontId="10" type="noConversion"/>
  </si>
  <si>
    <t>本期发生额</t>
    <phoneticPr fontId="10" type="noConversion"/>
  </si>
  <si>
    <t>上期发生额</t>
    <phoneticPr fontId="10" type="noConversion"/>
  </si>
  <si>
    <t>期初余额</t>
    <phoneticPr fontId="7" type="noConversion"/>
  </si>
  <si>
    <t>粘贴数值至标绿单元格</t>
    <phoneticPr fontId="7" type="noConversion"/>
  </si>
  <si>
    <t>需手填上期期初货币资金</t>
    <phoneticPr fontId="7" type="noConversion"/>
  </si>
  <si>
    <t>其他权益工具</t>
    <phoneticPr fontId="13" type="noConversion"/>
  </si>
  <si>
    <t>优先股</t>
  </si>
  <si>
    <t>永续债</t>
  </si>
  <si>
    <t>其他</t>
  </si>
  <si>
    <t>其他权益工具</t>
    <phoneticPr fontId="13" type="noConversion"/>
  </si>
  <si>
    <t>优先股</t>
    <phoneticPr fontId="13" type="noConversion"/>
  </si>
  <si>
    <t>永续债</t>
    <phoneticPr fontId="13" type="noConversion"/>
  </si>
  <si>
    <t>其他</t>
    <phoneticPr fontId="13" type="noConversion"/>
  </si>
  <si>
    <r>
      <t xml:space="preserve">                 </t>
    </r>
    <r>
      <rPr>
        <sz val="16"/>
        <rFont val="宋体"/>
        <family val="3"/>
        <charset val="134"/>
      </rPr>
      <t>前期差错更正</t>
    </r>
    <phoneticPr fontId="13" type="noConversion"/>
  </si>
  <si>
    <t xml:space="preserve">                 其他</t>
    <phoneticPr fontId="13" type="noConversion"/>
  </si>
  <si>
    <t>其他综合收益</t>
    <phoneticPr fontId="13" type="noConversion"/>
  </si>
  <si>
    <t>其他综合收益</t>
    <phoneticPr fontId="13" type="noConversion"/>
  </si>
  <si>
    <t>2.其他权益工具持有者投入资本</t>
  </si>
  <si>
    <t>4.其他</t>
  </si>
  <si>
    <t>3.盈余公积弥补亏损</t>
  </si>
  <si>
    <t>4.设定受益计划变动额结转留存收益</t>
  </si>
  <si>
    <t>5.其他</t>
  </si>
  <si>
    <t>1.所有者投入的普通股</t>
    <phoneticPr fontId="13" type="noConversion"/>
  </si>
  <si>
    <t>3.股份支付计入所有者权益的金额</t>
    <phoneticPr fontId="13" type="noConversion"/>
  </si>
  <si>
    <t>1.资本公积转增资本（或股本）</t>
  </si>
  <si>
    <t>2.盈余公积转增资本（或股本）</t>
  </si>
  <si>
    <t>主管会计工作负责人：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</si>
</sst>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&quot;年&quot;m&quot;月&quot;d&quot;日&quot;;@"/>
    <numFmt numFmtId="177" formatCode="#,##0.00_ "/>
    <numFmt numFmtId="178" formatCode="0.0000"/>
    <numFmt numFmtId="179" formatCode="&quot;$&quot;#,##0;\-&quot;$&quot;#,##0"/>
    <numFmt numFmtId="180" formatCode="0.000"/>
    <numFmt numFmtId="181" formatCode="0.00_);[Red]\(0.00\)"/>
  </numFmts>
  <fonts count="36">
    <font>
      <sz val="11"/>
      <color theme="1"/>
      <name val="宋体"/>
      <charset val="134"/>
      <scheme val="minor"/>
    </font>
    <font>
      <sz val="18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imes New Roman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  <scheme val="minor"/>
    </font>
    <font>
      <sz val="30"/>
      <name val="黑体"/>
      <family val="3"/>
      <charset val="134"/>
    </font>
    <font>
      <sz val="16"/>
      <name val="宋体"/>
      <family val="3"/>
      <charset val="134"/>
    </font>
    <font>
      <sz val="16"/>
      <name val="Times New Roman"/>
      <family val="1"/>
    </font>
    <font>
      <sz val="22"/>
      <name val="宋体"/>
      <family val="3"/>
      <charset val="134"/>
    </font>
    <font>
      <sz val="18"/>
      <name val="宋体"/>
      <family val="3"/>
      <charset val="134"/>
    </font>
    <font>
      <sz val="18"/>
      <name val="黑体"/>
      <family val="3"/>
      <charset val="134"/>
    </font>
    <font>
      <sz val="8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Arial"/>
      <family val="2"/>
    </font>
    <font>
      <sz val="12"/>
      <name val="楷体"/>
      <family val="3"/>
      <charset val="134"/>
    </font>
    <font>
      <b/>
      <sz val="15"/>
      <color indexed="62"/>
      <name val="宋体"/>
      <family val="3"/>
      <charset val="134"/>
    </font>
    <font>
      <sz val="12"/>
      <color indexed="16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name val="蹈框"/>
      <charset val="134"/>
    </font>
    <font>
      <b/>
      <sz val="12"/>
      <color indexed="8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0"/>
      <name val="Arial"/>
      <family val="2"/>
    </font>
    <font>
      <sz val="11"/>
      <name val="ＭＳ Ｐゴシック"/>
      <family val="2"/>
    </font>
    <font>
      <sz val="12"/>
      <name val="바탕체"/>
      <family val="3"/>
    </font>
    <font>
      <b/>
      <sz val="18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55"/>
        <bgColor indexed="55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0" borderId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7" borderId="0" applyNumberFormat="0" applyBorder="0" applyAlignment="0" applyProtection="0"/>
    <xf numFmtId="0" fontId="22" fillId="9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1" fillId="10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13" borderId="0" applyNumberFormat="0" applyBorder="0" applyAlignment="0" applyProtection="0"/>
    <xf numFmtId="0" fontId="22" fillId="7" borderId="0" applyNumberFormat="0" applyBorder="0" applyAlignment="0" applyProtection="0"/>
    <xf numFmtId="0" fontId="21" fillId="11" borderId="0" applyNumberFormat="0" applyBorder="0" applyAlignment="0" applyProtection="0"/>
    <xf numFmtId="0" fontId="22" fillId="14" borderId="0" applyNumberFormat="0" applyBorder="0" applyAlignment="0" applyProtection="0"/>
    <xf numFmtId="0" fontId="21" fillId="14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13">
      <alignment horizontal="left" vertical="center"/>
    </xf>
    <xf numFmtId="0" fontId="21" fillId="13" borderId="0" applyNumberFormat="0" applyBorder="0" applyAlignment="0" applyProtection="0"/>
    <xf numFmtId="0" fontId="24" fillId="0" borderId="0"/>
    <xf numFmtId="9" fontId="6" fillId="0" borderId="0" applyFont="0" applyFill="0" applyBorder="0" applyAlignment="0" applyProtection="0">
      <alignment vertical="center"/>
    </xf>
    <xf numFmtId="0" fontId="25" fillId="0" borderId="14" applyNumberFormat="0" applyFill="0" applyAlignment="0" applyProtection="0"/>
    <xf numFmtId="0" fontId="3" fillId="0" borderId="0"/>
    <xf numFmtId="0" fontId="3" fillId="0" borderId="0"/>
    <xf numFmtId="0" fontId="26" fillId="15" borderId="0" applyNumberFormat="0" applyBorder="0" applyAlignment="0" applyProtection="0"/>
    <xf numFmtId="44" fontId="6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/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0" borderId="0"/>
    <xf numFmtId="0" fontId="29" fillId="16" borderId="0" applyNumberFormat="0" applyBorder="0" applyAlignment="0" applyProtection="0"/>
    <xf numFmtId="0" fontId="30" fillId="17" borderId="0" applyNumberFormat="0" applyBorder="0" applyAlignment="0" applyProtection="0"/>
    <xf numFmtId="0" fontId="31" fillId="18" borderId="15" applyNumberFormat="0" applyAlignment="0" applyProtection="0"/>
    <xf numFmtId="0" fontId="32" fillId="0" borderId="0"/>
    <xf numFmtId="0" fontId="6" fillId="0" borderId="0">
      <alignment vertical="center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</cellStyleXfs>
  <cellXfs count="137">
    <xf numFmtId="0" fontId="0" fillId="0" borderId="0" xfId="0">
      <alignment vertical="center"/>
    </xf>
    <xf numFmtId="0" fontId="2" fillId="0" borderId="0" xfId="1" applyFont="1" applyFill="1" applyAlignment="1">
      <alignment horizontal="left" vertical="center"/>
    </xf>
    <xf numFmtId="43" fontId="2" fillId="0" borderId="0" xfId="1" applyNumberFormat="1" applyFont="1" applyFill="1" applyAlignment="1">
      <alignment horizontal="right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shrinkToFit="1"/>
      <protection locked="0"/>
    </xf>
    <xf numFmtId="43" fontId="2" fillId="0" borderId="6" xfId="1" applyNumberFormat="1" applyFont="1" applyFill="1" applyBorder="1" applyAlignment="1" applyProtection="1">
      <alignment vertical="center" wrapText="1"/>
      <protection locked="0"/>
    </xf>
    <xf numFmtId="43" fontId="2" fillId="0" borderId="7" xfId="1" applyNumberFormat="1" applyFont="1" applyFill="1" applyBorder="1" applyAlignment="1" applyProtection="1">
      <alignment vertical="center" wrapText="1"/>
      <protection locked="0"/>
    </xf>
    <xf numFmtId="0" fontId="2" fillId="0" borderId="5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justify" vertical="center" wrapText="1"/>
    </xf>
    <xf numFmtId="0" fontId="2" fillId="0" borderId="5" xfId="1" applyFont="1" applyFill="1" applyBorder="1" applyAlignment="1">
      <alignment horizontal="justify" vertical="center" wrapText="1"/>
    </xf>
    <xf numFmtId="0" fontId="2" fillId="0" borderId="6" xfId="1" applyFont="1" applyFill="1" applyBorder="1" applyAlignment="1">
      <alignment horizontal="center" vertical="center" shrinkToFit="1"/>
    </xf>
    <xf numFmtId="43" fontId="2" fillId="0" borderId="6" xfId="1" applyNumberFormat="1" applyFont="1" applyFill="1" applyBorder="1" applyAlignment="1">
      <alignment vertical="center" wrapText="1"/>
    </xf>
    <xf numFmtId="43" fontId="2" fillId="0" borderId="7" xfId="1" applyNumberFormat="1" applyFont="1" applyFill="1" applyBorder="1" applyAlignment="1">
      <alignment vertical="center" wrapText="1"/>
    </xf>
    <xf numFmtId="0" fontId="2" fillId="0" borderId="0" xfId="1" applyFont="1" applyFill="1" applyAlignment="1">
      <alignment vertical="center"/>
    </xf>
    <xf numFmtId="0" fontId="2" fillId="0" borderId="6" xfId="1" applyFont="1" applyFill="1" applyBorder="1" applyAlignment="1">
      <alignment horizontal="justify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left" vertical="center" wrapText="1" indent="1"/>
    </xf>
    <xf numFmtId="0" fontId="2" fillId="0" borderId="6" xfId="1" applyFont="1" applyFill="1" applyBorder="1" applyAlignment="1">
      <alignment horizontal="left" vertical="center" wrapText="1" indent="1"/>
    </xf>
    <xf numFmtId="0" fontId="3" fillId="0" borderId="5" xfId="1" applyFont="1" applyFill="1" applyBorder="1" applyAlignment="1">
      <alignment horizontal="left" vertical="center" wrapText="1" indent="1"/>
    </xf>
    <xf numFmtId="0" fontId="2" fillId="0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justify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43" fontId="2" fillId="0" borderId="0" xfId="2" applyFont="1" applyFill="1" applyBorder="1" applyAlignment="1" applyProtection="1">
      <alignment vertical="center"/>
    </xf>
    <xf numFmtId="43" fontId="5" fillId="0" borderId="0" xfId="1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3" fontId="3" fillId="0" borderId="3" xfId="1" applyNumberFormat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left" vertical="center" wrapText="1" indent="1"/>
    </xf>
    <xf numFmtId="0" fontId="10" fillId="0" borderId="6" xfId="1" applyFont="1" applyFill="1" applyBorder="1" applyAlignment="1">
      <alignment horizontal="left" vertical="center" wrapText="1" indent="1"/>
    </xf>
    <xf numFmtId="0" fontId="12" fillId="0" borderId="6" xfId="1" applyFont="1" applyFill="1" applyBorder="1" applyAlignment="1">
      <alignment horizontal="left" vertical="center" wrapText="1" indent="1"/>
    </xf>
    <xf numFmtId="0" fontId="10" fillId="0" borderId="1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shrinkToFit="1"/>
    </xf>
    <xf numFmtId="43" fontId="2" fillId="0" borderId="0" xfId="2" applyFont="1" applyFill="1" applyBorder="1" applyAlignment="1">
      <alignment vertical="center" wrapText="1"/>
    </xf>
    <xf numFmtId="0" fontId="10" fillId="0" borderId="0" xfId="1" applyFont="1" applyFill="1" applyBorder="1" applyAlignment="1">
      <alignment horizontal="center" vertical="center" wrapText="1"/>
    </xf>
    <xf numFmtId="43" fontId="11" fillId="0" borderId="0" xfId="2" applyFont="1" applyFill="1" applyBorder="1" applyAlignment="1" applyProtection="1">
      <alignment vertical="center"/>
    </xf>
    <xf numFmtId="43" fontId="2" fillId="0" borderId="6" xfId="4" applyFont="1" applyFill="1" applyBorder="1" applyAlignment="1">
      <alignment vertical="center" wrapText="1"/>
    </xf>
    <xf numFmtId="43" fontId="2" fillId="0" borderId="6" xfId="4" applyFont="1" applyFill="1" applyBorder="1" applyAlignment="1" applyProtection="1">
      <alignment vertical="center" wrapText="1"/>
      <protection locked="0"/>
    </xf>
    <xf numFmtId="43" fontId="2" fillId="0" borderId="10" xfId="4" applyFont="1" applyFill="1" applyBorder="1" applyAlignment="1">
      <alignment vertical="center" wrapText="1"/>
    </xf>
    <xf numFmtId="0" fontId="2" fillId="0" borderId="6" xfId="4" applyNumberFormat="1" applyFont="1" applyFill="1" applyBorder="1" applyAlignment="1">
      <alignment horizontal="center" vertical="center" shrinkToFit="1"/>
    </xf>
    <xf numFmtId="0" fontId="2" fillId="0" borderId="6" xfId="4" applyNumberFormat="1" applyFont="1" applyFill="1" applyBorder="1" applyAlignment="1" applyProtection="1">
      <alignment horizontal="center" vertical="center" shrinkToFit="1"/>
      <protection locked="0"/>
    </xf>
    <xf numFmtId="0" fontId="2" fillId="0" borderId="10" xfId="4" applyNumberFormat="1" applyFont="1" applyFill="1" applyBorder="1" applyAlignment="1">
      <alignment horizontal="center" vertical="center" shrinkToFit="1"/>
    </xf>
    <xf numFmtId="0" fontId="2" fillId="0" borderId="6" xfId="1" applyNumberFormat="1" applyFont="1" applyFill="1" applyBorder="1" applyAlignment="1">
      <alignment horizontal="center" vertical="center" wrapText="1"/>
    </xf>
    <xf numFmtId="0" fontId="2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0" xfId="1" applyNumberFormat="1" applyFont="1" applyFill="1" applyBorder="1" applyAlignment="1">
      <alignment horizontal="center" vertical="center" wrapText="1"/>
    </xf>
    <xf numFmtId="43" fontId="2" fillId="0" borderId="7" xfId="4" applyFont="1" applyFill="1" applyBorder="1" applyAlignment="1">
      <alignment vertical="center" wrapText="1"/>
    </xf>
    <xf numFmtId="43" fontId="2" fillId="0" borderId="7" xfId="4" applyFont="1" applyFill="1" applyBorder="1" applyAlignment="1" applyProtection="1">
      <alignment vertical="center" wrapText="1"/>
      <protection locked="0"/>
    </xf>
    <xf numFmtId="43" fontId="2" fillId="0" borderId="7" xfId="4" applyFont="1" applyFill="1" applyBorder="1" applyAlignment="1" applyProtection="1">
      <alignment vertical="center" wrapText="1"/>
    </xf>
    <xf numFmtId="43" fontId="2" fillId="0" borderId="11" xfId="4" applyFont="1" applyFill="1" applyBorder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43" fontId="3" fillId="0" borderId="4" xfId="1" applyNumberFormat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left" vertical="center" wrapText="1" indent="1"/>
    </xf>
    <xf numFmtId="0" fontId="10" fillId="0" borderId="5" xfId="1" applyFont="1" applyFill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12" fillId="0" borderId="5" xfId="1" applyFont="1" applyFill="1" applyBorder="1" applyAlignment="1">
      <alignment horizontal="justify" vertical="center" wrapText="1"/>
    </xf>
    <xf numFmtId="0" fontId="10" fillId="0" borderId="0" xfId="5" applyFont="1" applyFill="1" applyAlignment="1" applyProtection="1">
      <alignment vertical="center"/>
    </xf>
    <xf numFmtId="0" fontId="17" fillId="0" borderId="0" xfId="5" applyFont="1" applyFill="1" applyAlignment="1" applyProtection="1">
      <alignment vertical="center"/>
    </xf>
    <xf numFmtId="0" fontId="16" fillId="0" borderId="0" xfId="5" applyFont="1" applyFill="1" applyAlignment="1" applyProtection="1">
      <alignment vertical="center"/>
    </xf>
    <xf numFmtId="0" fontId="15" fillId="0" borderId="0" xfId="5" applyFont="1" applyFill="1" applyBorder="1" applyAlignment="1" applyProtection="1">
      <alignment vertical="center"/>
    </xf>
    <xf numFmtId="0" fontId="10" fillId="0" borderId="0" xfId="5" applyFont="1" applyFill="1" applyAlignment="1" applyProtection="1">
      <alignment horizontal="center" vertical="center" wrapText="1"/>
    </xf>
    <xf numFmtId="177" fontId="16" fillId="0" borderId="0" xfId="5" applyNumberFormat="1" applyFont="1" applyFill="1" applyAlignment="1" applyProtection="1">
      <alignment horizontal="right" vertical="center" wrapText="1"/>
    </xf>
    <xf numFmtId="177" fontId="16" fillId="0" borderId="0" xfId="5" applyNumberFormat="1" applyFont="1" applyFill="1" applyAlignment="1" applyProtection="1">
      <alignment horizontal="right" vertical="center"/>
    </xf>
    <xf numFmtId="177" fontId="1" fillId="0" borderId="0" xfId="5" applyNumberFormat="1" applyFont="1" applyFill="1" applyAlignment="1" applyProtection="1">
      <alignment horizontal="right" vertical="center"/>
    </xf>
    <xf numFmtId="0" fontId="18" fillId="0" borderId="0" xfId="5" applyFont="1" applyFill="1" applyAlignment="1" applyProtection="1">
      <alignment vertical="center" wrapText="1"/>
    </xf>
    <xf numFmtId="0" fontId="18" fillId="0" borderId="0" xfId="5" applyFont="1" applyFill="1" applyAlignment="1" applyProtection="1">
      <alignment vertical="center"/>
    </xf>
    <xf numFmtId="0" fontId="10" fillId="0" borderId="0" xfId="5" applyFont="1" applyFill="1" applyAlignment="1" applyProtection="1">
      <alignment vertical="center" wrapText="1"/>
    </xf>
    <xf numFmtId="0" fontId="15" fillId="0" borderId="0" xfId="5" applyFont="1" applyFill="1" applyBorder="1" applyAlignment="1" applyProtection="1">
      <alignment vertical="center" wrapText="1"/>
    </xf>
    <xf numFmtId="177" fontId="16" fillId="0" borderId="0" xfId="5" applyNumberFormat="1" applyFont="1" applyFill="1" applyBorder="1" applyAlignment="1" applyProtection="1">
      <alignment horizontal="right" vertical="center" shrinkToFit="1"/>
    </xf>
    <xf numFmtId="43" fontId="16" fillId="0" borderId="11" xfId="4" applyFont="1" applyFill="1" applyBorder="1" applyAlignment="1" applyProtection="1">
      <alignment horizontal="right" vertical="center" shrinkToFit="1"/>
    </xf>
    <xf numFmtId="0" fontId="10" fillId="0" borderId="6" xfId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Fill="1" applyAlignment="1">
      <alignment vertical="center"/>
    </xf>
    <xf numFmtId="0" fontId="3" fillId="0" borderId="0" xfId="1" applyFont="1" applyFill="1" applyAlignment="1">
      <alignment horizontal="left" vertical="center"/>
    </xf>
    <xf numFmtId="43" fontId="3" fillId="0" borderId="0" xfId="1" applyNumberFormat="1" applyFont="1" applyFill="1" applyAlignment="1">
      <alignment horizontal="right" vertical="center"/>
    </xf>
    <xf numFmtId="0" fontId="3" fillId="0" borderId="0" xfId="1" applyFont="1" applyFill="1" applyAlignment="1">
      <alignment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justify" vertical="center" wrapText="1"/>
    </xf>
    <xf numFmtId="0" fontId="10" fillId="0" borderId="6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20" fillId="0" borderId="5" xfId="1" applyFont="1" applyFill="1" applyBorder="1" applyAlignment="1">
      <alignment horizontal="left" vertical="center" wrapText="1" indent="1"/>
    </xf>
    <xf numFmtId="0" fontId="10" fillId="0" borderId="9" xfId="1" applyFont="1" applyFill="1" applyBorder="1" applyAlignment="1">
      <alignment horizontal="justify" vertical="center" wrapText="1"/>
    </xf>
    <xf numFmtId="43" fontId="6" fillId="0" borderId="0" xfId="1" applyNumberFormat="1" applyFont="1" applyFill="1" applyAlignment="1">
      <alignment horizontal="center" vertical="center"/>
    </xf>
    <xf numFmtId="0" fontId="10" fillId="0" borderId="0" xfId="1" applyFont="1" applyFill="1" applyBorder="1" applyAlignment="1">
      <alignment horizontal="justify" vertical="center" wrapText="1"/>
    </xf>
    <xf numFmtId="177" fontId="10" fillId="0" borderId="0" xfId="1" applyNumberFormat="1" applyFont="1" applyFill="1" applyBorder="1" applyAlignment="1">
      <alignment horizontal="right" vertical="center" wrapText="1"/>
    </xf>
    <xf numFmtId="0" fontId="3" fillId="0" borderId="0" xfId="1" applyFont="1" applyFill="1" applyBorder="1" applyAlignment="1">
      <alignment vertical="center"/>
    </xf>
    <xf numFmtId="43" fontId="10" fillId="0" borderId="6" xfId="4" applyFont="1" applyFill="1" applyBorder="1" applyAlignment="1">
      <alignment horizontal="right" vertical="center" wrapText="1"/>
    </xf>
    <xf numFmtId="43" fontId="10" fillId="0" borderId="7" xfId="4" applyFont="1" applyFill="1" applyBorder="1" applyAlignment="1">
      <alignment horizontal="right" vertical="center" wrapText="1"/>
    </xf>
    <xf numFmtId="43" fontId="10" fillId="0" borderId="6" xfId="4" applyFont="1" applyFill="1" applyBorder="1" applyAlignment="1" applyProtection="1">
      <alignment horizontal="right" vertical="center" wrapText="1"/>
      <protection locked="0"/>
    </xf>
    <xf numFmtId="43" fontId="10" fillId="0" borderId="7" xfId="4" applyFont="1" applyFill="1" applyBorder="1" applyAlignment="1" applyProtection="1">
      <alignment horizontal="right" vertical="center" wrapText="1"/>
      <protection locked="0"/>
    </xf>
    <xf numFmtId="43" fontId="10" fillId="0" borderId="10" xfId="4" applyFont="1" applyFill="1" applyBorder="1" applyAlignment="1">
      <alignment horizontal="right" vertical="center" wrapText="1"/>
    </xf>
    <xf numFmtId="43" fontId="10" fillId="0" borderId="11" xfId="4" applyFont="1" applyFill="1" applyBorder="1" applyAlignment="1">
      <alignment horizontal="right" vertical="center" wrapText="1"/>
    </xf>
    <xf numFmtId="43" fontId="10" fillId="2" borderId="6" xfId="4" applyFont="1" applyFill="1" applyBorder="1" applyAlignment="1" applyProtection="1">
      <alignment horizontal="right" vertical="center" wrapText="1"/>
      <protection locked="0"/>
    </xf>
    <xf numFmtId="43" fontId="3" fillId="0" borderId="0" xfId="1" applyNumberFormat="1" applyFont="1" applyFill="1" applyAlignment="1">
      <alignment vertical="center"/>
    </xf>
    <xf numFmtId="43" fontId="10" fillId="19" borderId="6" xfId="4" applyFont="1" applyFill="1" applyBorder="1" applyAlignment="1" applyProtection="1">
      <alignment horizontal="right" vertical="center" wrapText="1"/>
      <protection locked="0"/>
    </xf>
    <xf numFmtId="43" fontId="10" fillId="19" borderId="7" xfId="4" applyFont="1" applyFill="1" applyBorder="1" applyAlignment="1" applyProtection="1">
      <alignment horizontal="right" vertical="center" wrapText="1"/>
      <protection locked="0"/>
    </xf>
    <xf numFmtId="43" fontId="16" fillId="0" borderId="16" xfId="4" applyFont="1" applyFill="1" applyBorder="1" applyAlignment="1" applyProtection="1">
      <alignment horizontal="right" vertical="center" shrinkToFit="1"/>
    </xf>
    <xf numFmtId="43" fontId="16" fillId="0" borderId="16" xfId="4" applyFont="1" applyFill="1" applyBorder="1" applyAlignment="1" applyProtection="1">
      <alignment horizontal="right" vertical="center" shrinkToFit="1"/>
      <protection locked="0"/>
    </xf>
    <xf numFmtId="43" fontId="16" fillId="2" borderId="16" xfId="4" applyFont="1" applyFill="1" applyBorder="1" applyAlignment="1" applyProtection="1">
      <alignment horizontal="right" vertical="center" shrinkToFit="1"/>
    </xf>
    <xf numFmtId="43" fontId="16" fillId="0" borderId="17" xfId="4" applyFont="1" applyFill="1" applyBorder="1" applyAlignment="1" applyProtection="1">
      <alignment horizontal="right" vertical="center" shrinkToFit="1"/>
    </xf>
    <xf numFmtId="43" fontId="16" fillId="2" borderId="16" xfId="4" applyFont="1" applyFill="1" applyBorder="1" applyAlignment="1" applyProtection="1">
      <alignment horizontal="right" vertical="center" shrinkToFit="1"/>
      <protection locked="0"/>
    </xf>
    <xf numFmtId="43" fontId="16" fillId="0" borderId="18" xfId="4" applyFont="1" applyFill="1" applyBorder="1" applyAlignment="1" applyProtection="1">
      <alignment horizontal="right" vertical="center" shrinkToFit="1"/>
    </xf>
    <xf numFmtId="0" fontId="15" fillId="0" borderId="16" xfId="5" applyFont="1" applyFill="1" applyBorder="1" applyAlignment="1" applyProtection="1">
      <alignment horizontal="center" vertical="center" wrapText="1"/>
    </xf>
    <xf numFmtId="0" fontId="15" fillId="0" borderId="21" xfId="5" applyFont="1" applyFill="1" applyBorder="1" applyAlignment="1" applyProtection="1">
      <alignment vertical="center"/>
    </xf>
    <xf numFmtId="0" fontId="16" fillId="0" borderId="0" xfId="5" applyFont="1" applyFill="1" applyBorder="1" applyAlignment="1" applyProtection="1">
      <alignment vertical="center"/>
    </xf>
    <xf numFmtId="43" fontId="15" fillId="0" borderId="22" xfId="5" applyNumberFormat="1" applyFont="1" applyFill="1" applyBorder="1" applyAlignment="1" applyProtection="1">
      <alignment horizontal="right" vertical="center"/>
    </xf>
    <xf numFmtId="0" fontId="15" fillId="0" borderId="23" xfId="5" applyFont="1" applyFill="1" applyBorder="1" applyAlignment="1" applyProtection="1">
      <alignment vertical="center" wrapText="1"/>
    </xf>
    <xf numFmtId="0" fontId="16" fillId="0" borderId="23" xfId="5" applyFont="1" applyFill="1" applyBorder="1" applyAlignment="1" applyProtection="1">
      <alignment vertical="center" wrapText="1"/>
    </xf>
    <xf numFmtId="0" fontId="15" fillId="0" borderId="23" xfId="5" applyFont="1" applyFill="1" applyBorder="1" applyAlignment="1" applyProtection="1">
      <alignment horizontal="left" vertical="center" wrapText="1" indent="1"/>
    </xf>
    <xf numFmtId="0" fontId="16" fillId="0" borderId="23" xfId="5" applyFont="1" applyFill="1" applyBorder="1" applyAlignment="1" applyProtection="1">
      <alignment horizontal="left" vertical="center" wrapText="1" indent="2"/>
    </xf>
    <xf numFmtId="0" fontId="15" fillId="0" borderId="9" xfId="5" applyFont="1" applyFill="1" applyBorder="1" applyAlignment="1" applyProtection="1">
      <alignment vertical="center" wrapText="1"/>
    </xf>
    <xf numFmtId="0" fontId="35" fillId="0" borderId="0" xfId="1" applyFont="1" applyFill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4" fillId="0" borderId="8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9" fillId="0" borderId="0" xfId="1" applyFont="1" applyFill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177" fontId="16" fillId="0" borderId="0" xfId="5" applyNumberFormat="1" applyFont="1" applyFill="1" applyBorder="1" applyAlignment="1" applyProtection="1">
      <alignment horizontal="right" vertical="center" shrinkToFit="1"/>
    </xf>
    <xf numFmtId="177" fontId="15" fillId="0" borderId="0" xfId="5" applyNumberFormat="1" applyFont="1" applyFill="1" applyBorder="1" applyAlignment="1" applyProtection="1">
      <alignment horizontal="right" vertical="center" shrinkToFit="1"/>
    </xf>
    <xf numFmtId="0" fontId="15" fillId="0" borderId="16" xfId="5" applyFont="1" applyFill="1" applyBorder="1" applyAlignment="1" applyProtection="1">
      <alignment horizontal="center" vertical="center" wrapText="1"/>
    </xf>
    <xf numFmtId="0" fontId="15" fillId="0" borderId="18" xfId="5" applyFont="1" applyFill="1" applyBorder="1" applyAlignment="1" applyProtection="1">
      <alignment horizontal="center" vertical="center" wrapText="1"/>
    </xf>
    <xf numFmtId="0" fontId="14" fillId="0" borderId="19" xfId="5" applyFont="1" applyFill="1" applyBorder="1" applyAlignment="1" applyProtection="1">
      <alignment horizontal="center" vertical="center"/>
    </xf>
    <xf numFmtId="0" fontId="14" fillId="0" borderId="8" xfId="5" applyFont="1" applyFill="1" applyBorder="1" applyAlignment="1" applyProtection="1">
      <alignment horizontal="center" vertical="center"/>
    </xf>
    <xf numFmtId="0" fontId="14" fillId="0" borderId="20" xfId="5" applyFont="1" applyFill="1" applyBorder="1" applyAlignment="1" applyProtection="1">
      <alignment horizontal="center" vertical="center"/>
    </xf>
    <xf numFmtId="31" fontId="16" fillId="0" borderId="21" xfId="5" applyNumberFormat="1" applyFont="1" applyFill="1" applyBorder="1" applyAlignment="1" applyProtection="1">
      <alignment horizontal="center" vertical="center"/>
    </xf>
    <xf numFmtId="0" fontId="16" fillId="0" borderId="0" xfId="5" applyFont="1" applyFill="1" applyBorder="1" applyAlignment="1" applyProtection="1">
      <alignment horizontal="center" vertical="center"/>
    </xf>
    <xf numFmtId="0" fontId="16" fillId="0" borderId="22" xfId="5" applyFont="1" applyFill="1" applyBorder="1" applyAlignment="1" applyProtection="1">
      <alignment horizontal="center" vertical="center"/>
    </xf>
    <xf numFmtId="0" fontId="15" fillId="0" borderId="3" xfId="5" applyFont="1" applyFill="1" applyBorder="1" applyAlignment="1" applyProtection="1">
      <alignment horizontal="center" vertical="center" wrapText="1"/>
    </xf>
    <xf numFmtId="0" fontId="15" fillId="0" borderId="4" xfId="5" applyFont="1" applyFill="1" applyBorder="1" applyAlignment="1" applyProtection="1">
      <alignment horizontal="center" vertical="center" wrapText="1"/>
    </xf>
    <xf numFmtId="0" fontId="15" fillId="0" borderId="2" xfId="5" applyFont="1" applyFill="1" applyBorder="1" applyAlignment="1" applyProtection="1">
      <alignment horizontal="center" vertical="center" wrapText="1"/>
    </xf>
    <xf numFmtId="0" fontId="15" fillId="0" borderId="23" xfId="5" applyFont="1" applyFill="1" applyBorder="1" applyAlignment="1" applyProtection="1">
      <alignment horizontal="center" vertical="center" wrapText="1"/>
    </xf>
    <xf numFmtId="0" fontId="14" fillId="0" borderId="0" xfId="5" applyFont="1" applyFill="1" applyAlignment="1" applyProtection="1">
      <alignment horizontal="center" vertical="center"/>
    </xf>
    <xf numFmtId="31" fontId="16" fillId="0" borderId="0" xfId="5" applyNumberFormat="1" applyFont="1" applyFill="1" applyBorder="1" applyAlignment="1" applyProtection="1">
      <alignment horizontal="center" vertical="center"/>
    </xf>
    <xf numFmtId="43" fontId="16" fillId="0" borderId="1" xfId="5" applyNumberFormat="1" applyFont="1" applyFill="1" applyBorder="1" applyAlignment="1" applyProtection="1">
      <alignment horizontal="right" vertical="center" wrapText="1"/>
    </xf>
    <xf numFmtId="0" fontId="16" fillId="0" borderId="1" xfId="5" applyFont="1" applyFill="1" applyBorder="1" applyAlignment="1" applyProtection="1">
      <alignment horizontal="right" vertical="center" wrapText="1"/>
    </xf>
  </cellXfs>
  <cellStyles count="62">
    <cellStyle name="Accent1" xfId="6"/>
    <cellStyle name="Accent1 - 20%" xfId="7"/>
    <cellStyle name="Accent1 - 40%" xfId="8"/>
    <cellStyle name="Accent1 - 60%" xfId="9"/>
    <cellStyle name="Accent2" xfId="10"/>
    <cellStyle name="Accent2 - 20%" xfId="11"/>
    <cellStyle name="Accent2 - 40%" xfId="12"/>
    <cellStyle name="Accent2 - 60%" xfId="13"/>
    <cellStyle name="Accent3" xfId="14"/>
    <cellStyle name="Accent3 - 20%" xfId="15"/>
    <cellStyle name="Accent3 - 40%" xfId="16"/>
    <cellStyle name="Accent3 - 60%" xfId="17"/>
    <cellStyle name="Accent3_资产负债表转换（母公司汇总）" xfId="18"/>
    <cellStyle name="Accent4" xfId="19"/>
    <cellStyle name="Accent4 - 20%" xfId="20"/>
    <cellStyle name="Accent4 - 40%" xfId="21"/>
    <cellStyle name="Accent4 - 60%" xfId="22"/>
    <cellStyle name="Accent4_资产负债表转换（母公司汇总）" xfId="23"/>
    <cellStyle name="Accent5" xfId="24"/>
    <cellStyle name="Accent5 - 20%" xfId="25"/>
    <cellStyle name="Accent5 - 40%" xfId="26"/>
    <cellStyle name="Accent5 - 60%" xfId="27"/>
    <cellStyle name="Accent5_资产负债表转换（母公司汇总）" xfId="28"/>
    <cellStyle name="Accent6" xfId="29"/>
    <cellStyle name="Accent6 - 20%" xfId="30"/>
    <cellStyle name="Accent6 - 40%" xfId="31"/>
    <cellStyle name="Accent6 - 60%" xfId="32"/>
    <cellStyle name="Accent6_资产负债表转换（母公司汇总）" xfId="33"/>
    <cellStyle name="Header1" xfId="34"/>
    <cellStyle name="Header2" xfId="35"/>
    <cellStyle name="Normal_附1 " xfId="36"/>
    <cellStyle name="表标题" xfId="37"/>
    <cellStyle name="差_龙海试算0806" xfId="38"/>
    <cellStyle name="差_资产负债表转换（母公司汇总）" xfId="39"/>
    <cellStyle name="常规" xfId="0" builtinId="0"/>
    <cellStyle name="常规 2" xfId="3"/>
    <cellStyle name="常规_2007外商投资企业会计报表 2 2" xfId="5"/>
    <cellStyle name="常规_报表格式" xfId="1"/>
    <cellStyle name="好_龙海试算0806" xfId="40"/>
    <cellStyle name="好_资产负债表转换（母公司汇总）" xfId="41"/>
    <cellStyle name="霓付 [0]_97MBO" xfId="42"/>
    <cellStyle name="霓付_97MBO" xfId="43"/>
    <cellStyle name="烹拳 [0]_97MBO" xfId="44"/>
    <cellStyle name="烹拳_97MBO" xfId="45"/>
    <cellStyle name="普通_ 白土" xfId="46"/>
    <cellStyle name="千分位[0]_ 白土" xfId="47"/>
    <cellStyle name="千分位_ 白土" xfId="48"/>
    <cellStyle name="千位[0]_gdhz" xfId="49"/>
    <cellStyle name="千位_gdhz" xfId="50"/>
    <cellStyle name="千位分隔" xfId="4" builtinId="3"/>
    <cellStyle name="千位分隔 2" xfId="2"/>
    <cellStyle name="钎霖_laroux" xfId="51"/>
    <cellStyle name="强调 1" xfId="52"/>
    <cellStyle name="强调 2" xfId="53"/>
    <cellStyle name="强调 3" xfId="54"/>
    <cellStyle name="样式 1" xfId="55"/>
    <cellStyle name="一般_W-report" xfId="56"/>
    <cellStyle name="콤마 [0]_BOILER-CO1" xfId="57"/>
    <cellStyle name="콤마_BOILER-CO1" xfId="58"/>
    <cellStyle name="통화 [0]_BOILER-CO1" xfId="59"/>
    <cellStyle name="통화_BOILER-CO1" xfId="60"/>
    <cellStyle name="표준_0N-HANDLING " xfId="61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&#23457;&#26680;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0998;&#26512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XWM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451;&#35895;&#21326;&#27888;/&#35797;&#31639;&#24179;&#34913;&#34920;/2006&#35797;&#31639;&#24179;&#3491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04&#24180;&#23457;&#35745;/&#21271;&#20140;&#19990;&#32426;&#24658;&#25104;/2.&#20250;&#35745;&#25253;&#34920;&#35797;&#31639;&#21450;&#38468;&#27880;/2004&#24180;&#25913;&#21046;&#23457;&#35745;/&#24535;&#36828;&#20844;&#21496;/2.&#20250;&#35745;&#25253;&#34920;&#35797;&#31639;&#21450;&#38468;&#27880;/11&#31896;&#21512;&#21058;&#23457;&#35745;/&#31185;&#30446;&#20313;&#39069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269;&#31246;/share/XWM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徐"/>
      <sheetName val="管理文件清单"/>
      <sheetName val="B"/>
      <sheetName val="Sheet1"/>
      <sheetName val="Sheet2"/>
      <sheetName val="Sheet3"/>
      <sheetName val="目录"/>
      <sheetName val="应收票据"/>
      <sheetName val="应收账款"/>
      <sheetName val="预收账款"/>
      <sheetName val="应交税金"/>
      <sheetName val="其他应交款"/>
      <sheetName val="主营业务收入"/>
      <sheetName val="主营业务税金及附加"/>
      <sheetName val="其他业务利润"/>
      <sheetName val="营业费用"/>
      <sheetName val="预付账款"/>
      <sheetName val="固及累"/>
      <sheetName val="固减值"/>
      <sheetName val="工程物资"/>
      <sheetName val="在建工程"/>
      <sheetName val="在建减值"/>
      <sheetName val="固定清理"/>
      <sheetName val="应付票据"/>
      <sheetName val="应付账款"/>
      <sheetName val="存货"/>
      <sheetName val="生产成本"/>
      <sheetName val="制造费用"/>
      <sheetName val="劳务成本"/>
      <sheetName val="存货跌价准备"/>
      <sheetName val="代销商品款"/>
      <sheetName val="待摊费用"/>
      <sheetName val="应付工资"/>
      <sheetName val="应付福利费"/>
      <sheetName val="预提费用"/>
      <sheetName val="主营业务成本"/>
      <sheetName val="货币资金"/>
      <sheetName val="短期投资"/>
      <sheetName val="短期投资-委托贷款"/>
      <sheetName val="应收股利"/>
      <sheetName val="应收利息"/>
      <sheetName val="应收补贴款"/>
      <sheetName val="其他应收款"/>
      <sheetName val="长期股权投资"/>
      <sheetName val="长期股权投资明细表"/>
      <sheetName val="长期股权投资-减值准备"/>
      <sheetName val="长期债权投资"/>
      <sheetName val="长期债权投资减值准备"/>
      <sheetName val="无形资产"/>
      <sheetName val="长期待摊费用"/>
      <sheetName val="短期借款"/>
      <sheetName val="应付股利"/>
      <sheetName val="其他应付款"/>
      <sheetName val="内部往来"/>
      <sheetName val="预计负债"/>
      <sheetName val="长期借款"/>
      <sheetName val="应付债券"/>
      <sheetName val="长期应付款"/>
      <sheetName val="专项应付款"/>
      <sheetName val="其他长期负债"/>
      <sheetName val="递延税款"/>
      <sheetName val="一年内到期"/>
      <sheetName val="股本"/>
      <sheetName val="资本公积"/>
      <sheetName val="盈余公积"/>
      <sheetName val="未分配利润"/>
      <sheetName val="管理费用"/>
      <sheetName val="财务费用"/>
      <sheetName val="投资收益"/>
      <sheetName val="补贴收入"/>
      <sheetName val="营业外收入"/>
      <sheetName val="营业外支出"/>
      <sheetName val="所得税"/>
      <sheetName val="以前年度损益"/>
      <sheetName val="减值准备"/>
      <sheetName val="股东权益增减变动表"/>
      <sheetName val="总分类账"/>
      <sheetName val="for disclosure"/>
      <sheetName val="核算项目余额表"/>
      <sheetName val="审核2"/>
      <sheetName val="所得税凭证抽查"/>
      <sheetName val="Sheet9"/>
      <sheetName val="企业表一"/>
      <sheetName val="FA Breakdown"/>
      <sheetName val="XRE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9-1"/>
      <sheetName val="G9-2"/>
      <sheetName val="G9-3"/>
      <sheetName val="资产调整分录"/>
      <sheetName val="负债调整分录"/>
      <sheetName val="利润调整分录"/>
      <sheetName val="资产重分类分录"/>
      <sheetName val="负债重分类分录"/>
      <sheetName val="利润重分类分录"/>
      <sheetName val="企业表一"/>
      <sheetName val="企业表二"/>
      <sheetName val="M-5A"/>
      <sheetName val="M-5B"/>
      <sheetName val="M-5C"/>
      <sheetName val="Sheet1 (11)"/>
      <sheetName val="科目余额表"/>
      <sheetName val="科纳特成本按项目明细-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</sheetData>
      <sheetData sheetId="10"/>
      <sheetData sheetId="11">
        <row r="10">
          <cell r="B10">
            <v>0</v>
          </cell>
          <cell r="C10">
            <v>0</v>
          </cell>
          <cell r="D10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</sheetData>
      <sheetData sheetId="12"/>
      <sheetData sheetId="13">
        <row r="24">
          <cell r="B24">
            <v>0</v>
          </cell>
          <cell r="D24">
            <v>0</v>
          </cell>
          <cell r="F24">
            <v>0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11)"/>
      <sheetName val="Sheet1 (17)"/>
      <sheetName val="Sheet1 (16)"/>
      <sheetName val="Sheet1 (15)"/>
      <sheetName val="Sheet1 (14)"/>
      <sheetName val="Sheet1 (13)"/>
      <sheetName val="Sheet1 (12)"/>
      <sheetName val="Sheet1 (10)"/>
      <sheetName val="Sheet1 (9)"/>
      <sheetName val="Sheet1 (8)"/>
      <sheetName val="Sheet1 (7)"/>
      <sheetName val="Sheet1 (6)"/>
      <sheetName val="Sheet1 (5)"/>
      <sheetName val="Sheet1 (4)"/>
      <sheetName val="Sheet1 (3)"/>
      <sheetName val="Sheet1 (2)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5">
          <cell r="A5" t="str">
            <v>序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况表"/>
      <sheetName val="资对比"/>
      <sheetName val="负对比"/>
      <sheetName val="损对比"/>
      <sheetName val="现对比"/>
      <sheetName val="现附对比"/>
      <sheetName val="指标计算"/>
      <sheetName val="非经"/>
      <sheetName val="减值表"/>
      <sheetName val="资合并"/>
      <sheetName val="负合并"/>
      <sheetName val="损合并"/>
      <sheetName val="抵销"/>
      <sheetName val="现合并"/>
      <sheetName val="现附合并"/>
      <sheetName val="表本部"/>
      <sheetName val="调本部"/>
      <sheetName val="本部现流底稿"/>
      <sheetName val="表1"/>
      <sheetName val="调1"/>
      <sheetName val="表2"/>
      <sheetName val="调2"/>
      <sheetName val="表3"/>
      <sheetName val="调3"/>
      <sheetName val="表4"/>
      <sheetName val="调4"/>
      <sheetName val="表合并期初"/>
      <sheetName val="调合并期初"/>
      <sheetName val="表母公司期初"/>
      <sheetName val="调母公司期初"/>
      <sheetName val="资"/>
      <sheetName val="负"/>
      <sheetName val="损"/>
      <sheetName val="现"/>
      <sheetName val="现附"/>
      <sheetName val="横向分析"/>
      <sheetName val="纵向分析"/>
      <sheetName val="比率趋势表"/>
      <sheetName val="丁字帐户"/>
      <sheetName val="内部往来"/>
    </sheetNames>
    <sheetDataSet>
      <sheetData sheetId="0" refreshError="1">
        <row r="128">
          <cell r="B128" t="str">
            <v>流动资产：</v>
          </cell>
          <cell r="D128" t="str">
            <v>借：</v>
          </cell>
        </row>
        <row r="129">
          <cell r="B129" t="str">
            <v>货币资金</v>
          </cell>
          <cell r="D129" t="str">
            <v xml:space="preserve">  贷：</v>
          </cell>
        </row>
        <row r="130">
          <cell r="B130" t="str">
            <v>短期投资</v>
          </cell>
        </row>
        <row r="131">
          <cell r="B131" t="str">
            <v>短期投资跌价准备</v>
          </cell>
        </row>
        <row r="132">
          <cell r="B132" t="str">
            <v>应收票据</v>
          </cell>
        </row>
        <row r="133">
          <cell r="B133" t="str">
            <v>应收股利</v>
          </cell>
        </row>
        <row r="134">
          <cell r="B134" t="str">
            <v>应收利息</v>
          </cell>
        </row>
        <row r="135">
          <cell r="B135" t="str">
            <v>应收帐款</v>
          </cell>
        </row>
        <row r="136">
          <cell r="B136" t="str">
            <v>应收帐款坏帐准备</v>
          </cell>
        </row>
        <row r="137">
          <cell r="B137" t="str">
            <v>其他应收款</v>
          </cell>
        </row>
        <row r="138">
          <cell r="B138" t="str">
            <v>其他应收款坏帐准备</v>
          </cell>
        </row>
        <row r="139">
          <cell r="B139" t="str">
            <v>预付帐款</v>
          </cell>
        </row>
        <row r="140">
          <cell r="B140" t="str">
            <v>应收补贴款</v>
          </cell>
        </row>
        <row r="141">
          <cell r="B141" t="str">
            <v>存货</v>
          </cell>
        </row>
        <row r="142">
          <cell r="B142" t="str">
            <v>存货跌价准备</v>
          </cell>
        </row>
        <row r="143">
          <cell r="B143" t="str">
            <v>待摊费用</v>
          </cell>
        </row>
        <row r="144">
          <cell r="B144" t="str">
            <v>一年内到期的长期债权投资</v>
          </cell>
        </row>
        <row r="145">
          <cell r="B145" t="str">
            <v>其他流动资产</v>
          </cell>
        </row>
        <row r="147">
          <cell r="B147">
            <v>0</v>
          </cell>
        </row>
        <row r="148">
          <cell r="B148" t="str">
            <v>长期投资：</v>
          </cell>
        </row>
        <row r="149">
          <cell r="B149" t="str">
            <v>长期股权投资</v>
          </cell>
        </row>
        <row r="150">
          <cell r="B150" t="str">
            <v>长期股权投资减值准备</v>
          </cell>
        </row>
        <row r="151">
          <cell r="B151" t="str">
            <v>长期债权投资</v>
          </cell>
        </row>
        <row r="152">
          <cell r="B152" t="str">
            <v>长期债权投资减值准备</v>
          </cell>
        </row>
        <row r="154">
          <cell r="B154">
            <v>0</v>
          </cell>
        </row>
        <row r="155">
          <cell r="B155" t="str">
            <v>固定资产：</v>
          </cell>
        </row>
        <row r="156">
          <cell r="B156" t="str">
            <v>固定资产原值</v>
          </cell>
        </row>
        <row r="157">
          <cell r="B157" t="str">
            <v>累计折旧</v>
          </cell>
        </row>
        <row r="159">
          <cell r="B159" t="str">
            <v>固定资产减值准备</v>
          </cell>
        </row>
        <row r="161">
          <cell r="B161" t="str">
            <v>工程物资</v>
          </cell>
        </row>
        <row r="162">
          <cell r="B162" t="str">
            <v>在建工程</v>
          </cell>
        </row>
        <row r="163">
          <cell r="B163" t="str">
            <v>在减工程减值准备</v>
          </cell>
        </row>
        <row r="164">
          <cell r="B164" t="str">
            <v>固定资产清理</v>
          </cell>
        </row>
        <row r="166">
          <cell r="B166">
            <v>0</v>
          </cell>
        </row>
        <row r="167">
          <cell r="B167" t="str">
            <v>无形资产及其他资产：</v>
          </cell>
        </row>
        <row r="168">
          <cell r="B168" t="str">
            <v>无形资产</v>
          </cell>
        </row>
        <row r="169">
          <cell r="B169" t="str">
            <v>无形资产减值准备</v>
          </cell>
        </row>
        <row r="170">
          <cell r="B170" t="str">
            <v>长期待摊费用</v>
          </cell>
        </row>
        <row r="171">
          <cell r="B171" t="str">
            <v>其他长期资产</v>
          </cell>
        </row>
        <row r="173">
          <cell r="B173">
            <v>0</v>
          </cell>
        </row>
        <row r="174">
          <cell r="B174" t="str">
            <v>递延税项：</v>
          </cell>
        </row>
        <row r="175">
          <cell r="B175" t="str">
            <v>递延税款借项</v>
          </cell>
        </row>
        <row r="177">
          <cell r="B177">
            <v>0</v>
          </cell>
        </row>
        <row r="179">
          <cell r="B179" t="str">
            <v>流动负债：</v>
          </cell>
        </row>
        <row r="180">
          <cell r="B180" t="str">
            <v>短期借款</v>
          </cell>
        </row>
        <row r="181">
          <cell r="B181" t="str">
            <v>应付票据</v>
          </cell>
        </row>
        <row r="182">
          <cell r="B182" t="str">
            <v>应付帐款</v>
          </cell>
        </row>
        <row r="183">
          <cell r="B183" t="str">
            <v>预收帐款</v>
          </cell>
        </row>
        <row r="184">
          <cell r="B184" t="str">
            <v>应付工资</v>
          </cell>
        </row>
        <row r="185">
          <cell r="B185" t="str">
            <v>应付福利费</v>
          </cell>
        </row>
        <row r="186">
          <cell r="B186" t="str">
            <v>应付股利</v>
          </cell>
        </row>
        <row r="187">
          <cell r="B187" t="str">
            <v>应交税金</v>
          </cell>
        </row>
        <row r="188">
          <cell r="B188" t="str">
            <v>其他应交款</v>
          </cell>
        </row>
        <row r="189">
          <cell r="B189" t="str">
            <v>其他应付款</v>
          </cell>
        </row>
        <row r="190">
          <cell r="B190" t="str">
            <v>预提费用</v>
          </cell>
        </row>
        <row r="191">
          <cell r="B191" t="str">
            <v>一年内到期的长期负债</v>
          </cell>
        </row>
        <row r="192">
          <cell r="B192" t="str">
            <v>其他流动负债</v>
          </cell>
        </row>
        <row r="193">
          <cell r="B193" t="str">
            <v/>
          </cell>
        </row>
        <row r="195">
          <cell r="B195">
            <v>0</v>
          </cell>
        </row>
        <row r="196">
          <cell r="B196" t="str">
            <v>长期负债：</v>
          </cell>
        </row>
        <row r="197">
          <cell r="B197" t="str">
            <v>长期借款</v>
          </cell>
        </row>
        <row r="198">
          <cell r="B198" t="str">
            <v>应付债券</v>
          </cell>
        </row>
        <row r="199">
          <cell r="B199" t="str">
            <v>长期应付款</v>
          </cell>
        </row>
        <row r="200">
          <cell r="B200" t="str">
            <v>其他长期负债</v>
          </cell>
        </row>
        <row r="202">
          <cell r="B202">
            <v>0</v>
          </cell>
        </row>
        <row r="203">
          <cell r="B203" t="str">
            <v>递延税项：</v>
          </cell>
        </row>
        <row r="204">
          <cell r="B204" t="str">
            <v>递延税款贷项</v>
          </cell>
        </row>
        <row r="205">
          <cell r="B205">
            <v>0</v>
          </cell>
        </row>
        <row r="207">
          <cell r="B207">
            <v>0</v>
          </cell>
        </row>
        <row r="208">
          <cell r="B208" t="str">
            <v>少数股东权益</v>
          </cell>
        </row>
        <row r="209">
          <cell r="B209">
            <v>0</v>
          </cell>
        </row>
        <row r="210">
          <cell r="B210" t="str">
            <v>所有者（股东）权益：</v>
          </cell>
        </row>
        <row r="211">
          <cell r="B211" t="str">
            <v>实收资本（股本）</v>
          </cell>
        </row>
        <row r="212">
          <cell r="B212" t="str">
            <v>资本公积</v>
          </cell>
        </row>
        <row r="213">
          <cell r="B213" t="str">
            <v>盈余公积-法定或任意公积</v>
          </cell>
        </row>
        <row r="214">
          <cell r="B214" t="str">
            <v>盈余公积-公益金</v>
          </cell>
        </row>
        <row r="215">
          <cell r="B215" t="str">
            <v>未分配利润</v>
          </cell>
        </row>
        <row r="217">
          <cell r="B217" t="str">
            <v>累计未确认的投资损失</v>
          </cell>
        </row>
        <row r="220">
          <cell r="B220">
            <v>0</v>
          </cell>
        </row>
        <row r="222">
          <cell r="B222" t="str">
            <v>主营业务收入</v>
          </cell>
        </row>
        <row r="223">
          <cell r="B223" t="str">
            <v>主营业务成本</v>
          </cell>
        </row>
        <row r="224">
          <cell r="B224" t="str">
            <v>主营业务税金及附加</v>
          </cell>
        </row>
        <row r="226">
          <cell r="B226" t="str">
            <v>其他业务收入</v>
          </cell>
        </row>
        <row r="227">
          <cell r="B227" t="str">
            <v>其他业务支出</v>
          </cell>
        </row>
        <row r="228">
          <cell r="B228" t="str">
            <v>营业费用</v>
          </cell>
        </row>
        <row r="229">
          <cell r="B229" t="str">
            <v>管理费用</v>
          </cell>
        </row>
        <row r="230">
          <cell r="B230" t="str">
            <v>财务费用</v>
          </cell>
        </row>
        <row r="232">
          <cell r="B232" t="str">
            <v>投资收益</v>
          </cell>
        </row>
        <row r="233">
          <cell r="B233" t="str">
            <v>补贴收入</v>
          </cell>
        </row>
        <row r="234">
          <cell r="B234" t="str">
            <v>营业外收入</v>
          </cell>
        </row>
        <row r="235">
          <cell r="B235" t="str">
            <v>营业外支出</v>
          </cell>
        </row>
        <row r="237">
          <cell r="B237" t="str">
            <v>所得税</v>
          </cell>
        </row>
        <row r="238">
          <cell r="B238" t="str">
            <v>少数股东收益</v>
          </cell>
        </row>
        <row r="239">
          <cell r="B239" t="str">
            <v>未确认的投资损失</v>
          </cell>
        </row>
        <row r="241">
          <cell r="B241" t="str">
            <v>年初未分配利润</v>
          </cell>
        </row>
        <row r="242">
          <cell r="B242" t="str">
            <v>盈余公积转入</v>
          </cell>
        </row>
        <row r="244">
          <cell r="B244" t="str">
            <v>提取法定盈余公积</v>
          </cell>
        </row>
        <row r="245">
          <cell r="B245" t="str">
            <v>提取法定公益金</v>
          </cell>
        </row>
        <row r="247">
          <cell r="B247" t="str">
            <v>应付优先股股利</v>
          </cell>
        </row>
        <row r="248">
          <cell r="B248" t="str">
            <v>提取任意盈余公积</v>
          </cell>
        </row>
        <row r="249">
          <cell r="B249" t="str">
            <v>应付普通股股利</v>
          </cell>
        </row>
        <row r="250">
          <cell r="B250" t="str">
            <v>转作股本普通股股利</v>
          </cell>
        </row>
        <row r="251">
          <cell r="B251" t="str">
            <v>未分配利润</v>
          </cell>
        </row>
        <row r="252">
          <cell r="B252">
            <v>0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余额表"/>
      <sheetName val="存货"/>
      <sheetName val="原材料"/>
      <sheetName val="包装物"/>
      <sheetName val="低值"/>
      <sheetName val="库存商品"/>
      <sheetName val="B10-2存货跌价"/>
      <sheetName val="B10-3存货帐实核"/>
    </sheetNames>
    <sheetDataSet>
      <sheetData sheetId="0">
        <row r="3">
          <cell r="A3" t="str">
            <v>科目代码</v>
          </cell>
          <cell r="B3" t="str">
            <v>科目名称</v>
          </cell>
          <cell r="C3" t="str">
            <v>期初余额(借方)</v>
          </cell>
          <cell r="D3" t="str">
            <v>期初余额(贷方)</v>
          </cell>
          <cell r="E3" t="str">
            <v>本期发生额(借方)</v>
          </cell>
          <cell r="F3" t="str">
            <v>本年累计发生额(贷方)</v>
          </cell>
          <cell r="G3" t="str">
            <v>期末余额(借方)</v>
          </cell>
          <cell r="H3" t="str">
            <v>期末余额(贷方)</v>
          </cell>
        </row>
        <row r="4">
          <cell r="A4" t="str">
            <v>101</v>
          </cell>
          <cell r="B4" t="str">
            <v>现金</v>
          </cell>
          <cell r="C4">
            <v>88225.54</v>
          </cell>
          <cell r="D4">
            <v>0</v>
          </cell>
          <cell r="E4">
            <v>341496.41</v>
          </cell>
          <cell r="F4">
            <v>381316.74</v>
          </cell>
          <cell r="G4">
            <v>48405.21</v>
          </cell>
          <cell r="H4">
            <v>0</v>
          </cell>
        </row>
        <row r="5">
          <cell r="A5" t="str">
            <v>102</v>
          </cell>
          <cell r="B5" t="str">
            <v>银行存款</v>
          </cell>
          <cell r="C5">
            <v>498355.06</v>
          </cell>
          <cell r="E5">
            <v>517788.73</v>
          </cell>
          <cell r="F5">
            <v>931988.35</v>
          </cell>
          <cell r="G5">
            <v>84155.44</v>
          </cell>
          <cell r="H5">
            <v>0</v>
          </cell>
        </row>
        <row r="6">
          <cell r="A6" t="str">
            <v>10201</v>
          </cell>
          <cell r="B6" t="str">
            <v xml:space="preserve">  农行常青</v>
          </cell>
          <cell r="C6">
            <v>191669.14</v>
          </cell>
          <cell r="D6">
            <v>0</v>
          </cell>
          <cell r="E6">
            <v>1126.49</v>
          </cell>
          <cell r="F6">
            <v>176734.7</v>
          </cell>
          <cell r="G6">
            <v>16060.93</v>
          </cell>
          <cell r="H6">
            <v>0</v>
          </cell>
        </row>
        <row r="7">
          <cell r="A7" t="str">
            <v>10202</v>
          </cell>
          <cell r="B7" t="str">
            <v xml:space="preserve">  寿营</v>
          </cell>
          <cell r="C7">
            <v>263672.28000000003</v>
          </cell>
          <cell r="D7">
            <v>0</v>
          </cell>
          <cell r="E7">
            <v>396531.61</v>
          </cell>
          <cell r="F7">
            <v>652691.35</v>
          </cell>
          <cell r="G7">
            <v>7512.54</v>
          </cell>
          <cell r="H7">
            <v>0</v>
          </cell>
        </row>
        <row r="8">
          <cell r="A8" t="str">
            <v>10203</v>
          </cell>
          <cell r="B8" t="str">
            <v xml:space="preserve">  望办</v>
          </cell>
          <cell r="C8">
            <v>43013.64</v>
          </cell>
          <cell r="D8">
            <v>0</v>
          </cell>
          <cell r="E8">
            <v>120130.63</v>
          </cell>
          <cell r="F8">
            <v>102562.3</v>
          </cell>
          <cell r="G8">
            <v>60581.97</v>
          </cell>
          <cell r="H8">
            <v>0</v>
          </cell>
        </row>
        <row r="9">
          <cell r="A9" t="str">
            <v>113</v>
          </cell>
          <cell r="B9" t="str">
            <v>应收帐款</v>
          </cell>
          <cell r="C9">
            <v>4763755.8</v>
          </cell>
          <cell r="D9">
            <v>0</v>
          </cell>
          <cell r="E9">
            <v>100540</v>
          </cell>
          <cell r="F9">
            <v>589800</v>
          </cell>
          <cell r="G9">
            <v>4274495.8</v>
          </cell>
          <cell r="H9">
            <v>0</v>
          </cell>
        </row>
        <row r="10">
          <cell r="A10" t="str">
            <v>114</v>
          </cell>
          <cell r="B10" t="str">
            <v>坏帐准备</v>
          </cell>
          <cell r="C10">
            <v>0</v>
          </cell>
          <cell r="D10">
            <v>19040.03</v>
          </cell>
          <cell r="E10">
            <v>0</v>
          </cell>
          <cell r="F10">
            <v>0</v>
          </cell>
          <cell r="G10">
            <v>0</v>
          </cell>
          <cell r="H10">
            <v>19040.03</v>
          </cell>
        </row>
        <row r="11">
          <cell r="A11" t="str">
            <v>119</v>
          </cell>
          <cell r="B11" t="str">
            <v>其他应收款</v>
          </cell>
          <cell r="C11">
            <v>103278.96</v>
          </cell>
          <cell r="D11">
            <v>0</v>
          </cell>
          <cell r="E11">
            <v>10203.799999999999</v>
          </cell>
          <cell r="F11">
            <v>17798.96</v>
          </cell>
          <cell r="G11">
            <v>95683.8</v>
          </cell>
          <cell r="H11">
            <v>0</v>
          </cell>
        </row>
        <row r="12">
          <cell r="A12" t="str">
            <v>11901</v>
          </cell>
          <cell r="B12" t="str">
            <v xml:space="preserve">  霍山中药厂</v>
          </cell>
          <cell r="C12">
            <v>1465.4</v>
          </cell>
          <cell r="D12">
            <v>0</v>
          </cell>
          <cell r="E12">
            <v>0</v>
          </cell>
          <cell r="F12">
            <v>0</v>
          </cell>
          <cell r="G12">
            <v>1465.4</v>
          </cell>
          <cell r="H12">
            <v>0</v>
          </cell>
        </row>
        <row r="13">
          <cell r="A13" t="str">
            <v>11902</v>
          </cell>
          <cell r="B13" t="str">
            <v xml:space="preserve">  化机厂</v>
          </cell>
          <cell r="C13">
            <v>120</v>
          </cell>
          <cell r="D13">
            <v>0</v>
          </cell>
          <cell r="E13">
            <v>0</v>
          </cell>
          <cell r="F13">
            <v>0</v>
          </cell>
          <cell r="G13">
            <v>120</v>
          </cell>
          <cell r="H13">
            <v>0</v>
          </cell>
        </row>
        <row r="14">
          <cell r="A14" t="str">
            <v>11903</v>
          </cell>
          <cell r="B14" t="str">
            <v xml:space="preserve">  孙礼林</v>
          </cell>
          <cell r="C14">
            <v>900</v>
          </cell>
          <cell r="D14">
            <v>0</v>
          </cell>
          <cell r="E14">
            <v>0</v>
          </cell>
          <cell r="F14">
            <v>0</v>
          </cell>
          <cell r="G14">
            <v>900</v>
          </cell>
          <cell r="H14">
            <v>0</v>
          </cell>
        </row>
        <row r="15">
          <cell r="A15" t="str">
            <v>11904</v>
          </cell>
          <cell r="B15" t="str">
            <v xml:space="preserve">  李国洋</v>
          </cell>
          <cell r="C15">
            <v>1465</v>
          </cell>
          <cell r="D15">
            <v>0</v>
          </cell>
          <cell r="E15">
            <v>0</v>
          </cell>
          <cell r="F15">
            <v>0</v>
          </cell>
          <cell r="G15">
            <v>1465</v>
          </cell>
          <cell r="H15">
            <v>0</v>
          </cell>
        </row>
        <row r="16">
          <cell r="A16" t="str">
            <v>11905</v>
          </cell>
          <cell r="B16" t="str">
            <v xml:space="preserve">  合肥化工厂</v>
          </cell>
          <cell r="C16">
            <v>2148.5</v>
          </cell>
          <cell r="D16">
            <v>0</v>
          </cell>
          <cell r="E16">
            <v>0</v>
          </cell>
          <cell r="F16">
            <v>0</v>
          </cell>
          <cell r="G16">
            <v>2148.5</v>
          </cell>
          <cell r="H16">
            <v>0</v>
          </cell>
        </row>
        <row r="17">
          <cell r="A17" t="str">
            <v>11906</v>
          </cell>
          <cell r="B17" t="str">
            <v xml:space="preserve">  合肥中药厂</v>
          </cell>
          <cell r="C17">
            <v>25850.68</v>
          </cell>
          <cell r="D17">
            <v>0</v>
          </cell>
          <cell r="E17">
            <v>0</v>
          </cell>
          <cell r="F17">
            <v>0</v>
          </cell>
          <cell r="G17">
            <v>25850.68</v>
          </cell>
          <cell r="H17">
            <v>0</v>
          </cell>
        </row>
        <row r="18">
          <cell r="A18" t="str">
            <v>11907</v>
          </cell>
          <cell r="B18" t="str">
            <v xml:space="preserve">  省科技情报研究开发中心</v>
          </cell>
          <cell r="C18">
            <v>680</v>
          </cell>
          <cell r="D18">
            <v>0</v>
          </cell>
          <cell r="E18">
            <v>0</v>
          </cell>
          <cell r="F18">
            <v>0</v>
          </cell>
          <cell r="G18">
            <v>680</v>
          </cell>
          <cell r="H18">
            <v>0</v>
          </cell>
        </row>
        <row r="19">
          <cell r="A19" t="str">
            <v>11908</v>
          </cell>
          <cell r="B19" t="str">
            <v xml:space="preserve">  合肥迪尔医药有限公司</v>
          </cell>
          <cell r="C19">
            <v>4402</v>
          </cell>
          <cell r="D19">
            <v>0</v>
          </cell>
          <cell r="E19">
            <v>0</v>
          </cell>
          <cell r="F19">
            <v>2943.36</v>
          </cell>
          <cell r="G19">
            <v>1458.64</v>
          </cell>
          <cell r="H19">
            <v>0</v>
          </cell>
        </row>
        <row r="20">
          <cell r="A20" t="str">
            <v>11909</v>
          </cell>
          <cell r="B20" t="str">
            <v xml:space="preserve">  苏州三印华达供销公司</v>
          </cell>
          <cell r="C20">
            <v>3000</v>
          </cell>
          <cell r="D20">
            <v>0</v>
          </cell>
          <cell r="E20">
            <v>0</v>
          </cell>
          <cell r="F20">
            <v>0</v>
          </cell>
          <cell r="G20">
            <v>3000</v>
          </cell>
          <cell r="H20">
            <v>0</v>
          </cell>
        </row>
        <row r="21">
          <cell r="A21" t="str">
            <v>11910</v>
          </cell>
          <cell r="B21" t="str">
            <v xml:space="preserve">  长途台</v>
          </cell>
          <cell r="C21">
            <v>300</v>
          </cell>
          <cell r="D21">
            <v>0</v>
          </cell>
          <cell r="E21">
            <v>0</v>
          </cell>
          <cell r="F21">
            <v>0</v>
          </cell>
          <cell r="G21">
            <v>300</v>
          </cell>
          <cell r="H21">
            <v>0</v>
          </cell>
        </row>
        <row r="22">
          <cell r="A22" t="str">
            <v>11911</v>
          </cell>
          <cell r="B22" t="str">
            <v xml:space="preserve">  省粮油进出口公司</v>
          </cell>
          <cell r="C22">
            <v>155</v>
          </cell>
          <cell r="D22">
            <v>0</v>
          </cell>
          <cell r="E22">
            <v>0</v>
          </cell>
          <cell r="F22">
            <v>0</v>
          </cell>
          <cell r="G22">
            <v>155</v>
          </cell>
          <cell r="H22">
            <v>0</v>
          </cell>
        </row>
        <row r="23">
          <cell r="A23" t="str">
            <v>11912</v>
          </cell>
          <cell r="B23" t="str">
            <v xml:space="preserve">  省医药保健进出口公司</v>
          </cell>
          <cell r="C23">
            <v>3250</v>
          </cell>
          <cell r="D23">
            <v>0</v>
          </cell>
          <cell r="E23">
            <v>0</v>
          </cell>
          <cell r="F23">
            <v>0</v>
          </cell>
          <cell r="G23">
            <v>3250</v>
          </cell>
          <cell r="H23">
            <v>0</v>
          </cell>
        </row>
        <row r="24">
          <cell r="A24" t="str">
            <v>11914</v>
          </cell>
          <cell r="B24" t="str">
            <v xml:space="preserve">  王永来</v>
          </cell>
          <cell r="C24">
            <v>534.1</v>
          </cell>
          <cell r="D24">
            <v>0</v>
          </cell>
          <cell r="E24">
            <v>0</v>
          </cell>
          <cell r="F24">
            <v>0</v>
          </cell>
          <cell r="G24">
            <v>534.1</v>
          </cell>
          <cell r="H24">
            <v>0</v>
          </cell>
        </row>
        <row r="25">
          <cell r="A25" t="str">
            <v>11915</v>
          </cell>
          <cell r="B25" t="str">
            <v xml:space="preserve">  安庆石化晴纶厂</v>
          </cell>
          <cell r="C25">
            <v>20284</v>
          </cell>
          <cell r="D25">
            <v>0</v>
          </cell>
          <cell r="E25">
            <v>0</v>
          </cell>
          <cell r="F25">
            <v>0</v>
          </cell>
          <cell r="G25">
            <v>20284</v>
          </cell>
          <cell r="H25">
            <v>0</v>
          </cell>
        </row>
        <row r="26">
          <cell r="A26" t="str">
            <v>11916</v>
          </cell>
          <cell r="B26" t="str">
            <v xml:space="preserve">  安庆第一制药厂</v>
          </cell>
          <cell r="C26">
            <v>3072</v>
          </cell>
          <cell r="D26">
            <v>0</v>
          </cell>
          <cell r="E26">
            <v>0</v>
          </cell>
          <cell r="F26">
            <v>0</v>
          </cell>
          <cell r="G26">
            <v>3072</v>
          </cell>
          <cell r="H26">
            <v>0</v>
          </cell>
        </row>
        <row r="27">
          <cell r="A27" t="str">
            <v>11917</v>
          </cell>
          <cell r="B27" t="str">
            <v xml:space="preserve">  安徽中键塑胶制品公司(蚌埠中键公司)</v>
          </cell>
          <cell r="C27">
            <v>45344.959999999999</v>
          </cell>
          <cell r="D27">
            <v>0</v>
          </cell>
          <cell r="E27">
            <v>0</v>
          </cell>
          <cell r="F27">
            <v>0</v>
          </cell>
          <cell r="G27">
            <v>45344.959999999999</v>
          </cell>
          <cell r="H27">
            <v>0</v>
          </cell>
        </row>
        <row r="28">
          <cell r="A28" t="str">
            <v>11919</v>
          </cell>
          <cell r="B28" t="str">
            <v xml:space="preserve">  石狮办事处</v>
          </cell>
          <cell r="C28">
            <v>1000</v>
          </cell>
          <cell r="D28">
            <v>0</v>
          </cell>
          <cell r="E28">
            <v>0</v>
          </cell>
          <cell r="F28">
            <v>0</v>
          </cell>
          <cell r="G28">
            <v>1000</v>
          </cell>
          <cell r="H28">
            <v>0</v>
          </cell>
        </row>
        <row r="29">
          <cell r="A29" t="str">
            <v>11920</v>
          </cell>
          <cell r="B29" t="str">
            <v xml:space="preserve">  上海崇明县人民法院</v>
          </cell>
          <cell r="C29">
            <v>100</v>
          </cell>
          <cell r="D29">
            <v>0</v>
          </cell>
          <cell r="E29">
            <v>0</v>
          </cell>
          <cell r="F29">
            <v>0</v>
          </cell>
          <cell r="G29">
            <v>100</v>
          </cell>
          <cell r="H29">
            <v>0</v>
          </cell>
        </row>
        <row r="30">
          <cell r="A30" t="str">
            <v>11922</v>
          </cell>
          <cell r="B30" t="str">
            <v xml:space="preserve">  石台药厂</v>
          </cell>
          <cell r="C30">
            <v>3548.4</v>
          </cell>
          <cell r="D30">
            <v>0</v>
          </cell>
          <cell r="E30">
            <v>0</v>
          </cell>
          <cell r="F30">
            <v>0</v>
          </cell>
          <cell r="G30">
            <v>3548.4</v>
          </cell>
          <cell r="H30">
            <v>0</v>
          </cell>
        </row>
        <row r="31">
          <cell r="A31" t="str">
            <v>11924</v>
          </cell>
          <cell r="B31" t="str">
            <v xml:space="preserve">  科技企业杂志社广告部</v>
          </cell>
          <cell r="C31">
            <v>2000</v>
          </cell>
          <cell r="D31">
            <v>0</v>
          </cell>
          <cell r="E31">
            <v>0</v>
          </cell>
          <cell r="F31">
            <v>0</v>
          </cell>
          <cell r="G31">
            <v>2000</v>
          </cell>
          <cell r="H31">
            <v>0</v>
          </cell>
        </row>
        <row r="32">
          <cell r="A32" t="str">
            <v>11926</v>
          </cell>
          <cell r="B32" t="str">
            <v xml:space="preserve">  安徽水产公司淮南公司</v>
          </cell>
          <cell r="C32">
            <v>13627</v>
          </cell>
          <cell r="D32">
            <v>0</v>
          </cell>
          <cell r="E32">
            <v>0</v>
          </cell>
          <cell r="F32">
            <v>0</v>
          </cell>
          <cell r="G32">
            <v>13627</v>
          </cell>
          <cell r="H32">
            <v>0</v>
          </cell>
        </row>
        <row r="33">
          <cell r="A33" t="str">
            <v>11929</v>
          </cell>
          <cell r="B33" t="str">
            <v xml:space="preserve">  合肥神鹿药业公司(神鹿双鹤)</v>
          </cell>
          <cell r="C33">
            <v>0</v>
          </cell>
          <cell r="D33">
            <v>9108</v>
          </cell>
          <cell r="E33">
            <v>0</v>
          </cell>
          <cell r="F33">
            <v>0</v>
          </cell>
          <cell r="G33">
            <v>0</v>
          </cell>
          <cell r="H33">
            <v>9108</v>
          </cell>
        </row>
        <row r="34">
          <cell r="A34" t="str">
            <v>11930</v>
          </cell>
          <cell r="B34" t="str">
            <v xml:space="preserve">  金陵药业股份有限公司合肥利民制药厂</v>
          </cell>
          <cell r="C34">
            <v>0</v>
          </cell>
          <cell r="D34">
            <v>0</v>
          </cell>
          <cell r="E34">
            <v>2345</v>
          </cell>
          <cell r="F34">
            <v>0</v>
          </cell>
          <cell r="G34">
            <v>2345</v>
          </cell>
          <cell r="H34">
            <v>0</v>
          </cell>
        </row>
        <row r="35">
          <cell r="A35" t="str">
            <v>11942</v>
          </cell>
          <cell r="B35" t="str">
            <v xml:space="preserve">  安医大</v>
          </cell>
          <cell r="C35">
            <v>290</v>
          </cell>
          <cell r="D35">
            <v>0</v>
          </cell>
          <cell r="E35">
            <v>270</v>
          </cell>
          <cell r="F35">
            <v>0</v>
          </cell>
          <cell r="G35">
            <v>560</v>
          </cell>
          <cell r="H35">
            <v>0</v>
          </cell>
        </row>
        <row r="36">
          <cell r="A36" t="str">
            <v>11944</v>
          </cell>
          <cell r="B36" t="str">
            <v xml:space="preserve">  合肥哈慈药业有限公司</v>
          </cell>
          <cell r="C36">
            <v>0</v>
          </cell>
          <cell r="D36">
            <v>1412.28</v>
          </cell>
          <cell r="E36">
            <v>0</v>
          </cell>
          <cell r="F36">
            <v>422.4</v>
          </cell>
          <cell r="G36">
            <v>0</v>
          </cell>
          <cell r="H36">
            <v>1834.68</v>
          </cell>
        </row>
        <row r="37">
          <cell r="A37" t="str">
            <v>11951</v>
          </cell>
          <cell r="B37" t="str">
            <v xml:space="preserve">  宏成水产公司</v>
          </cell>
          <cell r="C37">
            <v>0</v>
          </cell>
          <cell r="D37">
            <v>58630</v>
          </cell>
          <cell r="E37">
            <v>0</v>
          </cell>
          <cell r="F37">
            <v>0</v>
          </cell>
          <cell r="G37">
            <v>0</v>
          </cell>
          <cell r="H37">
            <v>58630</v>
          </cell>
        </row>
        <row r="38">
          <cell r="A38" t="str">
            <v>11952</v>
          </cell>
          <cell r="B38" t="str">
            <v xml:space="preserve">  北京陆桥技术有限公司</v>
          </cell>
          <cell r="C38">
            <v>418</v>
          </cell>
          <cell r="D38">
            <v>0</v>
          </cell>
          <cell r="E38">
            <v>0</v>
          </cell>
          <cell r="F38">
            <v>0</v>
          </cell>
          <cell r="G38">
            <v>418</v>
          </cell>
          <cell r="H38">
            <v>0</v>
          </cell>
        </row>
        <row r="39">
          <cell r="A39" t="str">
            <v>11953</v>
          </cell>
          <cell r="B39" t="str">
            <v xml:space="preserve">  浙江省海宁人民法院</v>
          </cell>
          <cell r="C39">
            <v>6476</v>
          </cell>
          <cell r="D39">
            <v>0</v>
          </cell>
          <cell r="E39">
            <v>0</v>
          </cell>
          <cell r="F39">
            <v>0</v>
          </cell>
          <cell r="G39">
            <v>6476</v>
          </cell>
          <cell r="H39">
            <v>0</v>
          </cell>
        </row>
        <row r="40">
          <cell r="A40" t="str">
            <v>11956</v>
          </cell>
          <cell r="B40" t="str">
            <v xml:space="preserve">  太和神农药业有限公司</v>
          </cell>
          <cell r="C40">
            <v>0</v>
          </cell>
          <cell r="D40">
            <v>14000</v>
          </cell>
          <cell r="E40">
            <v>0</v>
          </cell>
          <cell r="F40">
            <v>0</v>
          </cell>
          <cell r="G40">
            <v>0</v>
          </cell>
          <cell r="H40">
            <v>14000</v>
          </cell>
        </row>
        <row r="41">
          <cell r="A41" t="str">
            <v>11967</v>
          </cell>
          <cell r="B41" t="str">
            <v xml:space="preserve">  合肥顶绿食品公司</v>
          </cell>
          <cell r="C41">
            <v>10395.200000000001</v>
          </cell>
          <cell r="D41">
            <v>0</v>
          </cell>
          <cell r="E41">
            <v>7588.8</v>
          </cell>
          <cell r="F41">
            <v>10395.200000000001</v>
          </cell>
          <cell r="G41">
            <v>7588.8</v>
          </cell>
          <cell r="H41">
            <v>0</v>
          </cell>
        </row>
        <row r="42">
          <cell r="A42" t="str">
            <v>11968</v>
          </cell>
          <cell r="B42" t="str">
            <v xml:space="preserve">  合肥丰力绿色食品有限公司</v>
          </cell>
          <cell r="C42">
            <v>32084</v>
          </cell>
          <cell r="D42">
            <v>0</v>
          </cell>
          <cell r="E42">
            <v>0</v>
          </cell>
          <cell r="F42">
            <v>0</v>
          </cell>
          <cell r="G42">
            <v>32084</v>
          </cell>
          <cell r="H42">
            <v>0</v>
          </cell>
        </row>
        <row r="43">
          <cell r="A43" t="str">
            <v>11971</v>
          </cell>
          <cell r="B43" t="str">
            <v xml:space="preserve">  盐城水产公司</v>
          </cell>
          <cell r="C43">
            <v>3519</v>
          </cell>
          <cell r="D43">
            <v>0</v>
          </cell>
          <cell r="E43">
            <v>0</v>
          </cell>
          <cell r="F43">
            <v>3519</v>
          </cell>
          <cell r="G43">
            <v>0</v>
          </cell>
          <cell r="H43">
            <v>0</v>
          </cell>
        </row>
        <row r="44">
          <cell r="A44" t="str">
            <v>11972</v>
          </cell>
          <cell r="B44" t="str">
            <v xml:space="preserve">  合肥神鹿集团中药二厂</v>
          </cell>
          <cell r="C44">
            <v>0</v>
          </cell>
          <cell r="D44">
            <v>0</v>
          </cell>
          <cell r="E44">
            <v>0</v>
          </cell>
          <cell r="F44">
            <v>519</v>
          </cell>
          <cell r="G44">
            <v>0</v>
          </cell>
          <cell r="H44">
            <v>519</v>
          </cell>
        </row>
        <row r="45">
          <cell r="A45" t="str">
            <v>123</v>
          </cell>
          <cell r="B45" t="str">
            <v>原材料</v>
          </cell>
          <cell r="C45">
            <v>626302</v>
          </cell>
          <cell r="D45">
            <v>0</v>
          </cell>
          <cell r="E45">
            <v>564233.78</v>
          </cell>
          <cell r="F45">
            <v>214116.52</v>
          </cell>
          <cell r="G45">
            <v>976419.26</v>
          </cell>
          <cell r="H45">
            <v>0</v>
          </cell>
        </row>
        <row r="46">
          <cell r="A46" t="str">
            <v>12301</v>
          </cell>
          <cell r="B46" t="str">
            <v xml:space="preserve">  丙烯腈</v>
          </cell>
          <cell r="C46">
            <v>106641.66</v>
          </cell>
          <cell r="D46">
            <v>0</v>
          </cell>
          <cell r="E46">
            <v>49887.18</v>
          </cell>
          <cell r="F46">
            <v>25555.3</v>
          </cell>
          <cell r="G46">
            <v>130973.54</v>
          </cell>
          <cell r="H46">
            <v>0</v>
          </cell>
        </row>
        <row r="47">
          <cell r="A47" t="str">
            <v>12302</v>
          </cell>
          <cell r="B47" t="str">
            <v xml:space="preserve">  羟胺</v>
          </cell>
          <cell r="C47">
            <v>12296.86</v>
          </cell>
          <cell r="D47">
            <v>0</v>
          </cell>
          <cell r="E47">
            <v>19230.77</v>
          </cell>
          <cell r="F47">
            <v>7692</v>
          </cell>
          <cell r="G47">
            <v>23835.63</v>
          </cell>
          <cell r="H47">
            <v>0</v>
          </cell>
        </row>
        <row r="48">
          <cell r="A48" t="str">
            <v>12303</v>
          </cell>
          <cell r="B48" t="str">
            <v xml:space="preserve">  塑料袋</v>
          </cell>
          <cell r="C48">
            <v>0</v>
          </cell>
          <cell r="D48">
            <v>8957.2800000000007</v>
          </cell>
          <cell r="E48">
            <v>6211.11</v>
          </cell>
          <cell r="F48">
            <v>2159.1</v>
          </cell>
          <cell r="G48">
            <v>0</v>
          </cell>
          <cell r="H48">
            <v>4905.2700000000004</v>
          </cell>
        </row>
        <row r="49">
          <cell r="A49" t="str">
            <v>12304</v>
          </cell>
          <cell r="B49" t="str">
            <v xml:space="preserve">  平平加</v>
          </cell>
          <cell r="C49">
            <v>0</v>
          </cell>
          <cell r="D49">
            <v>7054.84</v>
          </cell>
          <cell r="E49">
            <v>49717.96</v>
          </cell>
          <cell r="F49">
            <v>18530</v>
          </cell>
          <cell r="G49">
            <v>24133.119999999999</v>
          </cell>
          <cell r="H49">
            <v>0</v>
          </cell>
        </row>
        <row r="50">
          <cell r="A50" t="str">
            <v>12305</v>
          </cell>
          <cell r="B50" t="str">
            <v xml:space="preserve">  丁酯</v>
          </cell>
          <cell r="C50">
            <v>0</v>
          </cell>
          <cell r="D50">
            <v>54058.19</v>
          </cell>
          <cell r="E50">
            <v>246000.01</v>
          </cell>
          <cell r="F50">
            <v>130240.92</v>
          </cell>
          <cell r="G50">
            <v>61700.9</v>
          </cell>
          <cell r="H50">
            <v>0</v>
          </cell>
        </row>
        <row r="51">
          <cell r="A51" t="str">
            <v>12308</v>
          </cell>
          <cell r="B51" t="str">
            <v xml:space="preserve">  氨水</v>
          </cell>
          <cell r="C51">
            <v>0</v>
          </cell>
          <cell r="D51">
            <v>5218.13</v>
          </cell>
          <cell r="E51">
            <v>0</v>
          </cell>
          <cell r="F51">
            <v>909.6</v>
          </cell>
          <cell r="G51">
            <v>0</v>
          </cell>
          <cell r="H51">
            <v>6127.73</v>
          </cell>
        </row>
        <row r="52">
          <cell r="A52" t="str">
            <v>12309</v>
          </cell>
          <cell r="B52" t="str">
            <v xml:space="preserve">  丙烯酸</v>
          </cell>
          <cell r="C52">
            <v>0</v>
          </cell>
          <cell r="D52">
            <v>46355.55</v>
          </cell>
          <cell r="E52">
            <v>83077.95</v>
          </cell>
          <cell r="F52">
            <v>21744</v>
          </cell>
          <cell r="G52">
            <v>14978.4</v>
          </cell>
          <cell r="H52">
            <v>0</v>
          </cell>
        </row>
        <row r="53">
          <cell r="A53" t="str">
            <v>12310</v>
          </cell>
          <cell r="B53" t="str">
            <v xml:space="preserve">  OP</v>
          </cell>
          <cell r="C53">
            <v>11176.13</v>
          </cell>
          <cell r="D53">
            <v>0</v>
          </cell>
          <cell r="E53">
            <v>0</v>
          </cell>
          <cell r="F53">
            <v>1624</v>
          </cell>
          <cell r="G53">
            <v>9552.1299999999992</v>
          </cell>
          <cell r="H53">
            <v>0</v>
          </cell>
        </row>
        <row r="54">
          <cell r="A54" t="str">
            <v>12311</v>
          </cell>
          <cell r="B54" t="str">
            <v xml:space="preserve">  司本-80</v>
          </cell>
          <cell r="C54">
            <v>11100.68</v>
          </cell>
          <cell r="D54">
            <v>0</v>
          </cell>
          <cell r="E54">
            <v>0</v>
          </cell>
          <cell r="F54">
            <v>598.5</v>
          </cell>
          <cell r="G54">
            <v>10502.18</v>
          </cell>
          <cell r="H54">
            <v>0</v>
          </cell>
        </row>
        <row r="55">
          <cell r="A55" t="str">
            <v>12312</v>
          </cell>
          <cell r="B55" t="str">
            <v xml:space="preserve">  汉衫</v>
          </cell>
          <cell r="C55">
            <v>6000</v>
          </cell>
          <cell r="D55">
            <v>0</v>
          </cell>
          <cell r="E55">
            <v>0</v>
          </cell>
          <cell r="F55">
            <v>0</v>
          </cell>
          <cell r="G55">
            <v>6000</v>
          </cell>
          <cell r="H55">
            <v>0</v>
          </cell>
        </row>
        <row r="56">
          <cell r="A56" t="str">
            <v>12313</v>
          </cell>
          <cell r="B56" t="str">
            <v xml:space="preserve">  机油</v>
          </cell>
          <cell r="C56">
            <v>4715.0600000000004</v>
          </cell>
          <cell r="D56">
            <v>0</v>
          </cell>
          <cell r="E56">
            <v>0</v>
          </cell>
          <cell r="F56">
            <v>530.4</v>
          </cell>
          <cell r="G56">
            <v>4184.66</v>
          </cell>
          <cell r="H56">
            <v>0</v>
          </cell>
        </row>
        <row r="57">
          <cell r="A57" t="str">
            <v>12314</v>
          </cell>
          <cell r="B57" t="str">
            <v xml:space="preserve">  煤油</v>
          </cell>
          <cell r="C57">
            <v>10030.02</v>
          </cell>
          <cell r="D57">
            <v>0</v>
          </cell>
          <cell r="E57">
            <v>5240</v>
          </cell>
          <cell r="F57">
            <v>3763.2</v>
          </cell>
          <cell r="G57">
            <v>11506.82</v>
          </cell>
          <cell r="H57">
            <v>0</v>
          </cell>
        </row>
        <row r="58">
          <cell r="A58" t="str">
            <v>12315</v>
          </cell>
          <cell r="B58" t="str">
            <v xml:space="preserve">  片碱（烧碱）</v>
          </cell>
          <cell r="C58">
            <v>0</v>
          </cell>
          <cell r="D58">
            <v>1331.7</v>
          </cell>
          <cell r="E58">
            <v>1709.4</v>
          </cell>
          <cell r="F58">
            <v>427.5</v>
          </cell>
          <cell r="G58">
            <v>0</v>
          </cell>
          <cell r="H58">
            <v>49.8</v>
          </cell>
        </row>
        <row r="59">
          <cell r="A59" t="str">
            <v>12316</v>
          </cell>
          <cell r="B59" t="str">
            <v xml:space="preserve">  试剂</v>
          </cell>
          <cell r="C59">
            <v>0</v>
          </cell>
          <cell r="D59">
            <v>14345</v>
          </cell>
          <cell r="E59">
            <v>0</v>
          </cell>
          <cell r="F59">
            <v>0</v>
          </cell>
          <cell r="G59">
            <v>0</v>
          </cell>
          <cell r="H59">
            <v>14345</v>
          </cell>
        </row>
        <row r="60">
          <cell r="A60" t="str">
            <v>12317</v>
          </cell>
          <cell r="B60" t="str">
            <v xml:space="preserve">  色拉油</v>
          </cell>
          <cell r="C60">
            <v>0</v>
          </cell>
          <cell r="D60">
            <v>3772.7</v>
          </cell>
          <cell r="E60">
            <v>0</v>
          </cell>
          <cell r="F60">
            <v>0</v>
          </cell>
          <cell r="G60">
            <v>0</v>
          </cell>
          <cell r="H60">
            <v>3772.7</v>
          </cell>
        </row>
        <row r="61">
          <cell r="A61" t="str">
            <v>12318</v>
          </cell>
          <cell r="B61" t="str">
            <v xml:space="preserve">  硫酸</v>
          </cell>
          <cell r="C61">
            <v>0</v>
          </cell>
          <cell r="D61">
            <v>74.260000000000005</v>
          </cell>
          <cell r="E61">
            <v>0</v>
          </cell>
          <cell r="F61">
            <v>0</v>
          </cell>
          <cell r="G61">
            <v>0</v>
          </cell>
          <cell r="H61">
            <v>74.260000000000005</v>
          </cell>
        </row>
        <row r="62">
          <cell r="A62" t="str">
            <v>12319</v>
          </cell>
          <cell r="B62" t="str">
            <v xml:space="preserve">  交联剂</v>
          </cell>
          <cell r="C62">
            <v>9000</v>
          </cell>
          <cell r="D62">
            <v>0</v>
          </cell>
          <cell r="E62">
            <v>0</v>
          </cell>
          <cell r="F62">
            <v>0</v>
          </cell>
          <cell r="G62">
            <v>9000</v>
          </cell>
          <cell r="H62">
            <v>0</v>
          </cell>
        </row>
        <row r="63">
          <cell r="A63" t="str">
            <v>12320</v>
          </cell>
          <cell r="B63" t="str">
            <v xml:space="preserve">  丙烯酰胺</v>
          </cell>
          <cell r="C63">
            <v>754.27</v>
          </cell>
          <cell r="D63">
            <v>0</v>
          </cell>
          <cell r="E63">
            <v>0</v>
          </cell>
          <cell r="F63">
            <v>0</v>
          </cell>
          <cell r="G63">
            <v>754.27</v>
          </cell>
          <cell r="H63">
            <v>0</v>
          </cell>
        </row>
        <row r="64">
          <cell r="A64" t="str">
            <v>12321</v>
          </cell>
          <cell r="B64" t="str">
            <v xml:space="preserve">  苯乙烯</v>
          </cell>
          <cell r="C64">
            <v>4615.38</v>
          </cell>
          <cell r="D64">
            <v>0</v>
          </cell>
          <cell r="E64">
            <v>0</v>
          </cell>
          <cell r="F64">
            <v>0</v>
          </cell>
          <cell r="G64">
            <v>4615.38</v>
          </cell>
          <cell r="H64">
            <v>0</v>
          </cell>
        </row>
        <row r="65">
          <cell r="A65" t="str">
            <v>12322</v>
          </cell>
          <cell r="B65" t="str">
            <v xml:space="preserve">  丙烯酸甲脂</v>
          </cell>
          <cell r="C65">
            <v>1307.69</v>
          </cell>
          <cell r="D65">
            <v>0</v>
          </cell>
          <cell r="E65">
            <v>0</v>
          </cell>
          <cell r="F65">
            <v>0</v>
          </cell>
          <cell r="G65">
            <v>1307.69</v>
          </cell>
          <cell r="H65">
            <v>0</v>
          </cell>
        </row>
        <row r="66">
          <cell r="A66" t="str">
            <v>12323</v>
          </cell>
          <cell r="B66" t="str">
            <v xml:space="preserve">  抵帐物品</v>
          </cell>
          <cell r="C66">
            <v>34357.01</v>
          </cell>
          <cell r="D66">
            <v>0</v>
          </cell>
          <cell r="E66">
            <v>0</v>
          </cell>
          <cell r="F66">
            <v>0</v>
          </cell>
          <cell r="G66">
            <v>34357.01</v>
          </cell>
          <cell r="H66">
            <v>0</v>
          </cell>
        </row>
        <row r="67">
          <cell r="A67" t="str">
            <v>12324</v>
          </cell>
          <cell r="B67" t="str">
            <v xml:space="preserve">  原材料</v>
          </cell>
          <cell r="C67">
            <v>0</v>
          </cell>
          <cell r="D67">
            <v>60897.91</v>
          </cell>
          <cell r="E67">
            <v>0</v>
          </cell>
          <cell r="F67">
            <v>0</v>
          </cell>
          <cell r="G67">
            <v>0</v>
          </cell>
          <cell r="H67">
            <v>60897.91</v>
          </cell>
        </row>
        <row r="68">
          <cell r="A68" t="str">
            <v>12326</v>
          </cell>
          <cell r="B68" t="str">
            <v xml:space="preserve">  被套</v>
          </cell>
          <cell r="C68">
            <v>0</v>
          </cell>
          <cell r="D68">
            <v>53616.03</v>
          </cell>
          <cell r="E68">
            <v>0</v>
          </cell>
          <cell r="F68">
            <v>0</v>
          </cell>
          <cell r="G68">
            <v>0</v>
          </cell>
          <cell r="H68">
            <v>53616.03</v>
          </cell>
        </row>
        <row r="69">
          <cell r="A69" t="str">
            <v>12327</v>
          </cell>
          <cell r="B69" t="str">
            <v xml:space="preserve">  T/C三件套、四件套</v>
          </cell>
          <cell r="C69">
            <v>55805</v>
          </cell>
          <cell r="D69">
            <v>0</v>
          </cell>
          <cell r="E69">
            <v>0</v>
          </cell>
          <cell r="F69">
            <v>0</v>
          </cell>
          <cell r="G69">
            <v>55805</v>
          </cell>
          <cell r="H69">
            <v>0</v>
          </cell>
        </row>
        <row r="70">
          <cell r="A70" t="str">
            <v>12328</v>
          </cell>
          <cell r="B70" t="str">
            <v xml:space="preserve">  磷酸</v>
          </cell>
          <cell r="C70">
            <v>242.75</v>
          </cell>
          <cell r="D70">
            <v>0</v>
          </cell>
          <cell r="E70">
            <v>0</v>
          </cell>
          <cell r="F70">
            <v>0</v>
          </cell>
          <cell r="G70">
            <v>242.75</v>
          </cell>
          <cell r="H70">
            <v>0</v>
          </cell>
        </row>
        <row r="71">
          <cell r="A71" t="str">
            <v>12329</v>
          </cell>
          <cell r="B71" t="str">
            <v xml:space="preserve">  拉舍尔晴纶毯</v>
          </cell>
          <cell r="C71">
            <v>61600</v>
          </cell>
          <cell r="D71">
            <v>0</v>
          </cell>
          <cell r="E71">
            <v>0</v>
          </cell>
          <cell r="F71">
            <v>0</v>
          </cell>
          <cell r="G71">
            <v>61600</v>
          </cell>
          <cell r="H71">
            <v>0</v>
          </cell>
        </row>
        <row r="72">
          <cell r="A72" t="str">
            <v>12330</v>
          </cell>
          <cell r="B72" t="str">
            <v xml:space="preserve">  布:长短袖衬衫</v>
          </cell>
          <cell r="C72">
            <v>12428</v>
          </cell>
          <cell r="D72">
            <v>0</v>
          </cell>
          <cell r="E72">
            <v>0</v>
          </cell>
          <cell r="F72">
            <v>0</v>
          </cell>
          <cell r="G72">
            <v>12428</v>
          </cell>
          <cell r="H72">
            <v>0</v>
          </cell>
        </row>
        <row r="73">
          <cell r="A73" t="str">
            <v>12331</v>
          </cell>
          <cell r="B73" t="str">
            <v xml:space="preserve">  乳化剂</v>
          </cell>
          <cell r="C73">
            <v>363.25</v>
          </cell>
          <cell r="D73">
            <v>0</v>
          </cell>
          <cell r="E73">
            <v>0</v>
          </cell>
          <cell r="F73">
            <v>0</v>
          </cell>
          <cell r="G73">
            <v>363.25</v>
          </cell>
          <cell r="H73">
            <v>0</v>
          </cell>
        </row>
        <row r="74">
          <cell r="A74" t="str">
            <v>12332</v>
          </cell>
          <cell r="B74" t="str">
            <v xml:space="preserve">  油酸</v>
          </cell>
          <cell r="C74">
            <v>713.81</v>
          </cell>
          <cell r="D74">
            <v>0</v>
          </cell>
          <cell r="E74">
            <v>1709.4</v>
          </cell>
          <cell r="F74">
            <v>342</v>
          </cell>
          <cell r="G74">
            <v>2081.21</v>
          </cell>
          <cell r="H74">
            <v>0</v>
          </cell>
        </row>
        <row r="75">
          <cell r="A75" t="str">
            <v>12333</v>
          </cell>
          <cell r="B75" t="str">
            <v xml:space="preserve">  芥酸</v>
          </cell>
          <cell r="C75">
            <v>0.02</v>
          </cell>
          <cell r="D75">
            <v>0</v>
          </cell>
          <cell r="E75">
            <v>0</v>
          </cell>
          <cell r="F75">
            <v>0</v>
          </cell>
          <cell r="G75">
            <v>0.02</v>
          </cell>
          <cell r="H75">
            <v>0</v>
          </cell>
        </row>
        <row r="76">
          <cell r="A76" t="str">
            <v>12334</v>
          </cell>
          <cell r="B76" t="str">
            <v xml:space="preserve">  羊毛被</v>
          </cell>
          <cell r="C76">
            <v>1980</v>
          </cell>
          <cell r="D76">
            <v>0</v>
          </cell>
          <cell r="E76">
            <v>0</v>
          </cell>
          <cell r="F76">
            <v>0</v>
          </cell>
          <cell r="G76">
            <v>1980</v>
          </cell>
          <cell r="H76">
            <v>0</v>
          </cell>
        </row>
        <row r="77">
          <cell r="A77" t="str">
            <v>12336</v>
          </cell>
          <cell r="B77" t="str">
            <v xml:space="preserve">  人棉花布</v>
          </cell>
          <cell r="C77">
            <v>55981.9</v>
          </cell>
          <cell r="D77">
            <v>0</v>
          </cell>
          <cell r="E77">
            <v>0</v>
          </cell>
          <cell r="F77">
            <v>0</v>
          </cell>
          <cell r="G77">
            <v>55981.9</v>
          </cell>
          <cell r="H77">
            <v>0</v>
          </cell>
        </row>
        <row r="78">
          <cell r="A78" t="str">
            <v>12337</v>
          </cell>
          <cell r="B78" t="str">
            <v xml:space="preserve">  漂白直贡缎</v>
          </cell>
          <cell r="C78">
            <v>68376.070000000007</v>
          </cell>
          <cell r="D78">
            <v>0</v>
          </cell>
          <cell r="E78">
            <v>0</v>
          </cell>
          <cell r="F78">
            <v>0</v>
          </cell>
          <cell r="G78">
            <v>68376.070000000007</v>
          </cell>
          <cell r="H78">
            <v>0</v>
          </cell>
        </row>
        <row r="79">
          <cell r="A79" t="str">
            <v>12338</v>
          </cell>
          <cell r="B79" t="str">
            <v xml:space="preserve">  花被套</v>
          </cell>
          <cell r="C79">
            <v>39060</v>
          </cell>
          <cell r="D79">
            <v>0</v>
          </cell>
          <cell r="E79">
            <v>0</v>
          </cell>
          <cell r="F79">
            <v>0</v>
          </cell>
          <cell r="G79">
            <v>39060</v>
          </cell>
          <cell r="H79">
            <v>0</v>
          </cell>
        </row>
        <row r="80">
          <cell r="A80" t="str">
            <v>12339</v>
          </cell>
          <cell r="B80" t="str">
            <v xml:space="preserve">  全棉直贡装饰布</v>
          </cell>
          <cell r="C80">
            <v>34188.03</v>
          </cell>
          <cell r="D80">
            <v>0</v>
          </cell>
          <cell r="E80">
            <v>0</v>
          </cell>
          <cell r="F80">
            <v>0</v>
          </cell>
          <cell r="G80">
            <v>34188.03</v>
          </cell>
          <cell r="H80">
            <v>0</v>
          </cell>
        </row>
        <row r="81">
          <cell r="A81" t="str">
            <v>12340</v>
          </cell>
          <cell r="B81" t="str">
            <v xml:space="preserve">  丝绒花布</v>
          </cell>
          <cell r="C81">
            <v>2720</v>
          </cell>
          <cell r="D81">
            <v>0</v>
          </cell>
          <cell r="E81">
            <v>0</v>
          </cell>
          <cell r="F81">
            <v>0</v>
          </cell>
          <cell r="G81">
            <v>2720</v>
          </cell>
          <cell r="H81">
            <v>0</v>
          </cell>
        </row>
        <row r="82">
          <cell r="A82" t="str">
            <v>12341</v>
          </cell>
          <cell r="B82" t="str">
            <v xml:space="preserve">  针织罗纹内衣</v>
          </cell>
          <cell r="C82">
            <v>8000</v>
          </cell>
          <cell r="D82">
            <v>0</v>
          </cell>
          <cell r="E82">
            <v>0</v>
          </cell>
          <cell r="F82">
            <v>0</v>
          </cell>
          <cell r="G82">
            <v>8000</v>
          </cell>
          <cell r="H82">
            <v>0</v>
          </cell>
        </row>
        <row r="83">
          <cell r="A83" t="str">
            <v>12342</v>
          </cell>
          <cell r="B83" t="str">
            <v xml:space="preserve">  T恤衫</v>
          </cell>
          <cell r="C83">
            <v>36530</v>
          </cell>
          <cell r="D83">
            <v>0</v>
          </cell>
          <cell r="E83">
            <v>0</v>
          </cell>
          <cell r="F83">
            <v>0</v>
          </cell>
          <cell r="G83">
            <v>36530</v>
          </cell>
          <cell r="H83">
            <v>0</v>
          </cell>
        </row>
        <row r="84">
          <cell r="A84" t="str">
            <v>12343</v>
          </cell>
          <cell r="B84" t="str">
            <v xml:space="preserve">  标志服.棉毛套装</v>
          </cell>
          <cell r="C84">
            <v>292000</v>
          </cell>
          <cell r="D84">
            <v>0</v>
          </cell>
          <cell r="E84">
            <v>0</v>
          </cell>
          <cell r="F84">
            <v>0</v>
          </cell>
          <cell r="G84">
            <v>292000</v>
          </cell>
          <cell r="H84">
            <v>0</v>
          </cell>
        </row>
        <row r="85">
          <cell r="A85" t="str">
            <v>12344</v>
          </cell>
          <cell r="B85" t="str">
            <v xml:space="preserve">  衬衫</v>
          </cell>
          <cell r="C85">
            <v>0</v>
          </cell>
          <cell r="D85">
            <v>0</v>
          </cell>
          <cell r="E85">
            <v>11000</v>
          </cell>
          <cell r="F85">
            <v>0</v>
          </cell>
          <cell r="G85">
            <v>11000</v>
          </cell>
          <cell r="H85">
            <v>0</v>
          </cell>
        </row>
        <row r="86">
          <cell r="A86" t="str">
            <v>12345</v>
          </cell>
          <cell r="B86" t="str">
            <v xml:space="preserve">  麻纱布</v>
          </cell>
          <cell r="C86">
            <v>0</v>
          </cell>
          <cell r="D86">
            <v>0</v>
          </cell>
          <cell r="E86">
            <v>90450</v>
          </cell>
          <cell r="F86">
            <v>0</v>
          </cell>
          <cell r="G86">
            <v>90450</v>
          </cell>
          <cell r="H86">
            <v>0</v>
          </cell>
        </row>
        <row r="87">
          <cell r="A87" t="str">
            <v>128</v>
          </cell>
          <cell r="B87" t="str">
            <v>包装物</v>
          </cell>
          <cell r="C87">
            <v>65295.41</v>
          </cell>
          <cell r="D87">
            <v>0</v>
          </cell>
          <cell r="E87">
            <v>0</v>
          </cell>
          <cell r="F87">
            <v>0</v>
          </cell>
          <cell r="G87">
            <v>65295.41</v>
          </cell>
          <cell r="H87">
            <v>0</v>
          </cell>
        </row>
        <row r="88">
          <cell r="A88" t="str">
            <v>12801</v>
          </cell>
          <cell r="B88" t="str">
            <v xml:space="preserve">  塑料桶</v>
          </cell>
          <cell r="C88">
            <v>65295.41</v>
          </cell>
          <cell r="D88">
            <v>0</v>
          </cell>
          <cell r="E88">
            <v>0</v>
          </cell>
          <cell r="F88">
            <v>0</v>
          </cell>
          <cell r="G88">
            <v>65295.41</v>
          </cell>
          <cell r="H88">
            <v>0</v>
          </cell>
        </row>
        <row r="89">
          <cell r="A89" t="str">
            <v>137</v>
          </cell>
          <cell r="B89" t="str">
            <v>产成品</v>
          </cell>
          <cell r="C89">
            <v>366352.17</v>
          </cell>
          <cell r="D89">
            <v>0</v>
          </cell>
          <cell r="E89">
            <v>341124.18</v>
          </cell>
          <cell r="F89">
            <v>119019.69</v>
          </cell>
          <cell r="G89">
            <v>588456.66</v>
          </cell>
          <cell r="H89">
            <v>0</v>
          </cell>
        </row>
        <row r="90">
          <cell r="A90" t="str">
            <v>13701</v>
          </cell>
          <cell r="B90" t="str">
            <v xml:space="preserve">  低温</v>
          </cell>
          <cell r="C90">
            <v>33338.83</v>
          </cell>
          <cell r="D90">
            <v>0</v>
          </cell>
          <cell r="E90">
            <v>175336.97</v>
          </cell>
          <cell r="F90">
            <v>8936.99</v>
          </cell>
          <cell r="G90">
            <v>199738.81</v>
          </cell>
          <cell r="H90">
            <v>0</v>
          </cell>
        </row>
        <row r="91">
          <cell r="A91" t="str">
            <v>13702</v>
          </cell>
          <cell r="B91" t="str">
            <v xml:space="preserve">  中温</v>
          </cell>
          <cell r="C91">
            <v>125531.22</v>
          </cell>
          <cell r="D91">
            <v>0</v>
          </cell>
          <cell r="E91">
            <v>18539.47</v>
          </cell>
          <cell r="F91">
            <v>25364.55</v>
          </cell>
          <cell r="G91">
            <v>118706.14</v>
          </cell>
          <cell r="H91">
            <v>0</v>
          </cell>
        </row>
        <row r="92">
          <cell r="A92" t="str">
            <v>13703</v>
          </cell>
          <cell r="B92" t="str">
            <v xml:space="preserve">  高温</v>
          </cell>
          <cell r="C92">
            <v>159175.47</v>
          </cell>
          <cell r="D92">
            <v>0</v>
          </cell>
          <cell r="E92">
            <v>117823.66</v>
          </cell>
          <cell r="F92">
            <v>65447.96</v>
          </cell>
          <cell r="G92">
            <v>211551.17</v>
          </cell>
          <cell r="H92">
            <v>0</v>
          </cell>
        </row>
        <row r="93">
          <cell r="A93" t="str">
            <v>13704</v>
          </cell>
          <cell r="B93" t="str">
            <v xml:space="preserve">  增稠剂</v>
          </cell>
          <cell r="C93">
            <v>4626.05</v>
          </cell>
          <cell r="D93">
            <v>0</v>
          </cell>
          <cell r="E93">
            <v>14324.86</v>
          </cell>
          <cell r="F93">
            <v>517.71</v>
          </cell>
          <cell r="G93">
            <v>18433.2</v>
          </cell>
          <cell r="H93">
            <v>0</v>
          </cell>
        </row>
        <row r="94">
          <cell r="A94" t="str">
            <v>13705</v>
          </cell>
          <cell r="B94" t="str">
            <v xml:space="preserve">  糊料</v>
          </cell>
          <cell r="C94">
            <v>37407.68</v>
          </cell>
          <cell r="D94">
            <v>0</v>
          </cell>
          <cell r="E94">
            <v>15099.22</v>
          </cell>
          <cell r="F94">
            <v>18752.48</v>
          </cell>
          <cell r="G94">
            <v>33754.42</v>
          </cell>
          <cell r="H94">
            <v>0</v>
          </cell>
        </row>
        <row r="95">
          <cell r="A95" t="str">
            <v>13706</v>
          </cell>
          <cell r="B95" t="str">
            <v xml:space="preserve">  A邦浆</v>
          </cell>
          <cell r="C95">
            <v>6272.92</v>
          </cell>
          <cell r="D95">
            <v>0</v>
          </cell>
          <cell r="E95">
            <v>0</v>
          </cell>
          <cell r="F95">
            <v>0</v>
          </cell>
          <cell r="G95">
            <v>6272.92</v>
          </cell>
          <cell r="H95">
            <v>0</v>
          </cell>
        </row>
        <row r="96">
          <cell r="A96" t="str">
            <v>161</v>
          </cell>
          <cell r="B96" t="str">
            <v>固定资产</v>
          </cell>
          <cell r="C96">
            <v>9160196.1500000004</v>
          </cell>
          <cell r="D96">
            <v>0</v>
          </cell>
          <cell r="E96">
            <v>0</v>
          </cell>
          <cell r="F96">
            <v>0</v>
          </cell>
          <cell r="G96">
            <v>9160196.1500000004</v>
          </cell>
          <cell r="H96">
            <v>0</v>
          </cell>
        </row>
        <row r="97">
          <cell r="A97" t="str">
            <v>165</v>
          </cell>
          <cell r="B97" t="str">
            <v>累计折旧</v>
          </cell>
          <cell r="C97">
            <v>0</v>
          </cell>
          <cell r="D97">
            <v>2755707.49</v>
          </cell>
          <cell r="E97">
            <v>0</v>
          </cell>
          <cell r="F97">
            <v>46546.25</v>
          </cell>
          <cell r="G97">
            <v>0</v>
          </cell>
          <cell r="H97">
            <v>2802253.74</v>
          </cell>
        </row>
        <row r="98">
          <cell r="A98" t="str">
            <v>191</v>
          </cell>
          <cell r="B98" t="str">
            <v>待处理财产损益</v>
          </cell>
          <cell r="C98">
            <v>0</v>
          </cell>
          <cell r="D98">
            <v>55662.79</v>
          </cell>
          <cell r="E98">
            <v>0</v>
          </cell>
          <cell r="F98">
            <v>0</v>
          </cell>
          <cell r="G98">
            <v>0</v>
          </cell>
          <cell r="H98">
            <v>55662.79</v>
          </cell>
        </row>
        <row r="99">
          <cell r="A99" t="str">
            <v>19101</v>
          </cell>
          <cell r="B99" t="str">
            <v xml:space="preserve">  待处理流动资产损益（净损失）</v>
          </cell>
          <cell r="C99">
            <v>0</v>
          </cell>
          <cell r="D99">
            <v>55662.79</v>
          </cell>
          <cell r="E99">
            <v>0</v>
          </cell>
          <cell r="F99">
            <v>0</v>
          </cell>
          <cell r="G99">
            <v>0</v>
          </cell>
          <cell r="H99">
            <v>55662.79</v>
          </cell>
        </row>
        <row r="100">
          <cell r="A100" t="str">
            <v>201</v>
          </cell>
          <cell r="B100" t="str">
            <v>短期借款</v>
          </cell>
          <cell r="C100">
            <v>0</v>
          </cell>
          <cell r="D100">
            <v>3880000</v>
          </cell>
          <cell r="E100">
            <v>0</v>
          </cell>
          <cell r="F100">
            <v>0</v>
          </cell>
          <cell r="G100">
            <v>0</v>
          </cell>
          <cell r="H100">
            <v>3880000</v>
          </cell>
        </row>
        <row r="101">
          <cell r="A101" t="str">
            <v>20101</v>
          </cell>
          <cell r="B101" t="str">
            <v xml:space="preserve">  省科委</v>
          </cell>
          <cell r="C101">
            <v>0</v>
          </cell>
          <cell r="D101">
            <v>80000</v>
          </cell>
          <cell r="E101">
            <v>0</v>
          </cell>
          <cell r="F101">
            <v>0</v>
          </cell>
          <cell r="G101">
            <v>0</v>
          </cell>
          <cell r="H101">
            <v>80000</v>
          </cell>
        </row>
        <row r="102">
          <cell r="A102" t="str">
            <v>20102</v>
          </cell>
          <cell r="B102" t="str">
            <v xml:space="preserve">  郊区农行</v>
          </cell>
          <cell r="C102">
            <v>0</v>
          </cell>
          <cell r="D102">
            <v>2800000</v>
          </cell>
          <cell r="E102">
            <v>0</v>
          </cell>
          <cell r="F102">
            <v>0</v>
          </cell>
          <cell r="G102">
            <v>0</v>
          </cell>
          <cell r="H102">
            <v>2800000</v>
          </cell>
        </row>
        <row r="103">
          <cell r="A103" t="str">
            <v>20103</v>
          </cell>
          <cell r="B103" t="str">
            <v xml:space="preserve">  农行常青</v>
          </cell>
          <cell r="C103">
            <v>0</v>
          </cell>
          <cell r="D103">
            <v>1000000</v>
          </cell>
          <cell r="E103">
            <v>0</v>
          </cell>
          <cell r="F103">
            <v>0</v>
          </cell>
          <cell r="G103">
            <v>0</v>
          </cell>
          <cell r="H103">
            <v>1000000</v>
          </cell>
        </row>
        <row r="104">
          <cell r="A104" t="str">
            <v>203</v>
          </cell>
          <cell r="B104" t="str">
            <v>应付帐款</v>
          </cell>
          <cell r="C104">
            <v>0</v>
          </cell>
          <cell r="D104">
            <v>401016.26</v>
          </cell>
          <cell r="E104">
            <v>20240</v>
          </cell>
          <cell r="F104">
            <v>85080</v>
          </cell>
          <cell r="G104">
            <v>0</v>
          </cell>
          <cell r="H104">
            <v>465856.26</v>
          </cell>
        </row>
        <row r="105">
          <cell r="A105" t="str">
            <v>209</v>
          </cell>
          <cell r="B105" t="str">
            <v>其他应付款</v>
          </cell>
          <cell r="C105">
            <v>0</v>
          </cell>
          <cell r="D105">
            <v>452705.17</v>
          </cell>
          <cell r="E105">
            <v>19324</v>
          </cell>
          <cell r="F105">
            <v>24205.29</v>
          </cell>
          <cell r="G105">
            <v>0</v>
          </cell>
          <cell r="H105">
            <v>457586.46</v>
          </cell>
        </row>
        <row r="106">
          <cell r="A106" t="str">
            <v>20901</v>
          </cell>
          <cell r="B106" t="str">
            <v xml:space="preserve">  沙市毛巾厂</v>
          </cell>
          <cell r="C106">
            <v>0</v>
          </cell>
          <cell r="D106">
            <v>8400</v>
          </cell>
          <cell r="E106">
            <v>0</v>
          </cell>
          <cell r="F106">
            <v>0</v>
          </cell>
          <cell r="G106">
            <v>0</v>
          </cell>
          <cell r="H106">
            <v>8400</v>
          </cell>
        </row>
        <row r="107">
          <cell r="A107" t="str">
            <v>20902</v>
          </cell>
          <cell r="B107" t="str">
            <v xml:space="preserve">  铜山县大许民政手帕厂</v>
          </cell>
          <cell r="C107">
            <v>0</v>
          </cell>
          <cell r="D107">
            <v>640</v>
          </cell>
          <cell r="E107">
            <v>0</v>
          </cell>
          <cell r="F107">
            <v>0</v>
          </cell>
          <cell r="G107">
            <v>0</v>
          </cell>
          <cell r="H107">
            <v>640</v>
          </cell>
        </row>
        <row r="108">
          <cell r="A108" t="str">
            <v>20903</v>
          </cell>
          <cell r="B108" t="str">
            <v xml:space="preserve">  淮北印染厂</v>
          </cell>
          <cell r="C108">
            <v>0</v>
          </cell>
          <cell r="D108">
            <v>25710</v>
          </cell>
          <cell r="E108">
            <v>0</v>
          </cell>
          <cell r="F108">
            <v>0</v>
          </cell>
          <cell r="G108">
            <v>0</v>
          </cell>
          <cell r="H108">
            <v>25710</v>
          </cell>
        </row>
        <row r="109">
          <cell r="A109" t="str">
            <v>20904</v>
          </cell>
          <cell r="B109" t="str">
            <v xml:space="preserve">  湖北荆州毛巾厂</v>
          </cell>
          <cell r="C109">
            <v>0</v>
          </cell>
          <cell r="D109">
            <v>2400</v>
          </cell>
          <cell r="E109">
            <v>0</v>
          </cell>
          <cell r="F109">
            <v>0</v>
          </cell>
          <cell r="G109">
            <v>0</v>
          </cell>
          <cell r="H109">
            <v>2400</v>
          </cell>
        </row>
        <row r="110">
          <cell r="A110" t="str">
            <v>20905</v>
          </cell>
          <cell r="B110" t="str">
            <v xml:space="preserve">  合肥毛巾五厂</v>
          </cell>
          <cell r="C110">
            <v>0</v>
          </cell>
          <cell r="D110">
            <v>2200</v>
          </cell>
          <cell r="E110">
            <v>0</v>
          </cell>
          <cell r="F110">
            <v>0</v>
          </cell>
          <cell r="G110">
            <v>0</v>
          </cell>
          <cell r="H110">
            <v>2200</v>
          </cell>
        </row>
        <row r="111">
          <cell r="A111" t="str">
            <v>20906</v>
          </cell>
          <cell r="B111" t="str">
            <v xml:space="preserve">  蚌埠印染厂</v>
          </cell>
          <cell r="C111">
            <v>0</v>
          </cell>
          <cell r="D111">
            <v>2200</v>
          </cell>
          <cell r="E111">
            <v>0</v>
          </cell>
          <cell r="F111">
            <v>0</v>
          </cell>
          <cell r="G111">
            <v>0</v>
          </cell>
          <cell r="H111">
            <v>2200</v>
          </cell>
        </row>
        <row r="112">
          <cell r="A112" t="str">
            <v>20907</v>
          </cell>
          <cell r="B112" t="str">
            <v xml:space="preserve">  屯溪毛巾厂</v>
          </cell>
          <cell r="C112">
            <v>0</v>
          </cell>
          <cell r="D112">
            <v>840</v>
          </cell>
          <cell r="E112">
            <v>0</v>
          </cell>
          <cell r="F112">
            <v>0</v>
          </cell>
          <cell r="G112">
            <v>0</v>
          </cell>
          <cell r="H112">
            <v>840</v>
          </cell>
        </row>
        <row r="113">
          <cell r="A113" t="str">
            <v>20908</v>
          </cell>
          <cell r="B113" t="str">
            <v xml:space="preserve">  安徽印染厂</v>
          </cell>
          <cell r="C113">
            <v>0</v>
          </cell>
          <cell r="D113">
            <v>7725</v>
          </cell>
          <cell r="E113">
            <v>0</v>
          </cell>
          <cell r="F113">
            <v>0</v>
          </cell>
          <cell r="G113">
            <v>0</v>
          </cell>
          <cell r="H113">
            <v>7725</v>
          </cell>
        </row>
        <row r="114">
          <cell r="A114" t="str">
            <v>20909</v>
          </cell>
          <cell r="B114" t="str">
            <v xml:space="preserve">  苏州印染厂</v>
          </cell>
          <cell r="C114">
            <v>0</v>
          </cell>
          <cell r="D114">
            <v>6280</v>
          </cell>
          <cell r="E114">
            <v>0</v>
          </cell>
          <cell r="F114">
            <v>0</v>
          </cell>
          <cell r="G114">
            <v>0</v>
          </cell>
          <cell r="H114">
            <v>6280</v>
          </cell>
        </row>
        <row r="115">
          <cell r="A115" t="str">
            <v>20910</v>
          </cell>
          <cell r="B115" t="str">
            <v xml:space="preserve">  无锡纺织品印花厂</v>
          </cell>
          <cell r="C115">
            <v>0</v>
          </cell>
          <cell r="D115">
            <v>2120</v>
          </cell>
          <cell r="E115">
            <v>0</v>
          </cell>
          <cell r="F115">
            <v>0</v>
          </cell>
          <cell r="G115">
            <v>0</v>
          </cell>
          <cell r="H115">
            <v>2120</v>
          </cell>
        </row>
        <row r="116">
          <cell r="A116" t="str">
            <v>20911</v>
          </cell>
          <cell r="B116" t="str">
            <v xml:space="preserve">  宜昌市印染厂</v>
          </cell>
          <cell r="C116">
            <v>0</v>
          </cell>
          <cell r="D116">
            <v>4800</v>
          </cell>
          <cell r="E116">
            <v>0</v>
          </cell>
          <cell r="F116">
            <v>0</v>
          </cell>
          <cell r="G116">
            <v>0</v>
          </cell>
          <cell r="H116">
            <v>4800</v>
          </cell>
        </row>
        <row r="117">
          <cell r="A117" t="str">
            <v>20912</v>
          </cell>
          <cell r="B117" t="str">
            <v xml:space="preserve">  淮南印染厂</v>
          </cell>
          <cell r="C117">
            <v>0</v>
          </cell>
          <cell r="D117">
            <v>1000</v>
          </cell>
          <cell r="E117">
            <v>0</v>
          </cell>
          <cell r="F117">
            <v>0</v>
          </cell>
          <cell r="G117">
            <v>0</v>
          </cell>
          <cell r="H117">
            <v>1000</v>
          </cell>
        </row>
        <row r="118">
          <cell r="A118" t="str">
            <v>20913</v>
          </cell>
          <cell r="B118" t="str">
            <v xml:space="preserve">  河南安阳印染厂</v>
          </cell>
          <cell r="C118">
            <v>0</v>
          </cell>
          <cell r="D118">
            <v>1000</v>
          </cell>
          <cell r="E118">
            <v>0</v>
          </cell>
          <cell r="F118">
            <v>0</v>
          </cell>
          <cell r="G118">
            <v>0</v>
          </cell>
          <cell r="H118">
            <v>1000</v>
          </cell>
        </row>
        <row r="119">
          <cell r="A119" t="str">
            <v>20914</v>
          </cell>
          <cell r="B119" t="str">
            <v xml:space="preserve">  霍山茶叶公司</v>
          </cell>
          <cell r="C119">
            <v>0</v>
          </cell>
          <cell r="D119">
            <v>805</v>
          </cell>
          <cell r="E119">
            <v>0</v>
          </cell>
          <cell r="F119">
            <v>0</v>
          </cell>
          <cell r="G119">
            <v>0</v>
          </cell>
          <cell r="H119">
            <v>805</v>
          </cell>
        </row>
        <row r="120">
          <cell r="A120" t="str">
            <v>20915</v>
          </cell>
          <cell r="B120" t="str">
            <v xml:space="preserve">  59162部队-北京</v>
          </cell>
          <cell r="C120">
            <v>0</v>
          </cell>
          <cell r="D120">
            <v>912.48</v>
          </cell>
          <cell r="E120">
            <v>0</v>
          </cell>
          <cell r="F120">
            <v>0</v>
          </cell>
          <cell r="G120">
            <v>0</v>
          </cell>
          <cell r="H120">
            <v>912.48</v>
          </cell>
        </row>
        <row r="121">
          <cell r="A121" t="str">
            <v>20916</v>
          </cell>
          <cell r="B121" t="str">
            <v xml:space="preserve">  新产品开发基金</v>
          </cell>
          <cell r="C121">
            <v>0</v>
          </cell>
          <cell r="D121">
            <v>25958.39</v>
          </cell>
          <cell r="E121">
            <v>0</v>
          </cell>
          <cell r="F121">
            <v>0</v>
          </cell>
          <cell r="G121">
            <v>0</v>
          </cell>
          <cell r="H121">
            <v>25958.39</v>
          </cell>
        </row>
        <row r="122">
          <cell r="A122" t="str">
            <v>20917</v>
          </cell>
          <cell r="B122" t="str">
            <v xml:space="preserve">  应付工资</v>
          </cell>
          <cell r="C122">
            <v>0</v>
          </cell>
          <cell r="D122">
            <v>502.6</v>
          </cell>
          <cell r="E122">
            <v>0</v>
          </cell>
          <cell r="F122">
            <v>0</v>
          </cell>
          <cell r="G122">
            <v>0</v>
          </cell>
          <cell r="H122">
            <v>502.6</v>
          </cell>
        </row>
        <row r="123">
          <cell r="A123" t="str">
            <v>20918</v>
          </cell>
          <cell r="B123" t="str">
            <v xml:space="preserve">  河南沈邱北湾毛巾厂</v>
          </cell>
          <cell r="C123">
            <v>0</v>
          </cell>
          <cell r="D123">
            <v>70</v>
          </cell>
          <cell r="E123">
            <v>0</v>
          </cell>
          <cell r="F123">
            <v>0</v>
          </cell>
          <cell r="G123">
            <v>0</v>
          </cell>
          <cell r="H123">
            <v>70</v>
          </cell>
        </row>
        <row r="124">
          <cell r="A124" t="str">
            <v>20919</v>
          </cell>
          <cell r="B124" t="str">
            <v xml:space="preserve">  合肥化工厂</v>
          </cell>
          <cell r="C124">
            <v>0</v>
          </cell>
          <cell r="D124">
            <v>1348.5</v>
          </cell>
          <cell r="E124">
            <v>0</v>
          </cell>
          <cell r="F124">
            <v>0</v>
          </cell>
          <cell r="G124">
            <v>0</v>
          </cell>
          <cell r="H124">
            <v>1348.5</v>
          </cell>
        </row>
        <row r="125">
          <cell r="A125" t="str">
            <v>20920</v>
          </cell>
          <cell r="B125" t="str">
            <v xml:space="preserve">  市三河富光塑胶公司</v>
          </cell>
          <cell r="C125">
            <v>0</v>
          </cell>
          <cell r="D125">
            <v>0</v>
          </cell>
          <cell r="E125">
            <v>10000</v>
          </cell>
          <cell r="F125">
            <v>0</v>
          </cell>
          <cell r="G125">
            <v>10000</v>
          </cell>
          <cell r="H125">
            <v>0</v>
          </cell>
        </row>
        <row r="126">
          <cell r="A126" t="str">
            <v>20921</v>
          </cell>
          <cell r="B126" t="str">
            <v xml:space="preserve">  庐东建筑工程处</v>
          </cell>
          <cell r="C126">
            <v>16377</v>
          </cell>
          <cell r="D126">
            <v>0</v>
          </cell>
          <cell r="E126">
            <v>0</v>
          </cell>
          <cell r="F126">
            <v>0</v>
          </cell>
          <cell r="G126">
            <v>16377</v>
          </cell>
          <cell r="H126">
            <v>0</v>
          </cell>
        </row>
        <row r="127">
          <cell r="A127" t="str">
            <v>20922</v>
          </cell>
          <cell r="B127" t="str">
            <v xml:space="preserve">  合肥松涛物资有限责任公司</v>
          </cell>
          <cell r="C127">
            <v>0</v>
          </cell>
          <cell r="D127">
            <v>1.55</v>
          </cell>
          <cell r="E127">
            <v>0</v>
          </cell>
          <cell r="F127">
            <v>0</v>
          </cell>
          <cell r="G127">
            <v>0</v>
          </cell>
          <cell r="H127">
            <v>1.55</v>
          </cell>
        </row>
        <row r="128">
          <cell r="A128" t="str">
            <v>20923</v>
          </cell>
          <cell r="B128" t="str">
            <v xml:space="preserve">  合肥新城运输队</v>
          </cell>
          <cell r="C128">
            <v>0</v>
          </cell>
          <cell r="D128">
            <v>16262.5</v>
          </cell>
          <cell r="E128">
            <v>5000</v>
          </cell>
          <cell r="F128">
            <v>0</v>
          </cell>
          <cell r="G128">
            <v>0</v>
          </cell>
          <cell r="H128">
            <v>11262.5</v>
          </cell>
        </row>
        <row r="129">
          <cell r="A129" t="str">
            <v>20924</v>
          </cell>
          <cell r="B129" t="str">
            <v xml:space="preserve">  安徽集装箱联运公司</v>
          </cell>
          <cell r="C129">
            <v>0</v>
          </cell>
          <cell r="D129">
            <v>4707.5</v>
          </cell>
          <cell r="E129">
            <v>0</v>
          </cell>
          <cell r="F129">
            <v>0</v>
          </cell>
          <cell r="G129">
            <v>0</v>
          </cell>
          <cell r="H129">
            <v>4707.5</v>
          </cell>
        </row>
        <row r="130">
          <cell r="A130" t="str">
            <v>20927</v>
          </cell>
          <cell r="B130" t="str">
            <v xml:space="preserve">  合肥常青加油站</v>
          </cell>
          <cell r="C130">
            <v>0</v>
          </cell>
          <cell r="D130">
            <v>9805</v>
          </cell>
          <cell r="E130">
            <v>0</v>
          </cell>
          <cell r="F130">
            <v>0</v>
          </cell>
          <cell r="G130">
            <v>0</v>
          </cell>
          <cell r="H130">
            <v>9805</v>
          </cell>
        </row>
        <row r="131">
          <cell r="A131" t="str">
            <v>20928</v>
          </cell>
          <cell r="B131" t="str">
            <v xml:space="preserve">  广州化轻公司华宁经销部</v>
          </cell>
          <cell r="C131">
            <v>0</v>
          </cell>
          <cell r="D131">
            <v>555.94000000000005</v>
          </cell>
          <cell r="E131">
            <v>0</v>
          </cell>
          <cell r="F131">
            <v>0</v>
          </cell>
          <cell r="G131">
            <v>0</v>
          </cell>
          <cell r="H131">
            <v>555.94000000000005</v>
          </cell>
        </row>
        <row r="132">
          <cell r="A132" t="str">
            <v>20929</v>
          </cell>
          <cell r="B132" t="str">
            <v xml:space="preserve">  安村中药开发有限公司</v>
          </cell>
          <cell r="C132">
            <v>0</v>
          </cell>
          <cell r="D132">
            <v>3250</v>
          </cell>
          <cell r="E132">
            <v>0</v>
          </cell>
          <cell r="F132">
            <v>0</v>
          </cell>
          <cell r="G132">
            <v>0</v>
          </cell>
          <cell r="H132">
            <v>3250</v>
          </cell>
        </row>
        <row r="133">
          <cell r="A133" t="str">
            <v>20930</v>
          </cell>
          <cell r="B133" t="str">
            <v xml:space="preserve">  椒江化工厂</v>
          </cell>
          <cell r="C133">
            <v>0</v>
          </cell>
          <cell r="D133">
            <v>10809.7</v>
          </cell>
          <cell r="E133">
            <v>0</v>
          </cell>
          <cell r="F133">
            <v>0</v>
          </cell>
          <cell r="G133">
            <v>0</v>
          </cell>
          <cell r="H133">
            <v>10809.7</v>
          </cell>
        </row>
        <row r="134">
          <cell r="A134" t="str">
            <v>20931</v>
          </cell>
          <cell r="B134" t="str">
            <v xml:space="preserve">  中保财宝合郊支公司</v>
          </cell>
          <cell r="C134">
            <v>0</v>
          </cell>
          <cell r="D134">
            <v>626</v>
          </cell>
          <cell r="E134">
            <v>0</v>
          </cell>
          <cell r="F134">
            <v>0</v>
          </cell>
          <cell r="G134">
            <v>0</v>
          </cell>
          <cell r="H134">
            <v>626</v>
          </cell>
        </row>
        <row r="135">
          <cell r="A135" t="str">
            <v>20932</v>
          </cell>
          <cell r="B135" t="str">
            <v xml:space="preserve">  焦其芳</v>
          </cell>
          <cell r="C135">
            <v>0</v>
          </cell>
          <cell r="D135">
            <v>66927.5</v>
          </cell>
          <cell r="E135">
            <v>0</v>
          </cell>
          <cell r="F135">
            <v>0</v>
          </cell>
          <cell r="G135">
            <v>0</v>
          </cell>
          <cell r="H135">
            <v>66927.5</v>
          </cell>
        </row>
        <row r="136">
          <cell r="A136" t="str">
            <v>20933</v>
          </cell>
          <cell r="B136" t="str">
            <v xml:space="preserve">  徐大勇</v>
          </cell>
          <cell r="C136">
            <v>0</v>
          </cell>
          <cell r="D136">
            <v>17924</v>
          </cell>
          <cell r="E136">
            <v>0</v>
          </cell>
          <cell r="F136">
            <v>0</v>
          </cell>
          <cell r="G136">
            <v>0</v>
          </cell>
          <cell r="H136">
            <v>17924</v>
          </cell>
        </row>
        <row r="137">
          <cell r="A137" t="str">
            <v>20934</v>
          </cell>
          <cell r="B137" t="str">
            <v xml:space="preserve">  镇财务管理中心</v>
          </cell>
          <cell r="C137">
            <v>0</v>
          </cell>
          <cell r="D137">
            <v>5000</v>
          </cell>
          <cell r="E137">
            <v>0</v>
          </cell>
          <cell r="F137">
            <v>0</v>
          </cell>
          <cell r="G137">
            <v>0</v>
          </cell>
          <cell r="H137">
            <v>5000</v>
          </cell>
        </row>
        <row r="138">
          <cell r="A138" t="str">
            <v>20935</v>
          </cell>
          <cell r="B138" t="str">
            <v xml:space="preserve">  教育经费</v>
          </cell>
          <cell r="C138">
            <v>0</v>
          </cell>
          <cell r="D138">
            <v>25934.36</v>
          </cell>
          <cell r="E138">
            <v>0</v>
          </cell>
          <cell r="F138">
            <v>0</v>
          </cell>
          <cell r="G138">
            <v>0</v>
          </cell>
          <cell r="H138">
            <v>25934.36</v>
          </cell>
        </row>
        <row r="139">
          <cell r="A139" t="str">
            <v>20936</v>
          </cell>
          <cell r="B139" t="str">
            <v xml:space="preserve">  工会经费</v>
          </cell>
          <cell r="C139">
            <v>0</v>
          </cell>
          <cell r="D139">
            <v>34579.14</v>
          </cell>
          <cell r="E139">
            <v>0</v>
          </cell>
          <cell r="F139">
            <v>0</v>
          </cell>
          <cell r="G139">
            <v>0</v>
          </cell>
          <cell r="H139">
            <v>34579.14</v>
          </cell>
        </row>
        <row r="140">
          <cell r="A140" t="str">
            <v>20937</v>
          </cell>
          <cell r="B140" t="str">
            <v xml:space="preserve">  无锡市新区金达塑料制品厂</v>
          </cell>
          <cell r="C140">
            <v>0</v>
          </cell>
          <cell r="D140">
            <v>32744.01</v>
          </cell>
          <cell r="E140">
            <v>4324</v>
          </cell>
          <cell r="F140">
            <v>0</v>
          </cell>
          <cell r="G140">
            <v>0</v>
          </cell>
          <cell r="H140">
            <v>28420.01</v>
          </cell>
        </row>
        <row r="141">
          <cell r="A141" t="str">
            <v>20938</v>
          </cell>
          <cell r="B141" t="str">
            <v xml:space="preserve">  市郊区汽车运输公司</v>
          </cell>
          <cell r="C141">
            <v>0</v>
          </cell>
          <cell r="D141">
            <v>1227.2</v>
          </cell>
          <cell r="E141">
            <v>0</v>
          </cell>
          <cell r="F141">
            <v>0</v>
          </cell>
          <cell r="G141">
            <v>0</v>
          </cell>
          <cell r="H141">
            <v>1227.2</v>
          </cell>
        </row>
        <row r="142">
          <cell r="A142" t="str">
            <v>20939</v>
          </cell>
          <cell r="B142" t="str">
            <v xml:space="preserve">  合郊汽车运输公司汽车队</v>
          </cell>
          <cell r="C142">
            <v>1227.2</v>
          </cell>
          <cell r="D142">
            <v>0</v>
          </cell>
          <cell r="E142">
            <v>0</v>
          </cell>
          <cell r="F142">
            <v>0</v>
          </cell>
          <cell r="G142">
            <v>1227.2</v>
          </cell>
          <cell r="H142">
            <v>0</v>
          </cell>
        </row>
        <row r="143">
          <cell r="A143" t="str">
            <v>20941</v>
          </cell>
          <cell r="B143" t="str">
            <v xml:space="preserve">  市南徐运输队</v>
          </cell>
          <cell r="C143">
            <v>0</v>
          </cell>
          <cell r="D143">
            <v>13113.75</v>
          </cell>
          <cell r="E143">
            <v>0</v>
          </cell>
          <cell r="F143">
            <v>2250</v>
          </cell>
          <cell r="G143">
            <v>0</v>
          </cell>
          <cell r="H143">
            <v>15363.75</v>
          </cell>
        </row>
        <row r="144">
          <cell r="A144" t="str">
            <v>20943</v>
          </cell>
          <cell r="B144" t="str">
            <v xml:space="preserve">  合肥神鹿集团公司中药二厂</v>
          </cell>
          <cell r="C144">
            <v>0</v>
          </cell>
          <cell r="D144">
            <v>0.04</v>
          </cell>
          <cell r="E144">
            <v>0</v>
          </cell>
          <cell r="F144">
            <v>0</v>
          </cell>
          <cell r="G144">
            <v>0</v>
          </cell>
          <cell r="H144">
            <v>0.04</v>
          </cell>
        </row>
        <row r="145">
          <cell r="A145" t="str">
            <v>20944</v>
          </cell>
          <cell r="B145" t="str">
            <v xml:space="preserve">  市郊区搬运公司第一分公司</v>
          </cell>
          <cell r="C145">
            <v>0</v>
          </cell>
          <cell r="D145">
            <v>3635</v>
          </cell>
          <cell r="E145">
            <v>0</v>
          </cell>
          <cell r="F145">
            <v>0</v>
          </cell>
          <cell r="G145">
            <v>0</v>
          </cell>
          <cell r="H145">
            <v>3635</v>
          </cell>
        </row>
        <row r="146">
          <cell r="A146" t="str">
            <v>20945</v>
          </cell>
          <cell r="B146" t="str">
            <v xml:space="preserve">  肥西常来货运站</v>
          </cell>
          <cell r="C146">
            <v>0</v>
          </cell>
          <cell r="D146">
            <v>62</v>
          </cell>
          <cell r="E146">
            <v>0</v>
          </cell>
          <cell r="F146">
            <v>0</v>
          </cell>
          <cell r="G146">
            <v>0</v>
          </cell>
          <cell r="H146">
            <v>62</v>
          </cell>
        </row>
        <row r="147">
          <cell r="A147" t="str">
            <v>20949</v>
          </cell>
          <cell r="B147" t="str">
            <v xml:space="preserve">  合肥光明汽车厂</v>
          </cell>
          <cell r="C147">
            <v>0</v>
          </cell>
          <cell r="D147">
            <v>2569.5</v>
          </cell>
          <cell r="E147">
            <v>0</v>
          </cell>
          <cell r="F147">
            <v>0</v>
          </cell>
          <cell r="G147">
            <v>0</v>
          </cell>
          <cell r="H147">
            <v>2569.5</v>
          </cell>
        </row>
        <row r="148">
          <cell r="A148" t="str">
            <v>20952</v>
          </cell>
          <cell r="B148" t="str">
            <v xml:space="preserve">  光明汽修厂</v>
          </cell>
          <cell r="C148">
            <v>2569.5</v>
          </cell>
          <cell r="D148">
            <v>0</v>
          </cell>
          <cell r="E148">
            <v>0</v>
          </cell>
          <cell r="F148">
            <v>0</v>
          </cell>
          <cell r="G148">
            <v>2569.5</v>
          </cell>
          <cell r="H148">
            <v>0</v>
          </cell>
        </row>
        <row r="149">
          <cell r="A149" t="str">
            <v>20954</v>
          </cell>
          <cell r="B149" t="str">
            <v xml:space="preserve">  沈光清</v>
          </cell>
          <cell r="C149">
            <v>0</v>
          </cell>
          <cell r="D149">
            <v>8304.15</v>
          </cell>
          <cell r="E149">
            <v>0</v>
          </cell>
          <cell r="F149">
            <v>2431.9</v>
          </cell>
          <cell r="G149">
            <v>0</v>
          </cell>
          <cell r="H149">
            <v>10736.05</v>
          </cell>
        </row>
        <row r="150">
          <cell r="A150" t="str">
            <v>20955</v>
          </cell>
          <cell r="B150" t="str">
            <v xml:space="preserve">  吴家周</v>
          </cell>
          <cell r="C150">
            <v>0</v>
          </cell>
          <cell r="D150">
            <v>6424.2</v>
          </cell>
          <cell r="E150">
            <v>0</v>
          </cell>
          <cell r="F150">
            <v>2191.1999999999998</v>
          </cell>
          <cell r="G150">
            <v>0</v>
          </cell>
          <cell r="H150">
            <v>8615.4</v>
          </cell>
        </row>
        <row r="151">
          <cell r="A151" t="str">
            <v>20956</v>
          </cell>
          <cell r="B151" t="str">
            <v xml:space="preserve">  沈召辉</v>
          </cell>
          <cell r="C151">
            <v>0</v>
          </cell>
          <cell r="D151">
            <v>2365.5</v>
          </cell>
          <cell r="E151">
            <v>0</v>
          </cell>
          <cell r="F151">
            <v>0</v>
          </cell>
          <cell r="G151">
            <v>0</v>
          </cell>
          <cell r="H151">
            <v>2365.5</v>
          </cell>
        </row>
        <row r="152">
          <cell r="A152" t="str">
            <v>20957</v>
          </cell>
          <cell r="B152" t="str">
            <v xml:space="preserve">  杨金武</v>
          </cell>
          <cell r="C152">
            <v>0</v>
          </cell>
          <cell r="D152">
            <v>5807.93</v>
          </cell>
          <cell r="E152">
            <v>0</v>
          </cell>
          <cell r="F152">
            <v>507.96</v>
          </cell>
          <cell r="G152">
            <v>0</v>
          </cell>
          <cell r="H152">
            <v>6315.89</v>
          </cell>
        </row>
        <row r="153">
          <cell r="A153" t="str">
            <v>20959</v>
          </cell>
          <cell r="B153" t="str">
            <v xml:space="preserve">  安徽省富光塑胶有限公司</v>
          </cell>
          <cell r="C153">
            <v>0</v>
          </cell>
          <cell r="D153">
            <v>127037.5</v>
          </cell>
          <cell r="E153">
            <v>0</v>
          </cell>
          <cell r="F153">
            <v>0</v>
          </cell>
          <cell r="G153">
            <v>0</v>
          </cell>
          <cell r="H153">
            <v>127037.5</v>
          </cell>
        </row>
        <row r="154">
          <cell r="A154" t="str">
            <v>20960</v>
          </cell>
          <cell r="B154" t="str">
            <v xml:space="preserve">  宜兴市财政局法院分户</v>
          </cell>
          <cell r="C154">
            <v>556</v>
          </cell>
          <cell r="D154">
            <v>0</v>
          </cell>
          <cell r="E154">
            <v>0</v>
          </cell>
          <cell r="F154">
            <v>0</v>
          </cell>
          <cell r="G154">
            <v>556</v>
          </cell>
          <cell r="H154">
            <v>0</v>
          </cell>
        </row>
        <row r="155">
          <cell r="A155" t="str">
            <v>20962</v>
          </cell>
          <cell r="B155" t="str">
            <v xml:space="preserve">  合肥经济开发区南十八岗村</v>
          </cell>
          <cell r="C155">
            <v>66000</v>
          </cell>
          <cell r="D155">
            <v>0</v>
          </cell>
          <cell r="E155">
            <v>0</v>
          </cell>
          <cell r="F155">
            <v>0</v>
          </cell>
          <cell r="G155">
            <v>66000</v>
          </cell>
          <cell r="H155">
            <v>0</v>
          </cell>
        </row>
        <row r="156">
          <cell r="A156" t="str">
            <v>20963</v>
          </cell>
          <cell r="B156" t="str">
            <v xml:space="preserve">  韩圣翠</v>
          </cell>
          <cell r="C156">
            <v>0</v>
          </cell>
          <cell r="D156">
            <v>19769.79</v>
          </cell>
          <cell r="E156">
            <v>0</v>
          </cell>
          <cell r="F156">
            <v>5113.63</v>
          </cell>
          <cell r="G156">
            <v>0</v>
          </cell>
          <cell r="H156">
            <v>24883.42</v>
          </cell>
        </row>
        <row r="157">
          <cell r="A157" t="str">
            <v>20964</v>
          </cell>
          <cell r="B157" t="str">
            <v xml:space="preserve">  孔德宏</v>
          </cell>
          <cell r="C157">
            <v>0</v>
          </cell>
          <cell r="D157">
            <v>14600.08</v>
          </cell>
          <cell r="E157">
            <v>0</v>
          </cell>
          <cell r="F157">
            <v>2166.3000000000002</v>
          </cell>
          <cell r="G157">
            <v>0</v>
          </cell>
          <cell r="H157">
            <v>16766.38</v>
          </cell>
        </row>
        <row r="158">
          <cell r="A158" t="str">
            <v>20966</v>
          </cell>
          <cell r="B158" t="str">
            <v xml:space="preserve">  焦夕学</v>
          </cell>
          <cell r="C158">
            <v>0</v>
          </cell>
          <cell r="D158">
            <v>3026.42</v>
          </cell>
          <cell r="E158">
            <v>0</v>
          </cell>
          <cell r="F158">
            <v>2709</v>
          </cell>
          <cell r="G158">
            <v>0</v>
          </cell>
          <cell r="H158">
            <v>5735.42</v>
          </cell>
        </row>
        <row r="159">
          <cell r="A159" t="str">
            <v>20967</v>
          </cell>
          <cell r="B159" t="str">
            <v xml:space="preserve">  李辉</v>
          </cell>
          <cell r="C159">
            <v>0</v>
          </cell>
          <cell r="D159">
            <v>4447.8</v>
          </cell>
          <cell r="E159">
            <v>0</v>
          </cell>
          <cell r="F159">
            <v>840</v>
          </cell>
          <cell r="G159">
            <v>0</v>
          </cell>
          <cell r="H159">
            <v>5287.8</v>
          </cell>
        </row>
        <row r="160">
          <cell r="A160" t="str">
            <v>20968</v>
          </cell>
          <cell r="B160" t="str">
            <v xml:space="preserve">  陶果亮</v>
          </cell>
          <cell r="C160">
            <v>0</v>
          </cell>
          <cell r="D160">
            <v>1964.2</v>
          </cell>
          <cell r="E160">
            <v>0</v>
          </cell>
          <cell r="F160">
            <v>811.74</v>
          </cell>
          <cell r="G160">
            <v>0</v>
          </cell>
          <cell r="H160">
            <v>2775.94</v>
          </cell>
        </row>
        <row r="161">
          <cell r="A161" t="str">
            <v>20969</v>
          </cell>
          <cell r="B161" t="str">
            <v xml:space="preserve">  李萍</v>
          </cell>
          <cell r="C161">
            <v>0</v>
          </cell>
          <cell r="D161">
            <v>321.86</v>
          </cell>
          <cell r="E161">
            <v>0</v>
          </cell>
          <cell r="F161">
            <v>0</v>
          </cell>
          <cell r="G161">
            <v>0</v>
          </cell>
          <cell r="H161">
            <v>321.86</v>
          </cell>
        </row>
        <row r="162">
          <cell r="A162" t="str">
            <v>20970</v>
          </cell>
          <cell r="B162" t="str">
            <v xml:space="preserve">  余中权</v>
          </cell>
          <cell r="C162">
            <v>0</v>
          </cell>
          <cell r="D162">
            <v>149.4</v>
          </cell>
          <cell r="E162">
            <v>0</v>
          </cell>
          <cell r="F162">
            <v>161.85</v>
          </cell>
          <cell r="G162">
            <v>0</v>
          </cell>
          <cell r="H162">
            <v>311.25</v>
          </cell>
        </row>
        <row r="163">
          <cell r="A163" t="str">
            <v>20971</v>
          </cell>
          <cell r="B163" t="str">
            <v xml:space="preserve">  沈光寿</v>
          </cell>
          <cell r="C163">
            <v>0</v>
          </cell>
          <cell r="D163">
            <v>112.88</v>
          </cell>
          <cell r="E163">
            <v>0</v>
          </cell>
          <cell r="F163">
            <v>64.739999999999995</v>
          </cell>
          <cell r="G163">
            <v>0</v>
          </cell>
          <cell r="H163">
            <v>177.62</v>
          </cell>
        </row>
        <row r="164">
          <cell r="A164" t="str">
            <v>20972</v>
          </cell>
          <cell r="B164" t="str">
            <v xml:space="preserve">  王长林</v>
          </cell>
          <cell r="C164">
            <v>0</v>
          </cell>
          <cell r="D164">
            <v>456.5</v>
          </cell>
          <cell r="E164">
            <v>0</v>
          </cell>
          <cell r="F164">
            <v>0</v>
          </cell>
          <cell r="G164">
            <v>0</v>
          </cell>
          <cell r="H164">
            <v>456.5</v>
          </cell>
        </row>
        <row r="165">
          <cell r="A165" t="str">
            <v>20973</v>
          </cell>
          <cell r="B165" t="str">
            <v xml:space="preserve">  何传忠</v>
          </cell>
          <cell r="C165">
            <v>0</v>
          </cell>
          <cell r="D165">
            <v>0</v>
          </cell>
          <cell r="E165">
            <v>0</v>
          </cell>
          <cell r="F165">
            <v>1228.53</v>
          </cell>
          <cell r="G165">
            <v>0</v>
          </cell>
          <cell r="H165">
            <v>1228.53</v>
          </cell>
        </row>
        <row r="166">
          <cell r="A166" t="str">
            <v>20974</v>
          </cell>
          <cell r="B166" t="str">
            <v xml:space="preserve">  刘必祥</v>
          </cell>
          <cell r="C166">
            <v>0</v>
          </cell>
          <cell r="D166">
            <v>0</v>
          </cell>
          <cell r="E166">
            <v>0</v>
          </cell>
          <cell r="F166">
            <v>1162.3699999999999</v>
          </cell>
          <cell r="G166">
            <v>0</v>
          </cell>
          <cell r="H166">
            <v>1162.3699999999999</v>
          </cell>
        </row>
        <row r="167">
          <cell r="A167" t="str">
            <v>20975</v>
          </cell>
          <cell r="B167" t="str">
            <v xml:space="preserve">  朱仁民</v>
          </cell>
          <cell r="C167">
            <v>0</v>
          </cell>
          <cell r="D167">
            <v>0</v>
          </cell>
          <cell r="E167">
            <v>0</v>
          </cell>
          <cell r="F167">
            <v>630.14</v>
          </cell>
          <cell r="G167">
            <v>0</v>
          </cell>
          <cell r="H167">
            <v>630.14</v>
          </cell>
        </row>
        <row r="168">
          <cell r="A168" t="str">
            <v>20976</v>
          </cell>
          <cell r="B168" t="str">
            <v xml:space="preserve">  洪伟</v>
          </cell>
          <cell r="C168">
            <v>0</v>
          </cell>
          <cell r="D168">
            <v>0</v>
          </cell>
          <cell r="E168">
            <v>0</v>
          </cell>
          <cell r="F168">
            <v>1074.78</v>
          </cell>
          <cell r="G168">
            <v>0</v>
          </cell>
          <cell r="H168">
            <v>1074.78</v>
          </cell>
        </row>
        <row r="169">
          <cell r="A169" t="str">
            <v>20977</v>
          </cell>
          <cell r="B169" t="str">
            <v xml:space="preserve">  吴光亮</v>
          </cell>
          <cell r="C169">
            <v>0</v>
          </cell>
          <cell r="D169">
            <v>0</v>
          </cell>
          <cell r="E169">
            <v>0</v>
          </cell>
          <cell r="F169">
            <v>769.85</v>
          </cell>
          <cell r="G169">
            <v>0</v>
          </cell>
          <cell r="H169">
            <v>769.85</v>
          </cell>
        </row>
        <row r="170">
          <cell r="A170" t="str">
            <v>20978</v>
          </cell>
          <cell r="B170" t="str">
            <v xml:space="preserve">  瞿德军</v>
          </cell>
          <cell r="C170">
            <v>0</v>
          </cell>
          <cell r="D170">
            <v>0</v>
          </cell>
          <cell r="E170">
            <v>0</v>
          </cell>
          <cell r="F170">
            <v>91.3</v>
          </cell>
          <cell r="G170">
            <v>0</v>
          </cell>
          <cell r="H170">
            <v>91.3</v>
          </cell>
        </row>
        <row r="171">
          <cell r="A171" t="str">
            <v>211</v>
          </cell>
          <cell r="B171" t="str">
            <v>应付工资</v>
          </cell>
          <cell r="C171">
            <v>0</v>
          </cell>
          <cell r="D171">
            <v>3247</v>
          </cell>
          <cell r="E171">
            <v>68165.7</v>
          </cell>
          <cell r="F171">
            <v>68165.7</v>
          </cell>
          <cell r="G171">
            <v>0</v>
          </cell>
          <cell r="H171">
            <v>3247</v>
          </cell>
        </row>
        <row r="172">
          <cell r="A172" t="str">
            <v>214</v>
          </cell>
          <cell r="B172" t="str">
            <v>应付福利费</v>
          </cell>
          <cell r="C172">
            <v>0</v>
          </cell>
          <cell r="D172">
            <v>352695.1</v>
          </cell>
          <cell r="E172">
            <v>1350.2</v>
          </cell>
          <cell r="F172">
            <v>9543.2000000000007</v>
          </cell>
          <cell r="G172">
            <v>0</v>
          </cell>
          <cell r="H172">
            <v>360888.1</v>
          </cell>
        </row>
        <row r="173">
          <cell r="A173" t="str">
            <v>221</v>
          </cell>
          <cell r="B173" t="str">
            <v>应交税金</v>
          </cell>
          <cell r="C173">
            <v>26889.38</v>
          </cell>
          <cell r="D173">
            <v>0</v>
          </cell>
          <cell r="E173">
            <v>1759885.42</v>
          </cell>
          <cell r="F173">
            <v>1683768.46</v>
          </cell>
          <cell r="G173">
            <v>103006.34</v>
          </cell>
          <cell r="H173">
            <v>0</v>
          </cell>
        </row>
        <row r="174">
          <cell r="A174" t="str">
            <v>22101</v>
          </cell>
          <cell r="B174" t="str">
            <v xml:space="preserve">  城建税</v>
          </cell>
          <cell r="C174">
            <v>0</v>
          </cell>
          <cell r="D174">
            <v>16088.91</v>
          </cell>
          <cell r="E174">
            <v>8327.84</v>
          </cell>
          <cell r="F174">
            <v>0</v>
          </cell>
          <cell r="G174">
            <v>0</v>
          </cell>
          <cell r="H174">
            <v>7761.07</v>
          </cell>
        </row>
        <row r="175">
          <cell r="A175" t="str">
            <v>22102</v>
          </cell>
          <cell r="B175" t="str">
            <v xml:space="preserve">  应交增值税</v>
          </cell>
          <cell r="C175">
            <v>42978.29</v>
          </cell>
          <cell r="D175">
            <v>0</v>
          </cell>
          <cell r="E175">
            <v>1751557.58</v>
          </cell>
          <cell r="F175">
            <v>1683768.46</v>
          </cell>
          <cell r="G175">
            <v>110767.41</v>
          </cell>
          <cell r="H175">
            <v>0</v>
          </cell>
        </row>
        <row r="176">
          <cell r="A176" t="str">
            <v>2210201</v>
          </cell>
          <cell r="B176" t="str">
            <v xml:space="preserve">    销项税金</v>
          </cell>
          <cell r="C176">
            <v>0</v>
          </cell>
          <cell r="D176">
            <v>1632340.52</v>
          </cell>
          <cell r="E176">
            <v>1632340.52</v>
          </cell>
          <cell r="F176">
            <v>29807.55</v>
          </cell>
          <cell r="G176">
            <v>0</v>
          </cell>
          <cell r="H176">
            <v>29807.55</v>
          </cell>
        </row>
        <row r="177">
          <cell r="A177" t="str">
            <v>2210202</v>
          </cell>
          <cell r="B177" t="str">
            <v xml:space="preserve">    进项税金</v>
          </cell>
          <cell r="C177">
            <v>845663.58</v>
          </cell>
          <cell r="D177">
            <v>0</v>
          </cell>
          <cell r="E177">
            <v>81678.52</v>
          </cell>
          <cell r="F177">
            <v>845663.58</v>
          </cell>
          <cell r="G177">
            <v>81678.52</v>
          </cell>
          <cell r="H177">
            <v>0</v>
          </cell>
        </row>
        <row r="178">
          <cell r="A178" t="str">
            <v>2210203</v>
          </cell>
          <cell r="B178" t="str">
            <v xml:space="preserve">    未缴税金</v>
          </cell>
          <cell r="C178">
            <v>27494.11</v>
          </cell>
          <cell r="D178">
            <v>0</v>
          </cell>
          <cell r="E178">
            <v>31402.33</v>
          </cell>
          <cell r="F178">
            <v>0</v>
          </cell>
          <cell r="G178">
            <v>58896.44</v>
          </cell>
          <cell r="H178">
            <v>0</v>
          </cell>
        </row>
        <row r="179">
          <cell r="A179" t="str">
            <v>2210204</v>
          </cell>
          <cell r="B179" t="str">
            <v xml:space="preserve">    进项税金转出</v>
          </cell>
          <cell r="C179">
            <v>0</v>
          </cell>
          <cell r="D179">
            <v>6136.21</v>
          </cell>
          <cell r="E179">
            <v>6136.21</v>
          </cell>
          <cell r="F179">
            <v>0</v>
          </cell>
          <cell r="G179">
            <v>0</v>
          </cell>
          <cell r="H179">
            <v>0</v>
          </cell>
        </row>
        <row r="180">
          <cell r="A180" t="str">
            <v>2210205</v>
          </cell>
          <cell r="B180" t="str">
            <v xml:space="preserve">    已缴税金</v>
          </cell>
          <cell r="C180">
            <v>773878.26</v>
          </cell>
          <cell r="D180">
            <v>0</v>
          </cell>
          <cell r="E180">
            <v>0</v>
          </cell>
          <cell r="F180">
            <v>773878.26</v>
          </cell>
          <cell r="G180">
            <v>0</v>
          </cell>
          <cell r="H180">
            <v>0</v>
          </cell>
        </row>
        <row r="181">
          <cell r="A181" t="str">
            <v>2210206</v>
          </cell>
          <cell r="B181" t="str">
            <v xml:space="preserve">    抵扣税金</v>
          </cell>
          <cell r="C181">
            <v>34419.07</v>
          </cell>
          <cell r="D181">
            <v>0</v>
          </cell>
          <cell r="E181">
            <v>0</v>
          </cell>
          <cell r="F181">
            <v>34419.07</v>
          </cell>
          <cell r="G181">
            <v>0</v>
          </cell>
          <cell r="H181">
            <v>0</v>
          </cell>
        </row>
        <row r="182">
          <cell r="A182" t="str">
            <v>229</v>
          </cell>
          <cell r="B182" t="str">
            <v>其他应交款</v>
          </cell>
          <cell r="C182">
            <v>0</v>
          </cell>
          <cell r="D182">
            <v>53235.03</v>
          </cell>
          <cell r="E182">
            <v>3569.07</v>
          </cell>
          <cell r="F182">
            <v>0</v>
          </cell>
          <cell r="G182">
            <v>0</v>
          </cell>
          <cell r="H182">
            <v>49665.96</v>
          </cell>
        </row>
        <row r="183">
          <cell r="A183" t="str">
            <v>22901</v>
          </cell>
          <cell r="B183" t="str">
            <v xml:space="preserve">  教育附加费</v>
          </cell>
          <cell r="C183">
            <v>0</v>
          </cell>
          <cell r="D183">
            <v>48486.04</v>
          </cell>
          <cell r="E183">
            <v>3569.07</v>
          </cell>
          <cell r="F183">
            <v>0</v>
          </cell>
          <cell r="G183">
            <v>0</v>
          </cell>
          <cell r="H183">
            <v>44916.97</v>
          </cell>
        </row>
        <row r="184">
          <cell r="A184" t="str">
            <v>22902</v>
          </cell>
          <cell r="B184" t="str">
            <v xml:space="preserve">  社会性支出</v>
          </cell>
          <cell r="C184">
            <v>0</v>
          </cell>
          <cell r="D184">
            <v>4748.99</v>
          </cell>
          <cell r="E184">
            <v>0</v>
          </cell>
          <cell r="F184">
            <v>0</v>
          </cell>
          <cell r="G184">
            <v>0</v>
          </cell>
          <cell r="H184">
            <v>4748.99</v>
          </cell>
        </row>
        <row r="185">
          <cell r="A185" t="str">
            <v>231</v>
          </cell>
          <cell r="B185" t="str">
            <v>预提费用</v>
          </cell>
          <cell r="C185">
            <v>0</v>
          </cell>
          <cell r="D185">
            <v>142358.67000000001</v>
          </cell>
          <cell r="E185">
            <v>60480</v>
          </cell>
          <cell r="F185">
            <v>25160</v>
          </cell>
          <cell r="G185">
            <v>0</v>
          </cell>
          <cell r="H185">
            <v>107038.67</v>
          </cell>
        </row>
        <row r="186">
          <cell r="A186" t="str">
            <v>23101</v>
          </cell>
          <cell r="B186" t="str">
            <v xml:space="preserve">  利息支出</v>
          </cell>
          <cell r="C186">
            <v>0</v>
          </cell>
          <cell r="D186">
            <v>82358.67</v>
          </cell>
          <cell r="E186">
            <v>60480</v>
          </cell>
          <cell r="F186">
            <v>20160</v>
          </cell>
          <cell r="G186">
            <v>0</v>
          </cell>
          <cell r="H186">
            <v>42038.67</v>
          </cell>
        </row>
        <row r="187">
          <cell r="A187" t="str">
            <v>23102</v>
          </cell>
          <cell r="B187" t="str">
            <v xml:space="preserve">  水、电费</v>
          </cell>
          <cell r="C187">
            <v>0</v>
          </cell>
          <cell r="D187">
            <v>0</v>
          </cell>
          <cell r="E187">
            <v>0</v>
          </cell>
          <cell r="F187">
            <v>5000</v>
          </cell>
          <cell r="G187">
            <v>0</v>
          </cell>
          <cell r="H187">
            <v>5000</v>
          </cell>
        </row>
        <row r="188">
          <cell r="A188" t="str">
            <v>23103</v>
          </cell>
          <cell r="B188" t="str">
            <v xml:space="preserve">  应缴镇政府土地租金</v>
          </cell>
          <cell r="C188">
            <v>0</v>
          </cell>
          <cell r="D188">
            <v>60000</v>
          </cell>
          <cell r="E188">
            <v>0</v>
          </cell>
          <cell r="F188">
            <v>0</v>
          </cell>
          <cell r="G188">
            <v>0</v>
          </cell>
          <cell r="H188">
            <v>60000</v>
          </cell>
        </row>
        <row r="189">
          <cell r="A189" t="str">
            <v>240</v>
          </cell>
          <cell r="B189" t="str">
            <v>内部往来</v>
          </cell>
          <cell r="C189">
            <v>0</v>
          </cell>
          <cell r="D189">
            <v>5100727.38</v>
          </cell>
          <cell r="E189">
            <v>0</v>
          </cell>
          <cell r="F189">
            <v>0</v>
          </cell>
          <cell r="G189">
            <v>0</v>
          </cell>
          <cell r="H189">
            <v>5100727.38</v>
          </cell>
        </row>
        <row r="190">
          <cell r="A190" t="str">
            <v>24003</v>
          </cell>
          <cell r="B190" t="str">
            <v xml:space="preserve">  常纺总厂</v>
          </cell>
          <cell r="C190">
            <v>0</v>
          </cell>
          <cell r="D190">
            <v>1559863.36</v>
          </cell>
          <cell r="E190">
            <v>0</v>
          </cell>
          <cell r="F190">
            <v>0</v>
          </cell>
          <cell r="G190">
            <v>0</v>
          </cell>
          <cell r="H190">
            <v>1559863.36</v>
          </cell>
        </row>
        <row r="191">
          <cell r="A191" t="str">
            <v>24004</v>
          </cell>
          <cell r="B191" t="str">
            <v xml:space="preserve">  安纺三厂</v>
          </cell>
          <cell r="C191">
            <v>3575821.53</v>
          </cell>
          <cell r="D191">
            <v>0</v>
          </cell>
          <cell r="E191">
            <v>0</v>
          </cell>
          <cell r="F191">
            <v>0</v>
          </cell>
          <cell r="G191">
            <v>3575821.53</v>
          </cell>
          <cell r="H191">
            <v>0</v>
          </cell>
        </row>
        <row r="192">
          <cell r="A192" t="str">
            <v>24005</v>
          </cell>
          <cell r="B192" t="str">
            <v xml:space="preserve">  合肥漂染厂</v>
          </cell>
          <cell r="C192">
            <v>0</v>
          </cell>
          <cell r="D192">
            <v>1994308.69</v>
          </cell>
          <cell r="E192">
            <v>0</v>
          </cell>
          <cell r="F192">
            <v>0</v>
          </cell>
          <cell r="G192">
            <v>0</v>
          </cell>
          <cell r="H192">
            <v>1994308.69</v>
          </cell>
        </row>
        <row r="193">
          <cell r="A193" t="str">
            <v>24006</v>
          </cell>
          <cell r="B193" t="str">
            <v xml:space="preserve">  常青棉织厂</v>
          </cell>
          <cell r="C193">
            <v>0</v>
          </cell>
          <cell r="D193">
            <v>5122376.8600000003</v>
          </cell>
          <cell r="E193">
            <v>0</v>
          </cell>
          <cell r="F193">
            <v>0</v>
          </cell>
          <cell r="G193">
            <v>0</v>
          </cell>
          <cell r="H193">
            <v>5122376.8600000003</v>
          </cell>
        </row>
        <row r="194">
          <cell r="A194" t="str">
            <v>301</v>
          </cell>
          <cell r="B194" t="str">
            <v>实收资本</v>
          </cell>
          <cell r="C194">
            <v>0</v>
          </cell>
          <cell r="D194">
            <v>2059313.85</v>
          </cell>
          <cell r="E194">
            <v>0</v>
          </cell>
          <cell r="F194">
            <v>0</v>
          </cell>
          <cell r="G194">
            <v>0</v>
          </cell>
          <cell r="H194">
            <v>2059313.85</v>
          </cell>
        </row>
        <row r="195">
          <cell r="A195" t="str">
            <v>321</v>
          </cell>
          <cell r="B195" t="str">
            <v>本年利润</v>
          </cell>
          <cell r="C195">
            <v>0</v>
          </cell>
          <cell r="D195">
            <v>0</v>
          </cell>
          <cell r="E195">
            <v>560725.16</v>
          </cell>
          <cell r="F195">
            <v>172617.29</v>
          </cell>
          <cell r="G195">
            <v>388107.87</v>
          </cell>
          <cell r="H195">
            <v>0</v>
          </cell>
        </row>
        <row r="196">
          <cell r="A196" t="str">
            <v>322</v>
          </cell>
          <cell r="B196" t="str">
            <v>利润分配</v>
          </cell>
          <cell r="C196">
            <v>0</v>
          </cell>
          <cell r="D196">
            <v>422941.7</v>
          </cell>
          <cell r="E196">
            <v>0</v>
          </cell>
          <cell r="F196">
            <v>0</v>
          </cell>
          <cell r="G196">
            <v>0</v>
          </cell>
          <cell r="H196">
            <v>422941.7</v>
          </cell>
        </row>
        <row r="197">
          <cell r="A197" t="str">
            <v>32201</v>
          </cell>
          <cell r="B197" t="str">
            <v xml:space="preserve">  未分配利润</v>
          </cell>
          <cell r="C197">
            <v>0</v>
          </cell>
          <cell r="D197">
            <v>786199.28</v>
          </cell>
          <cell r="E197">
            <v>0</v>
          </cell>
          <cell r="F197">
            <v>0</v>
          </cell>
          <cell r="G197">
            <v>0</v>
          </cell>
          <cell r="H197">
            <v>786199.28</v>
          </cell>
        </row>
        <row r="198">
          <cell r="A198" t="str">
            <v>32209</v>
          </cell>
          <cell r="B198" t="str">
            <v xml:space="preserve">  以前年度损益调整</v>
          </cell>
          <cell r="C198">
            <v>268858.15000000002</v>
          </cell>
          <cell r="D198">
            <v>0</v>
          </cell>
          <cell r="E198">
            <v>0</v>
          </cell>
          <cell r="F198">
            <v>0</v>
          </cell>
          <cell r="G198">
            <v>268858.15000000002</v>
          </cell>
          <cell r="H198">
            <v>0</v>
          </cell>
        </row>
        <row r="199">
          <cell r="A199" t="str">
            <v>32210</v>
          </cell>
          <cell r="B199" t="str">
            <v xml:space="preserve">  年初未分配利润</v>
          </cell>
          <cell r="C199">
            <v>94399.43</v>
          </cell>
          <cell r="D199">
            <v>0</v>
          </cell>
          <cell r="E199">
            <v>0</v>
          </cell>
          <cell r="F199">
            <v>0</v>
          </cell>
          <cell r="G199">
            <v>94399.43</v>
          </cell>
          <cell r="H199">
            <v>0</v>
          </cell>
        </row>
        <row r="200">
          <cell r="A200" t="str">
            <v>401</v>
          </cell>
          <cell r="B200" t="str">
            <v>生产成本</v>
          </cell>
          <cell r="C200">
            <v>0</v>
          </cell>
          <cell r="D200">
            <v>0</v>
          </cell>
          <cell r="E200">
            <v>340542.99</v>
          </cell>
          <cell r="F200">
            <v>340542.99</v>
          </cell>
          <cell r="G200">
            <v>0</v>
          </cell>
          <cell r="H200">
            <v>0</v>
          </cell>
        </row>
        <row r="201">
          <cell r="A201" t="str">
            <v>40101</v>
          </cell>
          <cell r="B201" t="str">
            <v xml:space="preserve">  材料费</v>
          </cell>
          <cell r="C201">
            <v>0</v>
          </cell>
          <cell r="D201">
            <v>0</v>
          </cell>
          <cell r="E201">
            <v>214116.52</v>
          </cell>
          <cell r="F201">
            <v>214116.52</v>
          </cell>
          <cell r="G201">
            <v>0</v>
          </cell>
          <cell r="H201">
            <v>0</v>
          </cell>
        </row>
        <row r="202">
          <cell r="A202" t="str">
            <v>40102</v>
          </cell>
          <cell r="B202" t="str">
            <v xml:space="preserve">  工资</v>
          </cell>
          <cell r="C202">
            <v>0</v>
          </cell>
          <cell r="D202">
            <v>0</v>
          </cell>
          <cell r="E202">
            <v>50448</v>
          </cell>
          <cell r="F202">
            <v>50448</v>
          </cell>
          <cell r="G202">
            <v>0</v>
          </cell>
          <cell r="H202">
            <v>0</v>
          </cell>
        </row>
        <row r="203">
          <cell r="A203" t="str">
            <v>40103</v>
          </cell>
          <cell r="B203" t="str">
            <v xml:space="preserve">  福利费</v>
          </cell>
          <cell r="C203">
            <v>0</v>
          </cell>
          <cell r="D203">
            <v>0</v>
          </cell>
          <cell r="E203">
            <v>7062.72</v>
          </cell>
          <cell r="F203">
            <v>7062.72</v>
          </cell>
          <cell r="G203">
            <v>0</v>
          </cell>
          <cell r="H203">
            <v>0</v>
          </cell>
        </row>
        <row r="204">
          <cell r="A204" t="str">
            <v>40104</v>
          </cell>
          <cell r="B204" t="str">
            <v xml:space="preserve">  水费</v>
          </cell>
          <cell r="C204">
            <v>0</v>
          </cell>
          <cell r="D204">
            <v>0</v>
          </cell>
          <cell r="E204">
            <v>2000</v>
          </cell>
          <cell r="F204">
            <v>2000</v>
          </cell>
          <cell r="G204">
            <v>0</v>
          </cell>
          <cell r="H204">
            <v>0</v>
          </cell>
        </row>
        <row r="205">
          <cell r="A205" t="str">
            <v>40105</v>
          </cell>
          <cell r="B205" t="str">
            <v xml:space="preserve">  电费</v>
          </cell>
          <cell r="C205">
            <v>0</v>
          </cell>
          <cell r="D205">
            <v>0</v>
          </cell>
          <cell r="E205">
            <v>3000</v>
          </cell>
          <cell r="F205">
            <v>3000</v>
          </cell>
          <cell r="G205">
            <v>0</v>
          </cell>
          <cell r="H205">
            <v>0</v>
          </cell>
        </row>
        <row r="206">
          <cell r="A206" t="str">
            <v>40106</v>
          </cell>
          <cell r="B206" t="str">
            <v xml:space="preserve">  制造费用</v>
          </cell>
          <cell r="C206">
            <v>0</v>
          </cell>
          <cell r="D206">
            <v>0</v>
          </cell>
          <cell r="E206">
            <v>63915.75</v>
          </cell>
          <cell r="F206">
            <v>63915.75</v>
          </cell>
          <cell r="G206">
            <v>0</v>
          </cell>
          <cell r="H206">
            <v>0</v>
          </cell>
        </row>
        <row r="207">
          <cell r="A207" t="str">
            <v>405</v>
          </cell>
          <cell r="B207" t="str">
            <v>制造费用</v>
          </cell>
          <cell r="C207">
            <v>0</v>
          </cell>
          <cell r="D207">
            <v>0</v>
          </cell>
          <cell r="E207">
            <v>63915.75</v>
          </cell>
          <cell r="F207">
            <v>63915.75</v>
          </cell>
          <cell r="G207">
            <v>0</v>
          </cell>
          <cell r="H207">
            <v>0</v>
          </cell>
        </row>
        <row r="208">
          <cell r="A208" t="str">
            <v>40501</v>
          </cell>
          <cell r="B208" t="str">
            <v xml:space="preserve">  低值易耗品</v>
          </cell>
          <cell r="C208">
            <v>0</v>
          </cell>
          <cell r="D208">
            <v>0</v>
          </cell>
          <cell r="E208">
            <v>9045.4</v>
          </cell>
          <cell r="F208">
            <v>9045.4</v>
          </cell>
          <cell r="G208">
            <v>0</v>
          </cell>
          <cell r="H208">
            <v>0</v>
          </cell>
        </row>
        <row r="209">
          <cell r="A209" t="str">
            <v>40503</v>
          </cell>
          <cell r="B209" t="str">
            <v xml:space="preserve">  其他</v>
          </cell>
          <cell r="C209">
            <v>0</v>
          </cell>
          <cell r="D209">
            <v>0</v>
          </cell>
          <cell r="E209">
            <v>8324.1</v>
          </cell>
          <cell r="F209">
            <v>8324.1</v>
          </cell>
          <cell r="G209">
            <v>0</v>
          </cell>
          <cell r="H209">
            <v>0</v>
          </cell>
        </row>
        <row r="210">
          <cell r="A210" t="str">
            <v>40504</v>
          </cell>
          <cell r="B210" t="str">
            <v xml:space="preserve">  折旧</v>
          </cell>
          <cell r="C210">
            <v>0</v>
          </cell>
          <cell r="D210">
            <v>0</v>
          </cell>
          <cell r="E210">
            <v>46546.25</v>
          </cell>
          <cell r="F210">
            <v>46546.25</v>
          </cell>
          <cell r="G210">
            <v>0</v>
          </cell>
          <cell r="H210">
            <v>0</v>
          </cell>
        </row>
        <row r="211">
          <cell r="A211" t="str">
            <v>501</v>
          </cell>
          <cell r="B211" t="str">
            <v>产品销售收入</v>
          </cell>
          <cell r="C211">
            <v>0</v>
          </cell>
          <cell r="D211">
            <v>0</v>
          </cell>
          <cell r="E211">
            <v>149070.1</v>
          </cell>
          <cell r="F211">
            <v>149070.1</v>
          </cell>
          <cell r="G211">
            <v>0</v>
          </cell>
          <cell r="H211">
            <v>0</v>
          </cell>
        </row>
        <row r="212">
          <cell r="A212" t="str">
            <v>50101</v>
          </cell>
          <cell r="B212" t="str">
            <v xml:space="preserve">  低温（AH-1）</v>
          </cell>
          <cell r="C212">
            <v>0</v>
          </cell>
          <cell r="D212">
            <v>0</v>
          </cell>
          <cell r="E212">
            <v>15917.95</v>
          </cell>
          <cell r="F212">
            <v>15917.95</v>
          </cell>
          <cell r="G212">
            <v>0</v>
          </cell>
          <cell r="H212">
            <v>0</v>
          </cell>
        </row>
        <row r="213">
          <cell r="A213" t="str">
            <v>50102</v>
          </cell>
          <cell r="B213" t="str">
            <v xml:space="preserve">  中温（AH-2）</v>
          </cell>
          <cell r="C213">
            <v>0</v>
          </cell>
          <cell r="D213">
            <v>0</v>
          </cell>
          <cell r="E213">
            <v>36752.14</v>
          </cell>
          <cell r="F213">
            <v>36752.14</v>
          </cell>
          <cell r="G213">
            <v>0</v>
          </cell>
          <cell r="H213">
            <v>0</v>
          </cell>
        </row>
        <row r="214">
          <cell r="A214" t="str">
            <v>50103</v>
          </cell>
          <cell r="B214" t="str">
            <v xml:space="preserve">  高温（AH-3、-4）</v>
          </cell>
          <cell r="C214">
            <v>0</v>
          </cell>
          <cell r="D214">
            <v>0</v>
          </cell>
          <cell r="E214">
            <v>69692.31</v>
          </cell>
          <cell r="F214">
            <v>69692.31</v>
          </cell>
          <cell r="G214">
            <v>0</v>
          </cell>
          <cell r="H214">
            <v>0</v>
          </cell>
        </row>
        <row r="215">
          <cell r="A215" t="str">
            <v>50104</v>
          </cell>
          <cell r="B215" t="str">
            <v xml:space="preserve">  增稠剂</v>
          </cell>
          <cell r="C215">
            <v>0</v>
          </cell>
          <cell r="D215">
            <v>0</v>
          </cell>
          <cell r="E215">
            <v>1066.67</v>
          </cell>
          <cell r="F215">
            <v>1066.67</v>
          </cell>
          <cell r="G215">
            <v>0</v>
          </cell>
          <cell r="H215">
            <v>0</v>
          </cell>
        </row>
        <row r="216">
          <cell r="A216" t="str">
            <v>50105</v>
          </cell>
          <cell r="B216" t="str">
            <v xml:space="preserve">  糊料</v>
          </cell>
          <cell r="C216">
            <v>0</v>
          </cell>
          <cell r="D216">
            <v>0</v>
          </cell>
          <cell r="E216">
            <v>25641.03</v>
          </cell>
          <cell r="F216">
            <v>25641.03</v>
          </cell>
          <cell r="G216">
            <v>0</v>
          </cell>
          <cell r="H216">
            <v>0</v>
          </cell>
        </row>
        <row r="217">
          <cell r="A217" t="str">
            <v>502</v>
          </cell>
          <cell r="B217" t="str">
            <v>产品销售成本</v>
          </cell>
          <cell r="C217">
            <v>0</v>
          </cell>
          <cell r="D217">
            <v>0</v>
          </cell>
          <cell r="E217">
            <v>119019.69</v>
          </cell>
          <cell r="F217">
            <v>119019.69</v>
          </cell>
          <cell r="G217">
            <v>0</v>
          </cell>
          <cell r="H217">
            <v>0</v>
          </cell>
        </row>
        <row r="218">
          <cell r="A218" t="str">
            <v>503</v>
          </cell>
          <cell r="B218" t="str">
            <v>产品销售费用</v>
          </cell>
          <cell r="C218">
            <v>0</v>
          </cell>
          <cell r="D218">
            <v>0</v>
          </cell>
          <cell r="E218">
            <v>224118.7</v>
          </cell>
          <cell r="F218">
            <v>224118.7</v>
          </cell>
          <cell r="G218">
            <v>0</v>
          </cell>
          <cell r="H218">
            <v>0</v>
          </cell>
        </row>
        <row r="219">
          <cell r="A219" t="str">
            <v>50301</v>
          </cell>
          <cell r="B219" t="str">
            <v xml:space="preserve">  运杂费、装运费</v>
          </cell>
          <cell r="C219">
            <v>0</v>
          </cell>
          <cell r="D219">
            <v>0</v>
          </cell>
          <cell r="E219">
            <v>45244.5</v>
          </cell>
          <cell r="F219">
            <v>45244.5</v>
          </cell>
          <cell r="G219">
            <v>0</v>
          </cell>
          <cell r="H219">
            <v>0</v>
          </cell>
        </row>
        <row r="220">
          <cell r="A220" t="str">
            <v>50303</v>
          </cell>
          <cell r="B220" t="str">
            <v xml:space="preserve">  其他</v>
          </cell>
          <cell r="C220">
            <v>0</v>
          </cell>
          <cell r="D220">
            <v>0</v>
          </cell>
          <cell r="E220">
            <v>178874.2</v>
          </cell>
          <cell r="F220">
            <v>178874.2</v>
          </cell>
          <cell r="G220">
            <v>0</v>
          </cell>
          <cell r="H220">
            <v>0</v>
          </cell>
        </row>
        <row r="221">
          <cell r="A221" t="str">
            <v>511</v>
          </cell>
          <cell r="B221" t="str">
            <v>其他业务收入</v>
          </cell>
          <cell r="C221">
            <v>0</v>
          </cell>
          <cell r="D221">
            <v>0</v>
          </cell>
          <cell r="E221">
            <v>23547.19</v>
          </cell>
          <cell r="F221">
            <v>23547.19</v>
          </cell>
          <cell r="G221">
            <v>0</v>
          </cell>
          <cell r="H221">
            <v>0</v>
          </cell>
        </row>
        <row r="222">
          <cell r="A222" t="str">
            <v>512</v>
          </cell>
          <cell r="B222" t="str">
            <v>其他业务支出</v>
          </cell>
          <cell r="C222">
            <v>0</v>
          </cell>
          <cell r="D222">
            <v>0</v>
          </cell>
          <cell r="E222">
            <v>29855.67</v>
          </cell>
          <cell r="F222">
            <v>29855.67</v>
          </cell>
          <cell r="G222">
            <v>0</v>
          </cell>
          <cell r="H222">
            <v>0</v>
          </cell>
        </row>
        <row r="223">
          <cell r="A223" t="str">
            <v>521</v>
          </cell>
          <cell r="B223" t="str">
            <v>管理费用</v>
          </cell>
          <cell r="C223">
            <v>0</v>
          </cell>
          <cell r="D223">
            <v>0</v>
          </cell>
          <cell r="E223">
            <v>155085.84</v>
          </cell>
          <cell r="F223">
            <v>155085.84</v>
          </cell>
          <cell r="G223">
            <v>0</v>
          </cell>
          <cell r="H223">
            <v>0</v>
          </cell>
        </row>
        <row r="224">
          <cell r="A224" t="str">
            <v>52101</v>
          </cell>
          <cell r="B224" t="str">
            <v xml:space="preserve">  差旅费</v>
          </cell>
          <cell r="C224">
            <v>0</v>
          </cell>
          <cell r="D224">
            <v>0</v>
          </cell>
          <cell r="E224">
            <v>26109.8</v>
          </cell>
          <cell r="F224">
            <v>26109.8</v>
          </cell>
          <cell r="G224">
            <v>0</v>
          </cell>
          <cell r="H224">
            <v>0</v>
          </cell>
        </row>
        <row r="225">
          <cell r="A225" t="str">
            <v>52102</v>
          </cell>
          <cell r="B225" t="str">
            <v xml:space="preserve">  业务费</v>
          </cell>
          <cell r="C225">
            <v>0</v>
          </cell>
          <cell r="D225">
            <v>0</v>
          </cell>
          <cell r="E225">
            <v>6170</v>
          </cell>
          <cell r="F225">
            <v>6170</v>
          </cell>
          <cell r="G225">
            <v>0</v>
          </cell>
          <cell r="H225">
            <v>0</v>
          </cell>
        </row>
        <row r="226">
          <cell r="A226" t="str">
            <v>52103</v>
          </cell>
          <cell r="B226" t="str">
            <v xml:space="preserve">  办公费</v>
          </cell>
          <cell r="C226">
            <v>0</v>
          </cell>
          <cell r="D226">
            <v>0</v>
          </cell>
          <cell r="E226">
            <v>1819.1</v>
          </cell>
          <cell r="F226">
            <v>1819.1</v>
          </cell>
          <cell r="G226">
            <v>0</v>
          </cell>
          <cell r="H226">
            <v>0</v>
          </cell>
        </row>
        <row r="227">
          <cell r="A227" t="str">
            <v>52104</v>
          </cell>
          <cell r="B227" t="str">
            <v xml:space="preserve">  其他</v>
          </cell>
          <cell r="C227">
            <v>0</v>
          </cell>
          <cell r="D227">
            <v>0</v>
          </cell>
          <cell r="E227">
            <v>100788.76</v>
          </cell>
          <cell r="F227">
            <v>100788.76</v>
          </cell>
          <cell r="G227">
            <v>0</v>
          </cell>
          <cell r="H227">
            <v>0</v>
          </cell>
        </row>
        <row r="228">
          <cell r="A228" t="str">
            <v>52106</v>
          </cell>
          <cell r="B228" t="str">
            <v xml:space="preserve">  工资</v>
          </cell>
          <cell r="C228">
            <v>0</v>
          </cell>
          <cell r="D228">
            <v>0</v>
          </cell>
          <cell r="E228">
            <v>17717.7</v>
          </cell>
          <cell r="F228">
            <v>17717.7</v>
          </cell>
          <cell r="G228">
            <v>0</v>
          </cell>
          <cell r="H228">
            <v>0</v>
          </cell>
        </row>
        <row r="229">
          <cell r="A229" t="str">
            <v>52107</v>
          </cell>
          <cell r="B229" t="str">
            <v xml:space="preserve">  福利</v>
          </cell>
          <cell r="C229">
            <v>0</v>
          </cell>
          <cell r="D229">
            <v>0</v>
          </cell>
          <cell r="E229">
            <v>2480.48</v>
          </cell>
          <cell r="F229">
            <v>2480.48</v>
          </cell>
          <cell r="G229">
            <v>0</v>
          </cell>
          <cell r="H229">
            <v>0</v>
          </cell>
        </row>
        <row r="230">
          <cell r="A230" t="str">
            <v>522</v>
          </cell>
          <cell r="B230" t="str">
            <v>财务费用</v>
          </cell>
          <cell r="C230">
            <v>0</v>
          </cell>
          <cell r="D230">
            <v>0</v>
          </cell>
          <cell r="E230">
            <v>42713.9</v>
          </cell>
          <cell r="F230">
            <v>42713.9</v>
          </cell>
          <cell r="G230">
            <v>0</v>
          </cell>
          <cell r="H230">
            <v>0</v>
          </cell>
        </row>
        <row r="231">
          <cell r="A231" t="str">
            <v>52201</v>
          </cell>
          <cell r="B231" t="str">
            <v xml:space="preserve">  利息支出</v>
          </cell>
          <cell r="C231">
            <v>0</v>
          </cell>
          <cell r="D231">
            <v>0</v>
          </cell>
          <cell r="E231">
            <v>42682.5</v>
          </cell>
          <cell r="F231">
            <v>42682.5</v>
          </cell>
          <cell r="G231">
            <v>0</v>
          </cell>
          <cell r="H231">
            <v>0</v>
          </cell>
        </row>
        <row r="232">
          <cell r="A232" t="str">
            <v>52202</v>
          </cell>
          <cell r="B232" t="str">
            <v xml:space="preserve">  其他</v>
          </cell>
          <cell r="C232">
            <v>0</v>
          </cell>
          <cell r="D232">
            <v>0</v>
          </cell>
          <cell r="E232">
            <v>31.4</v>
          </cell>
          <cell r="F232">
            <v>31.4</v>
          </cell>
          <cell r="G232">
            <v>0</v>
          </cell>
          <cell r="H232">
            <v>0</v>
          </cell>
        </row>
        <row r="233">
          <cell r="A233" t="str">
            <v>12月份</v>
          </cell>
        </row>
        <row r="234">
          <cell r="A234" t="str">
            <v>101</v>
          </cell>
          <cell r="B234" t="str">
            <v>现金</v>
          </cell>
          <cell r="C234">
            <v>116472.71</v>
          </cell>
          <cell r="D234">
            <v>0</v>
          </cell>
          <cell r="E234">
            <v>513592.2</v>
          </cell>
          <cell r="F234">
            <v>4577356.3899999997</v>
          </cell>
          <cell r="G234">
            <v>61711.69</v>
          </cell>
          <cell r="H234">
            <v>0</v>
          </cell>
        </row>
        <row r="235">
          <cell r="A235" t="str">
            <v>102</v>
          </cell>
          <cell r="B235" t="str">
            <v>银行存款</v>
          </cell>
          <cell r="C235">
            <v>392788.03</v>
          </cell>
          <cell r="D235">
            <v>0</v>
          </cell>
          <cell r="E235">
            <v>712004.72</v>
          </cell>
          <cell r="F235">
            <v>16562829.84</v>
          </cell>
          <cell r="G235">
            <v>169659.31</v>
          </cell>
          <cell r="H235">
            <v>0</v>
          </cell>
        </row>
        <row r="236">
          <cell r="A236" t="str">
            <v>10201</v>
          </cell>
          <cell r="B236" t="str">
            <v xml:space="preserve">  农行常青</v>
          </cell>
          <cell r="C236">
            <v>95893.47</v>
          </cell>
          <cell r="D236">
            <v>0</v>
          </cell>
          <cell r="E236">
            <v>40120.15</v>
          </cell>
          <cell r="F236">
            <v>3430857.68</v>
          </cell>
          <cell r="G236">
            <v>29808.17</v>
          </cell>
          <cell r="H236">
            <v>0</v>
          </cell>
        </row>
        <row r="237">
          <cell r="A237" t="str">
            <v>10202</v>
          </cell>
          <cell r="B237" t="str">
            <v xml:space="preserve">  寿营</v>
          </cell>
          <cell r="C237">
            <v>279414.28000000003</v>
          </cell>
          <cell r="D237">
            <v>0</v>
          </cell>
          <cell r="E237">
            <v>630774.34</v>
          </cell>
          <cell r="F237">
            <v>11930066.76</v>
          </cell>
          <cell r="G237">
            <v>121387.7</v>
          </cell>
          <cell r="H237">
            <v>0</v>
          </cell>
        </row>
        <row r="238">
          <cell r="A238" t="str">
            <v>10203</v>
          </cell>
          <cell r="B238" t="str">
            <v xml:space="preserve">  望办</v>
          </cell>
          <cell r="C238">
            <v>17480.28</v>
          </cell>
          <cell r="D238">
            <v>0</v>
          </cell>
          <cell r="E238">
            <v>41110.230000000003</v>
          </cell>
          <cell r="F238">
            <v>1201905.3999999999</v>
          </cell>
          <cell r="G238">
            <v>18463.439999999999</v>
          </cell>
          <cell r="H238">
            <v>0</v>
          </cell>
        </row>
        <row r="239">
          <cell r="A239" t="str">
            <v>112</v>
          </cell>
          <cell r="B239" t="str">
            <v>应收票据</v>
          </cell>
          <cell r="C239">
            <v>300000</v>
          </cell>
          <cell r="D239">
            <v>0</v>
          </cell>
          <cell r="E239">
            <v>264900</v>
          </cell>
          <cell r="F239">
            <v>300000</v>
          </cell>
          <cell r="G239">
            <v>264900</v>
          </cell>
          <cell r="H239">
            <v>0</v>
          </cell>
        </row>
        <row r="240">
          <cell r="A240" t="str">
            <v>113</v>
          </cell>
          <cell r="B240" t="str">
            <v>应收帐款</v>
          </cell>
          <cell r="C240">
            <v>4739823.2</v>
          </cell>
          <cell r="D240">
            <v>0</v>
          </cell>
          <cell r="E240">
            <v>628370</v>
          </cell>
          <cell r="F240">
            <v>9526369.4000000004</v>
          </cell>
          <cell r="G240">
            <v>4457553.2</v>
          </cell>
          <cell r="H240">
            <v>0</v>
          </cell>
        </row>
        <row r="241">
          <cell r="A241" t="str">
            <v>114</v>
          </cell>
          <cell r="B241" t="str">
            <v>坏帐准备</v>
          </cell>
          <cell r="C241">
            <v>0</v>
          </cell>
          <cell r="D241">
            <v>15410.39</v>
          </cell>
          <cell r="E241">
            <v>0</v>
          </cell>
          <cell r="F241">
            <v>0</v>
          </cell>
          <cell r="G241">
            <v>0</v>
          </cell>
          <cell r="H241">
            <v>15410.39</v>
          </cell>
        </row>
        <row r="242">
          <cell r="A242" t="str">
            <v>119</v>
          </cell>
          <cell r="B242" t="str">
            <v>其他应收款</v>
          </cell>
          <cell r="C242">
            <v>140046.07999999999</v>
          </cell>
          <cell r="D242">
            <v>0</v>
          </cell>
          <cell r="E242">
            <v>64471.6</v>
          </cell>
          <cell r="F242">
            <v>461158.21</v>
          </cell>
          <cell r="G242">
            <v>173957.24</v>
          </cell>
          <cell r="H242">
            <v>0</v>
          </cell>
        </row>
        <row r="243">
          <cell r="A243" t="str">
            <v>11901</v>
          </cell>
          <cell r="B243" t="str">
            <v xml:space="preserve">  霍山中药厂</v>
          </cell>
          <cell r="C243">
            <v>1465.4</v>
          </cell>
          <cell r="D243">
            <v>0</v>
          </cell>
          <cell r="E243">
            <v>0</v>
          </cell>
          <cell r="F243">
            <v>0</v>
          </cell>
          <cell r="G243">
            <v>1465.4</v>
          </cell>
          <cell r="H243">
            <v>0</v>
          </cell>
        </row>
        <row r="244">
          <cell r="A244" t="str">
            <v>11902</v>
          </cell>
          <cell r="B244" t="str">
            <v xml:space="preserve">  化机厂</v>
          </cell>
          <cell r="C244">
            <v>120</v>
          </cell>
          <cell r="D244">
            <v>0</v>
          </cell>
          <cell r="E244">
            <v>0</v>
          </cell>
          <cell r="F244">
            <v>0</v>
          </cell>
          <cell r="G244">
            <v>120</v>
          </cell>
          <cell r="H244">
            <v>0</v>
          </cell>
        </row>
        <row r="245">
          <cell r="A245" t="str">
            <v>11903</v>
          </cell>
          <cell r="B245" t="str">
            <v xml:space="preserve">  孙礼林</v>
          </cell>
          <cell r="C245">
            <v>900</v>
          </cell>
          <cell r="D245">
            <v>0</v>
          </cell>
          <cell r="E245">
            <v>0</v>
          </cell>
          <cell r="F245">
            <v>0</v>
          </cell>
          <cell r="G245">
            <v>900</v>
          </cell>
          <cell r="H245">
            <v>0</v>
          </cell>
        </row>
        <row r="246">
          <cell r="A246" t="str">
            <v>11904</v>
          </cell>
          <cell r="B246" t="str">
            <v xml:space="preserve">  李国洋</v>
          </cell>
          <cell r="C246">
            <v>1465</v>
          </cell>
          <cell r="D246">
            <v>0</v>
          </cell>
          <cell r="E246">
            <v>0</v>
          </cell>
          <cell r="F246">
            <v>0</v>
          </cell>
          <cell r="G246">
            <v>1465</v>
          </cell>
          <cell r="H246">
            <v>0</v>
          </cell>
        </row>
        <row r="247">
          <cell r="A247" t="str">
            <v>11905</v>
          </cell>
          <cell r="B247" t="str">
            <v xml:space="preserve">  合肥化工厂</v>
          </cell>
          <cell r="C247">
            <v>2148.5</v>
          </cell>
          <cell r="D247">
            <v>0</v>
          </cell>
          <cell r="E247">
            <v>0</v>
          </cell>
          <cell r="F247">
            <v>0</v>
          </cell>
          <cell r="G247">
            <v>2148.5</v>
          </cell>
          <cell r="H247">
            <v>0</v>
          </cell>
        </row>
        <row r="248">
          <cell r="A248" t="str">
            <v>11906</v>
          </cell>
          <cell r="B248" t="str">
            <v xml:space="preserve">  合肥中药厂</v>
          </cell>
          <cell r="C248">
            <v>25850.68</v>
          </cell>
          <cell r="D248">
            <v>0</v>
          </cell>
          <cell r="E248">
            <v>0</v>
          </cell>
          <cell r="F248">
            <v>0</v>
          </cell>
          <cell r="G248">
            <v>25850.68</v>
          </cell>
          <cell r="H248">
            <v>0</v>
          </cell>
        </row>
        <row r="249">
          <cell r="A249" t="str">
            <v>11907</v>
          </cell>
          <cell r="B249" t="str">
            <v xml:space="preserve">  省科技情报研究开发中心</v>
          </cell>
          <cell r="C249">
            <v>680</v>
          </cell>
          <cell r="D249">
            <v>0</v>
          </cell>
          <cell r="E249">
            <v>0</v>
          </cell>
          <cell r="F249">
            <v>0</v>
          </cell>
          <cell r="G249">
            <v>680</v>
          </cell>
          <cell r="H249">
            <v>0</v>
          </cell>
        </row>
        <row r="250">
          <cell r="A250" t="str">
            <v>11908</v>
          </cell>
          <cell r="B250" t="str">
            <v xml:space="preserve">  合肥迪尔医药有限公司</v>
          </cell>
          <cell r="C250">
            <v>4832.08</v>
          </cell>
          <cell r="D250">
            <v>0</v>
          </cell>
          <cell r="E250">
            <v>2446.08</v>
          </cell>
          <cell r="F250">
            <v>16558.080000000002</v>
          </cell>
          <cell r="G250">
            <v>3904.72</v>
          </cell>
          <cell r="H250">
            <v>0</v>
          </cell>
        </row>
        <row r="251">
          <cell r="A251" t="str">
            <v>11909</v>
          </cell>
          <cell r="B251" t="str">
            <v xml:space="preserve">  苏州三印华达供销公司</v>
          </cell>
          <cell r="C251">
            <v>3000</v>
          </cell>
          <cell r="D251">
            <v>0</v>
          </cell>
          <cell r="E251">
            <v>0</v>
          </cell>
          <cell r="F251">
            <v>0</v>
          </cell>
          <cell r="G251">
            <v>3000</v>
          </cell>
          <cell r="H251">
            <v>0</v>
          </cell>
        </row>
        <row r="252">
          <cell r="A252" t="str">
            <v>11910</v>
          </cell>
          <cell r="B252" t="str">
            <v xml:space="preserve">  长途台</v>
          </cell>
          <cell r="C252">
            <v>300</v>
          </cell>
          <cell r="D252">
            <v>0</v>
          </cell>
          <cell r="E252">
            <v>0</v>
          </cell>
          <cell r="F252">
            <v>0</v>
          </cell>
          <cell r="G252">
            <v>300</v>
          </cell>
          <cell r="H252">
            <v>0</v>
          </cell>
        </row>
        <row r="253">
          <cell r="A253" t="str">
            <v>11911</v>
          </cell>
          <cell r="B253" t="str">
            <v xml:space="preserve">  省粮油进出口公司</v>
          </cell>
          <cell r="C253">
            <v>155</v>
          </cell>
          <cell r="D253">
            <v>0</v>
          </cell>
          <cell r="E253">
            <v>0</v>
          </cell>
          <cell r="F253">
            <v>0</v>
          </cell>
          <cell r="G253">
            <v>155</v>
          </cell>
          <cell r="H253">
            <v>0</v>
          </cell>
        </row>
        <row r="254">
          <cell r="A254" t="str">
            <v>11912</v>
          </cell>
          <cell r="B254" t="str">
            <v xml:space="preserve">  省医药保健进出口公司</v>
          </cell>
          <cell r="C254">
            <v>3250</v>
          </cell>
          <cell r="D254">
            <v>0</v>
          </cell>
          <cell r="E254">
            <v>0</v>
          </cell>
          <cell r="F254">
            <v>0</v>
          </cell>
          <cell r="G254">
            <v>3250</v>
          </cell>
          <cell r="H254">
            <v>0</v>
          </cell>
        </row>
        <row r="255">
          <cell r="A255" t="str">
            <v>11914</v>
          </cell>
          <cell r="B255" t="str">
            <v xml:space="preserve">  王永来</v>
          </cell>
          <cell r="C255">
            <v>534.1</v>
          </cell>
          <cell r="D255">
            <v>0</v>
          </cell>
          <cell r="E255">
            <v>0</v>
          </cell>
          <cell r="F255">
            <v>0</v>
          </cell>
          <cell r="G255">
            <v>534.1</v>
          </cell>
          <cell r="H255">
            <v>0</v>
          </cell>
        </row>
        <row r="256">
          <cell r="A256" t="str">
            <v>11915</v>
          </cell>
          <cell r="B256" t="str">
            <v xml:space="preserve">  安庆石化晴纶厂</v>
          </cell>
          <cell r="C256">
            <v>20284</v>
          </cell>
          <cell r="D256">
            <v>0</v>
          </cell>
          <cell r="E256">
            <v>0</v>
          </cell>
          <cell r="F256">
            <v>0</v>
          </cell>
          <cell r="G256">
            <v>20284</v>
          </cell>
          <cell r="H256">
            <v>0</v>
          </cell>
        </row>
        <row r="257">
          <cell r="A257" t="str">
            <v>11916</v>
          </cell>
          <cell r="B257" t="str">
            <v xml:space="preserve">  安庆第一制药厂</v>
          </cell>
          <cell r="C257">
            <v>3072</v>
          </cell>
          <cell r="D257">
            <v>0</v>
          </cell>
          <cell r="E257">
            <v>0</v>
          </cell>
          <cell r="F257">
            <v>28437.84</v>
          </cell>
          <cell r="G257">
            <v>3072</v>
          </cell>
          <cell r="H257">
            <v>0</v>
          </cell>
        </row>
        <row r="258">
          <cell r="A258" t="str">
            <v>11917</v>
          </cell>
          <cell r="B258" t="str">
            <v xml:space="preserve">  安徽中键塑胶制品公司(蚌埠中键公司)</v>
          </cell>
          <cell r="C258">
            <v>45344.959999999999</v>
          </cell>
          <cell r="D258">
            <v>0</v>
          </cell>
          <cell r="E258">
            <v>0</v>
          </cell>
          <cell r="F258">
            <v>0</v>
          </cell>
          <cell r="G258">
            <v>45344.959999999999</v>
          </cell>
          <cell r="H258">
            <v>0</v>
          </cell>
        </row>
        <row r="259">
          <cell r="A259" t="str">
            <v>11919</v>
          </cell>
          <cell r="B259" t="str">
            <v xml:space="preserve">  石狮办事处</v>
          </cell>
          <cell r="C259">
            <v>1000</v>
          </cell>
          <cell r="D259">
            <v>0</v>
          </cell>
          <cell r="E259">
            <v>0</v>
          </cell>
          <cell r="F259">
            <v>0</v>
          </cell>
          <cell r="G259">
            <v>1000</v>
          </cell>
          <cell r="H259">
            <v>0</v>
          </cell>
        </row>
        <row r="260">
          <cell r="A260" t="str">
            <v>11920</v>
          </cell>
          <cell r="B260" t="str">
            <v xml:space="preserve">  上海崇明县人民法院</v>
          </cell>
          <cell r="C260">
            <v>100</v>
          </cell>
          <cell r="D260">
            <v>0</v>
          </cell>
          <cell r="E260">
            <v>0</v>
          </cell>
          <cell r="F260">
            <v>0</v>
          </cell>
          <cell r="G260">
            <v>100</v>
          </cell>
          <cell r="H260">
            <v>0</v>
          </cell>
        </row>
        <row r="261">
          <cell r="A261" t="str">
            <v>11922</v>
          </cell>
          <cell r="B261" t="str">
            <v xml:space="preserve">  石台药厂</v>
          </cell>
          <cell r="C261">
            <v>3548.4</v>
          </cell>
          <cell r="D261">
            <v>0</v>
          </cell>
          <cell r="E261">
            <v>0</v>
          </cell>
          <cell r="F261">
            <v>5915.76</v>
          </cell>
          <cell r="G261">
            <v>3548.4</v>
          </cell>
          <cell r="H261">
            <v>0</v>
          </cell>
        </row>
        <row r="262">
          <cell r="A262" t="str">
            <v>11924</v>
          </cell>
          <cell r="B262" t="str">
            <v xml:space="preserve">  科技企业杂志社广告部</v>
          </cell>
          <cell r="C262">
            <v>2000</v>
          </cell>
          <cell r="D262">
            <v>0</v>
          </cell>
          <cell r="E262">
            <v>0</v>
          </cell>
          <cell r="F262">
            <v>0</v>
          </cell>
          <cell r="G262">
            <v>2000</v>
          </cell>
          <cell r="H262">
            <v>0</v>
          </cell>
        </row>
        <row r="263">
          <cell r="A263" t="str">
            <v>11926</v>
          </cell>
          <cell r="B263" t="str">
            <v xml:space="preserve">  安徽水产公司淮南公司</v>
          </cell>
          <cell r="C263">
            <v>13627</v>
          </cell>
          <cell r="D263">
            <v>0</v>
          </cell>
          <cell r="E263">
            <v>0</v>
          </cell>
          <cell r="F263">
            <v>0</v>
          </cell>
          <cell r="G263">
            <v>13627</v>
          </cell>
          <cell r="H263">
            <v>0</v>
          </cell>
        </row>
        <row r="264">
          <cell r="A264" t="str">
            <v>11929</v>
          </cell>
          <cell r="B264" t="str">
            <v xml:space="preserve">  合肥神鹿药业公司(神鹿双鹤)</v>
          </cell>
          <cell r="C264">
            <v>0</v>
          </cell>
          <cell r="D264">
            <v>16166.64</v>
          </cell>
          <cell r="E264">
            <v>0</v>
          </cell>
          <cell r="F264">
            <v>38712.6</v>
          </cell>
          <cell r="G264">
            <v>0</v>
          </cell>
          <cell r="H264">
            <v>16166.64</v>
          </cell>
        </row>
        <row r="265">
          <cell r="A265" t="str">
            <v>11930</v>
          </cell>
          <cell r="B265" t="str">
            <v xml:space="preserve">  金陵药业股份有限公司合肥利民制药厂</v>
          </cell>
          <cell r="C265">
            <v>3687</v>
          </cell>
          <cell r="D265">
            <v>0</v>
          </cell>
          <cell r="E265">
            <v>0</v>
          </cell>
          <cell r="F265">
            <v>10941</v>
          </cell>
          <cell r="G265">
            <v>0</v>
          </cell>
          <cell r="H265">
            <v>0</v>
          </cell>
        </row>
        <row r="266">
          <cell r="A266" t="str">
            <v>11934</v>
          </cell>
          <cell r="B266" t="str">
            <v xml:space="preserve">  省原子核学会</v>
          </cell>
          <cell r="C266">
            <v>0</v>
          </cell>
          <cell r="D266">
            <v>0</v>
          </cell>
          <cell r="E266">
            <v>0</v>
          </cell>
          <cell r="F266">
            <v>3300</v>
          </cell>
          <cell r="G266">
            <v>0</v>
          </cell>
          <cell r="H266">
            <v>0</v>
          </cell>
        </row>
        <row r="267">
          <cell r="A267" t="str">
            <v>11942</v>
          </cell>
          <cell r="B267" t="str">
            <v xml:space="preserve">  安医大</v>
          </cell>
          <cell r="C267">
            <v>680</v>
          </cell>
          <cell r="D267">
            <v>0</v>
          </cell>
          <cell r="E267">
            <v>0</v>
          </cell>
          <cell r="F267">
            <v>0</v>
          </cell>
          <cell r="G267">
            <v>680</v>
          </cell>
          <cell r="H267">
            <v>0</v>
          </cell>
        </row>
        <row r="268">
          <cell r="A268" t="str">
            <v>11944</v>
          </cell>
          <cell r="B268" t="str">
            <v xml:space="preserve">  合肥哈慈药业有限公司</v>
          </cell>
          <cell r="C268">
            <v>0</v>
          </cell>
          <cell r="D268">
            <v>0</v>
          </cell>
          <cell r="E268">
            <v>0</v>
          </cell>
          <cell r="F268">
            <v>3740.8</v>
          </cell>
          <cell r="G268">
            <v>0</v>
          </cell>
          <cell r="H268">
            <v>0</v>
          </cell>
        </row>
        <row r="269">
          <cell r="A269" t="str">
            <v>11945</v>
          </cell>
          <cell r="B269" t="str">
            <v xml:space="preserve">  合肥东南医学科技发展公司</v>
          </cell>
          <cell r="C269">
            <v>0</v>
          </cell>
          <cell r="D269">
            <v>390</v>
          </cell>
          <cell r="E269">
            <v>0</v>
          </cell>
          <cell r="F269">
            <v>390</v>
          </cell>
          <cell r="G269">
            <v>0</v>
          </cell>
          <cell r="H269">
            <v>390</v>
          </cell>
        </row>
        <row r="270">
          <cell r="A270" t="str">
            <v>11949</v>
          </cell>
          <cell r="B270" t="str">
            <v xml:space="preserve">  四川泸天化油脂化学股份公司</v>
          </cell>
          <cell r="C270">
            <v>0</v>
          </cell>
          <cell r="D270">
            <v>0</v>
          </cell>
          <cell r="E270">
            <v>0</v>
          </cell>
          <cell r="F270">
            <v>6800</v>
          </cell>
          <cell r="G270">
            <v>0</v>
          </cell>
          <cell r="H270">
            <v>0</v>
          </cell>
        </row>
        <row r="271">
          <cell r="A271" t="str">
            <v>11951</v>
          </cell>
          <cell r="B271" t="str">
            <v xml:space="preserve">  宏成水产公司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11952</v>
          </cell>
          <cell r="B272" t="str">
            <v xml:space="preserve">  北京陆桥技术有限公司</v>
          </cell>
          <cell r="C272">
            <v>418</v>
          </cell>
          <cell r="D272">
            <v>0</v>
          </cell>
          <cell r="E272">
            <v>0</v>
          </cell>
          <cell r="F272">
            <v>396</v>
          </cell>
          <cell r="G272">
            <v>418</v>
          </cell>
          <cell r="H272">
            <v>0</v>
          </cell>
        </row>
        <row r="273">
          <cell r="A273" t="str">
            <v>11953</v>
          </cell>
          <cell r="B273" t="str">
            <v xml:space="preserve">  浙江省海宁人民法院</v>
          </cell>
          <cell r="C273">
            <v>6476</v>
          </cell>
          <cell r="D273">
            <v>0</v>
          </cell>
          <cell r="E273">
            <v>0</v>
          </cell>
          <cell r="F273">
            <v>0</v>
          </cell>
          <cell r="G273">
            <v>6476</v>
          </cell>
          <cell r="H273">
            <v>0</v>
          </cell>
        </row>
        <row r="274">
          <cell r="A274" t="str">
            <v>11956</v>
          </cell>
          <cell r="B274" t="str">
            <v xml:space="preserve">  太和神农药业有限公司</v>
          </cell>
          <cell r="C274">
            <v>5000</v>
          </cell>
          <cell r="D274">
            <v>0</v>
          </cell>
          <cell r="E274">
            <v>0</v>
          </cell>
          <cell r="F274">
            <v>12000</v>
          </cell>
          <cell r="G274">
            <v>5000</v>
          </cell>
          <cell r="H274">
            <v>0</v>
          </cell>
        </row>
        <row r="275">
          <cell r="A275" t="str">
            <v>11962</v>
          </cell>
          <cell r="B275" t="str">
            <v xml:space="preserve">  霍山新鑫贸易食品公司</v>
          </cell>
          <cell r="C275">
            <v>100</v>
          </cell>
          <cell r="D275">
            <v>0</v>
          </cell>
          <cell r="E275">
            <v>0</v>
          </cell>
          <cell r="F275">
            <v>3510</v>
          </cell>
          <cell r="G275">
            <v>0</v>
          </cell>
          <cell r="H275">
            <v>0</v>
          </cell>
        </row>
        <row r="276">
          <cell r="A276" t="str">
            <v>11967</v>
          </cell>
          <cell r="B276" t="str">
            <v xml:space="preserve">  合肥顶绿食品公司</v>
          </cell>
          <cell r="C276">
            <v>0</v>
          </cell>
          <cell r="D276">
            <v>0</v>
          </cell>
          <cell r="E276">
            <v>9028</v>
          </cell>
          <cell r="F276">
            <v>30914.48</v>
          </cell>
          <cell r="G276">
            <v>9028</v>
          </cell>
          <cell r="H276">
            <v>0</v>
          </cell>
        </row>
        <row r="277">
          <cell r="A277" t="str">
            <v>11968</v>
          </cell>
          <cell r="B277" t="str">
            <v xml:space="preserve">  合肥丰力绿色食品有限公司</v>
          </cell>
          <cell r="C277">
            <v>20526</v>
          </cell>
          <cell r="D277">
            <v>0</v>
          </cell>
          <cell r="E277">
            <v>0</v>
          </cell>
          <cell r="F277">
            <v>32084</v>
          </cell>
          <cell r="G277">
            <v>20526</v>
          </cell>
          <cell r="H277">
            <v>0</v>
          </cell>
        </row>
        <row r="278">
          <cell r="A278" t="str">
            <v>11971</v>
          </cell>
          <cell r="B278" t="str">
            <v xml:space="preserve">  盐城水产公司</v>
          </cell>
          <cell r="C278">
            <v>0</v>
          </cell>
          <cell r="D278">
            <v>0</v>
          </cell>
          <cell r="E278">
            <v>0</v>
          </cell>
          <cell r="F278">
            <v>3519</v>
          </cell>
          <cell r="G278">
            <v>0</v>
          </cell>
          <cell r="H278">
            <v>0</v>
          </cell>
        </row>
        <row r="279">
          <cell r="A279" t="str">
            <v>11972</v>
          </cell>
          <cell r="B279" t="str">
            <v xml:space="preserve">  合肥神鹿集团中药二厂</v>
          </cell>
          <cell r="C279">
            <v>0</v>
          </cell>
          <cell r="D279">
            <v>83.4</v>
          </cell>
          <cell r="E279">
            <v>1620</v>
          </cell>
          <cell r="F279">
            <v>519</v>
          </cell>
          <cell r="G279">
            <v>1536.6</v>
          </cell>
          <cell r="H279">
            <v>0</v>
          </cell>
        </row>
        <row r="280">
          <cell r="A280" t="str">
            <v>11973</v>
          </cell>
          <cell r="B280" t="str">
            <v xml:space="preserve">  西安现代绿色食品公司</v>
          </cell>
          <cell r="C280">
            <v>0</v>
          </cell>
          <cell r="D280">
            <v>0</v>
          </cell>
          <cell r="E280">
            <v>0</v>
          </cell>
          <cell r="F280">
            <v>21720</v>
          </cell>
          <cell r="G280">
            <v>0</v>
          </cell>
          <cell r="H280">
            <v>0</v>
          </cell>
        </row>
        <row r="281">
          <cell r="A281" t="str">
            <v>11974</v>
          </cell>
          <cell r="B281" t="str">
            <v xml:space="preserve">  合肥西城高技术有限责任公司</v>
          </cell>
          <cell r="C281">
            <v>0</v>
          </cell>
          <cell r="D281">
            <v>0</v>
          </cell>
          <cell r="E281">
            <v>0</v>
          </cell>
          <cell r="F281">
            <v>14981</v>
          </cell>
          <cell r="G281">
            <v>0</v>
          </cell>
          <cell r="H281">
            <v>0</v>
          </cell>
        </row>
        <row r="282">
          <cell r="A282" t="str">
            <v>11975</v>
          </cell>
          <cell r="B282" t="str">
            <v xml:space="preserve">  江苏兴化联富食品公司</v>
          </cell>
          <cell r="C282">
            <v>0</v>
          </cell>
          <cell r="D282">
            <v>0</v>
          </cell>
          <cell r="E282">
            <v>0</v>
          </cell>
          <cell r="F282">
            <v>38405.5</v>
          </cell>
          <cell r="G282">
            <v>0</v>
          </cell>
          <cell r="H282">
            <v>0</v>
          </cell>
        </row>
        <row r="283">
          <cell r="A283" t="str">
            <v>11976</v>
          </cell>
          <cell r="B283" t="str">
            <v xml:space="preserve">  江苏新沂水产公司</v>
          </cell>
          <cell r="C283">
            <v>0</v>
          </cell>
          <cell r="D283">
            <v>27790</v>
          </cell>
          <cell r="E283">
            <v>0</v>
          </cell>
          <cell r="F283">
            <v>27790</v>
          </cell>
          <cell r="G283">
            <v>0</v>
          </cell>
          <cell r="H283">
            <v>27790</v>
          </cell>
        </row>
        <row r="284">
          <cell r="A284" t="str">
            <v>11977</v>
          </cell>
          <cell r="B284" t="str">
            <v xml:space="preserve">  涡阳义门苔干菜加工厂</v>
          </cell>
          <cell r="C284">
            <v>0</v>
          </cell>
          <cell r="D284">
            <v>8000</v>
          </cell>
          <cell r="E284">
            <v>0</v>
          </cell>
          <cell r="F284">
            <v>8000</v>
          </cell>
          <cell r="G284">
            <v>0</v>
          </cell>
          <cell r="H284">
            <v>8000</v>
          </cell>
        </row>
        <row r="285">
          <cell r="A285" t="str">
            <v>11978</v>
          </cell>
          <cell r="B285" t="str">
            <v xml:space="preserve">  江苏新忻水产公司</v>
          </cell>
          <cell r="C285">
            <v>0</v>
          </cell>
          <cell r="D285">
            <v>8688</v>
          </cell>
          <cell r="E285">
            <v>0</v>
          </cell>
          <cell r="F285">
            <v>8688</v>
          </cell>
          <cell r="G285">
            <v>0</v>
          </cell>
          <cell r="H285">
            <v>8688</v>
          </cell>
        </row>
        <row r="286">
          <cell r="A286" t="str">
            <v>11979</v>
          </cell>
          <cell r="B286" t="str">
            <v xml:space="preserve">  江苏绿康食品公司</v>
          </cell>
          <cell r="C286">
            <v>0</v>
          </cell>
          <cell r="D286">
            <v>0</v>
          </cell>
          <cell r="E286">
            <v>0</v>
          </cell>
          <cell r="F286">
            <v>7673.6</v>
          </cell>
          <cell r="G286">
            <v>0</v>
          </cell>
          <cell r="H286">
            <v>0</v>
          </cell>
        </row>
        <row r="287">
          <cell r="A287" t="str">
            <v>11980</v>
          </cell>
          <cell r="B287" t="str">
            <v xml:space="preserve">  淮阴大地绿色食品公司</v>
          </cell>
          <cell r="C287">
            <v>0</v>
          </cell>
          <cell r="D287">
            <v>0</v>
          </cell>
          <cell r="E287">
            <v>0</v>
          </cell>
          <cell r="F287">
            <v>8256</v>
          </cell>
          <cell r="G287">
            <v>0</v>
          </cell>
          <cell r="H287">
            <v>0</v>
          </cell>
        </row>
        <row r="288">
          <cell r="A288" t="str">
            <v>11981</v>
          </cell>
          <cell r="B288" t="str">
            <v xml:space="preserve">  电子第十六研究所</v>
          </cell>
          <cell r="C288">
            <v>5000</v>
          </cell>
          <cell r="D288">
            <v>0</v>
          </cell>
          <cell r="E288">
            <v>0</v>
          </cell>
          <cell r="F288">
            <v>0</v>
          </cell>
          <cell r="G288">
            <v>5000</v>
          </cell>
          <cell r="H288">
            <v>0</v>
          </cell>
        </row>
        <row r="289">
          <cell r="A289" t="str">
            <v>11982</v>
          </cell>
          <cell r="B289" t="str">
            <v xml:space="preserve">  合肥中润广告有限公司</v>
          </cell>
          <cell r="C289">
            <v>500</v>
          </cell>
          <cell r="D289">
            <v>0</v>
          </cell>
          <cell r="E289">
            <v>0</v>
          </cell>
          <cell r="F289">
            <v>0</v>
          </cell>
          <cell r="G289">
            <v>500</v>
          </cell>
          <cell r="H289">
            <v>0</v>
          </cell>
        </row>
        <row r="290">
          <cell r="A290" t="str">
            <v>11983</v>
          </cell>
          <cell r="B290" t="str">
            <v xml:space="preserve">  芜湖张恒春药业公司</v>
          </cell>
          <cell r="C290">
            <v>0</v>
          </cell>
          <cell r="D290">
            <v>0</v>
          </cell>
          <cell r="E290">
            <v>0</v>
          </cell>
          <cell r="F290">
            <v>7460.4</v>
          </cell>
          <cell r="G290">
            <v>0</v>
          </cell>
          <cell r="H290">
            <v>0</v>
          </cell>
        </row>
        <row r="291">
          <cell r="A291" t="str">
            <v>11984</v>
          </cell>
          <cell r="B291" t="str">
            <v xml:space="preserve">  盐城海腾水产有限公司</v>
          </cell>
          <cell r="C291">
            <v>0</v>
          </cell>
          <cell r="D291">
            <v>0</v>
          </cell>
          <cell r="E291">
            <v>0</v>
          </cell>
          <cell r="F291">
            <v>12049.05</v>
          </cell>
          <cell r="G291">
            <v>0</v>
          </cell>
          <cell r="H291">
            <v>0</v>
          </cell>
        </row>
        <row r="292">
          <cell r="A292" t="str">
            <v>11985</v>
          </cell>
          <cell r="B292" t="str">
            <v xml:space="preserve">  寿州华祥食品有限公司</v>
          </cell>
          <cell r="C292">
            <v>0</v>
          </cell>
          <cell r="D292">
            <v>0</v>
          </cell>
          <cell r="E292">
            <v>0</v>
          </cell>
          <cell r="F292">
            <v>5014.8</v>
          </cell>
          <cell r="G292">
            <v>0</v>
          </cell>
          <cell r="H292">
            <v>0</v>
          </cell>
        </row>
        <row r="293">
          <cell r="A293" t="str">
            <v>11986</v>
          </cell>
          <cell r="B293" t="str">
            <v xml:space="preserve">  安徽新力药业蚌埠涂山分公司</v>
          </cell>
          <cell r="C293">
            <v>0</v>
          </cell>
          <cell r="D293">
            <v>0</v>
          </cell>
          <cell r="E293">
            <v>0</v>
          </cell>
          <cell r="F293">
            <v>2612.75</v>
          </cell>
          <cell r="G293">
            <v>0</v>
          </cell>
          <cell r="H293">
            <v>0</v>
          </cell>
        </row>
        <row r="294">
          <cell r="A294" t="str">
            <v>11987</v>
          </cell>
          <cell r="B294" t="str">
            <v xml:space="preserve">  江苏海隆国际贸易公司</v>
          </cell>
          <cell r="C294">
            <v>18000</v>
          </cell>
          <cell r="D294">
            <v>0</v>
          </cell>
          <cell r="E294">
            <v>0</v>
          </cell>
          <cell r="F294">
            <v>186</v>
          </cell>
          <cell r="G294">
            <v>18000</v>
          </cell>
          <cell r="H294">
            <v>0</v>
          </cell>
        </row>
        <row r="295">
          <cell r="A295" t="str">
            <v>11988</v>
          </cell>
          <cell r="B295" t="str">
            <v xml:space="preserve">  中国同位素与辐射行业协会</v>
          </cell>
          <cell r="C295">
            <v>0</v>
          </cell>
          <cell r="D295">
            <v>0</v>
          </cell>
          <cell r="E295">
            <v>0</v>
          </cell>
          <cell r="F295">
            <v>600</v>
          </cell>
          <cell r="G295">
            <v>0</v>
          </cell>
          <cell r="H295">
            <v>0</v>
          </cell>
        </row>
        <row r="296">
          <cell r="A296" t="str">
            <v>11989</v>
          </cell>
          <cell r="B296" t="str">
            <v xml:space="preserve">  亳州天桥药业公司</v>
          </cell>
          <cell r="C296">
            <v>0</v>
          </cell>
          <cell r="D296">
            <v>10100</v>
          </cell>
          <cell r="E296">
            <v>10500</v>
          </cell>
          <cell r="F296">
            <v>10500</v>
          </cell>
          <cell r="G296">
            <v>0</v>
          </cell>
          <cell r="H296">
            <v>0</v>
          </cell>
        </row>
        <row r="297">
          <cell r="A297" t="str">
            <v>11990</v>
          </cell>
          <cell r="B297" t="str">
            <v xml:space="preserve">  东芝堂药业公司</v>
          </cell>
          <cell r="C297">
            <v>0</v>
          </cell>
          <cell r="D297">
            <v>0</v>
          </cell>
          <cell r="E297">
            <v>0</v>
          </cell>
          <cell r="F297">
            <v>2682.75</v>
          </cell>
          <cell r="G297">
            <v>0</v>
          </cell>
          <cell r="H297">
            <v>0</v>
          </cell>
        </row>
        <row r="298">
          <cell r="A298" t="str">
            <v>11991</v>
          </cell>
          <cell r="B298" t="str">
            <v xml:space="preserve">  淮南第五制药厂</v>
          </cell>
          <cell r="C298">
            <v>0</v>
          </cell>
          <cell r="D298">
            <v>2800</v>
          </cell>
          <cell r="E298">
            <v>0</v>
          </cell>
          <cell r="F298">
            <v>2800</v>
          </cell>
          <cell r="G298">
            <v>0</v>
          </cell>
          <cell r="H298">
            <v>2800</v>
          </cell>
        </row>
        <row r="299">
          <cell r="A299" t="str">
            <v>11992</v>
          </cell>
          <cell r="B299" t="str">
            <v xml:space="preserve">  北京三强核力辐照公司</v>
          </cell>
          <cell r="C299">
            <v>20000</v>
          </cell>
          <cell r="D299">
            <v>0</v>
          </cell>
          <cell r="E299">
            <v>30000</v>
          </cell>
          <cell r="F299">
            <v>15000</v>
          </cell>
          <cell r="G299">
            <v>35000</v>
          </cell>
          <cell r="H299">
            <v>0</v>
          </cell>
        </row>
        <row r="300">
          <cell r="A300" t="str">
            <v>11993</v>
          </cell>
          <cell r="B300" t="str">
            <v xml:space="preserve">  镇财政统管专户</v>
          </cell>
          <cell r="C300">
            <v>0</v>
          </cell>
          <cell r="D300">
            <v>0</v>
          </cell>
          <cell r="E300">
            <v>0</v>
          </cell>
          <cell r="F300">
            <v>50000</v>
          </cell>
          <cell r="G300">
            <v>0</v>
          </cell>
          <cell r="H300">
            <v>0</v>
          </cell>
        </row>
        <row r="301">
          <cell r="A301" t="str">
            <v>11994</v>
          </cell>
          <cell r="B301" t="str">
            <v xml:space="preserve">  安庆钰喜卫生制品公司</v>
          </cell>
          <cell r="C301">
            <v>0</v>
          </cell>
          <cell r="D301">
            <v>0</v>
          </cell>
          <cell r="E301">
            <v>0</v>
          </cell>
          <cell r="F301">
            <v>10999.8</v>
          </cell>
          <cell r="G301">
            <v>0</v>
          </cell>
          <cell r="H301">
            <v>0</v>
          </cell>
        </row>
        <row r="302">
          <cell r="A302" t="str">
            <v>11995</v>
          </cell>
          <cell r="B302" t="str">
            <v xml:space="preserve">  合肥神鹿双鹤药业公司</v>
          </cell>
          <cell r="C302">
            <v>0</v>
          </cell>
          <cell r="D302">
            <v>0</v>
          </cell>
          <cell r="E302">
            <v>10877.52</v>
          </cell>
          <cell r="F302">
            <v>8000</v>
          </cell>
          <cell r="G302">
            <v>2877.52</v>
          </cell>
          <cell r="H302">
            <v>0</v>
          </cell>
        </row>
        <row r="303">
          <cell r="A303" t="str">
            <v>123</v>
          </cell>
          <cell r="B303" t="str">
            <v>原材料</v>
          </cell>
          <cell r="C303">
            <v>814228.35</v>
          </cell>
          <cell r="D303">
            <v>0</v>
          </cell>
          <cell r="E303">
            <v>364371.37</v>
          </cell>
          <cell r="F303">
            <v>5538652.0899999999</v>
          </cell>
          <cell r="G303">
            <v>907021.83</v>
          </cell>
          <cell r="H303">
            <v>0</v>
          </cell>
        </row>
        <row r="304">
          <cell r="A304" t="str">
            <v>12301</v>
          </cell>
          <cell r="B304" t="str">
            <v xml:space="preserve">  丙烯腈</v>
          </cell>
          <cell r="C304">
            <v>69981.03</v>
          </cell>
          <cell r="D304">
            <v>0</v>
          </cell>
          <cell r="E304">
            <v>0</v>
          </cell>
          <cell r="F304">
            <v>635049.18999999994</v>
          </cell>
          <cell r="G304">
            <v>38247.07</v>
          </cell>
          <cell r="H304">
            <v>0</v>
          </cell>
        </row>
        <row r="305">
          <cell r="A305" t="str">
            <v>12302</v>
          </cell>
          <cell r="B305" t="str">
            <v xml:space="preserve">  羟胺</v>
          </cell>
          <cell r="C305">
            <v>26919.360000000001</v>
          </cell>
          <cell r="D305">
            <v>0</v>
          </cell>
          <cell r="E305">
            <v>19230.77</v>
          </cell>
          <cell r="F305">
            <v>189992.4</v>
          </cell>
          <cell r="G305">
            <v>33842.93</v>
          </cell>
          <cell r="H305">
            <v>0</v>
          </cell>
        </row>
        <row r="306">
          <cell r="A306" t="str">
            <v>12303</v>
          </cell>
          <cell r="B306" t="str">
            <v xml:space="preserve">  塑料袋</v>
          </cell>
          <cell r="C306">
            <v>3479.24</v>
          </cell>
          <cell r="D306">
            <v>0</v>
          </cell>
          <cell r="E306">
            <v>1476.92</v>
          </cell>
          <cell r="F306">
            <v>30660.99</v>
          </cell>
          <cell r="G306">
            <v>3263.26</v>
          </cell>
          <cell r="H306">
            <v>0</v>
          </cell>
        </row>
        <row r="307">
          <cell r="A307" t="str">
            <v>12304</v>
          </cell>
          <cell r="B307" t="str">
            <v xml:space="preserve">  平平加</v>
          </cell>
          <cell r="C307">
            <v>19582.900000000001</v>
          </cell>
          <cell r="D307">
            <v>0</v>
          </cell>
          <cell r="E307">
            <v>40170.94</v>
          </cell>
          <cell r="F307">
            <v>513457.73</v>
          </cell>
          <cell r="G307">
            <v>28842.14</v>
          </cell>
          <cell r="H307">
            <v>0</v>
          </cell>
        </row>
        <row r="308">
          <cell r="A308" t="str">
            <v>12305</v>
          </cell>
          <cell r="B308" t="str">
            <v xml:space="preserve">  丁酯</v>
          </cell>
          <cell r="C308">
            <v>95644.82</v>
          </cell>
          <cell r="D308">
            <v>0</v>
          </cell>
          <cell r="E308">
            <v>300200</v>
          </cell>
          <cell r="F308">
            <v>3353863.53</v>
          </cell>
          <cell r="G308">
            <v>215470.57</v>
          </cell>
          <cell r="H308">
            <v>0</v>
          </cell>
        </row>
        <row r="309">
          <cell r="A309" t="str">
            <v>12308</v>
          </cell>
          <cell r="B309" t="str">
            <v xml:space="preserve">  氨水</v>
          </cell>
          <cell r="C309">
            <v>0</v>
          </cell>
          <cell r="D309">
            <v>12576.11</v>
          </cell>
          <cell r="E309">
            <v>3292.74</v>
          </cell>
          <cell r="F309">
            <v>12670.84</v>
          </cell>
          <cell r="G309">
            <v>0</v>
          </cell>
          <cell r="H309">
            <v>9702.2099999999991</v>
          </cell>
        </row>
        <row r="310">
          <cell r="A310" t="str">
            <v>12309</v>
          </cell>
          <cell r="B310" t="str">
            <v xml:space="preserve">  丙烯酸</v>
          </cell>
          <cell r="C310">
            <v>2798.7</v>
          </cell>
          <cell r="D310">
            <v>0</v>
          </cell>
          <cell r="E310">
            <v>0</v>
          </cell>
          <cell r="F310">
            <v>299826.06</v>
          </cell>
          <cell r="G310">
            <v>0</v>
          </cell>
          <cell r="H310">
            <v>6129.3</v>
          </cell>
        </row>
        <row r="311">
          <cell r="A311" t="str">
            <v>12310</v>
          </cell>
          <cell r="B311" t="str">
            <v xml:space="preserve">  OP</v>
          </cell>
          <cell r="C311">
            <v>0</v>
          </cell>
          <cell r="D311">
            <v>15770.01</v>
          </cell>
          <cell r="E311">
            <v>0</v>
          </cell>
          <cell r="F311">
            <v>44809.46</v>
          </cell>
          <cell r="G311">
            <v>0</v>
          </cell>
          <cell r="H311">
            <v>17394.009999999998</v>
          </cell>
        </row>
        <row r="312">
          <cell r="A312" t="str">
            <v>12311</v>
          </cell>
          <cell r="B312" t="str">
            <v xml:space="preserve">  司本-80</v>
          </cell>
          <cell r="C312">
            <v>5714.18</v>
          </cell>
          <cell r="D312">
            <v>0</v>
          </cell>
          <cell r="E312">
            <v>0</v>
          </cell>
          <cell r="F312">
            <v>5386.5</v>
          </cell>
          <cell r="G312">
            <v>5714.18</v>
          </cell>
          <cell r="H312">
            <v>0</v>
          </cell>
        </row>
        <row r="313">
          <cell r="A313" t="str">
            <v>12312</v>
          </cell>
          <cell r="B313" t="str">
            <v xml:space="preserve">  汉衫</v>
          </cell>
          <cell r="C313">
            <v>0</v>
          </cell>
          <cell r="D313">
            <v>0</v>
          </cell>
          <cell r="E313">
            <v>0</v>
          </cell>
          <cell r="F313">
            <v>6000</v>
          </cell>
          <cell r="G313">
            <v>0</v>
          </cell>
          <cell r="H313">
            <v>0</v>
          </cell>
        </row>
        <row r="314">
          <cell r="A314" t="str">
            <v>12313</v>
          </cell>
          <cell r="B314" t="str">
            <v xml:space="preserve">  机油</v>
          </cell>
          <cell r="C314">
            <v>6298.82</v>
          </cell>
          <cell r="D314">
            <v>0</v>
          </cell>
          <cell r="E314">
            <v>0</v>
          </cell>
          <cell r="F314">
            <v>4911.97</v>
          </cell>
          <cell r="G314">
            <v>6298.82</v>
          </cell>
          <cell r="H314">
            <v>0</v>
          </cell>
        </row>
        <row r="315">
          <cell r="A315" t="str">
            <v>12314</v>
          </cell>
          <cell r="B315" t="str">
            <v xml:space="preserve">  煤油</v>
          </cell>
          <cell r="C315">
            <v>23416.47</v>
          </cell>
          <cell r="D315">
            <v>0</v>
          </cell>
          <cell r="E315">
            <v>0</v>
          </cell>
          <cell r="F315">
            <v>65092.9</v>
          </cell>
          <cell r="G315">
            <v>22852.97</v>
          </cell>
          <cell r="H315">
            <v>0</v>
          </cell>
        </row>
        <row r="316">
          <cell r="A316" t="str">
            <v>12315</v>
          </cell>
          <cell r="B316" t="str">
            <v xml:space="preserve">  片碱（烧碱）</v>
          </cell>
          <cell r="C316">
            <v>0</v>
          </cell>
          <cell r="D316">
            <v>57.75</v>
          </cell>
          <cell r="E316">
            <v>0</v>
          </cell>
          <cell r="F316">
            <v>16768.78</v>
          </cell>
          <cell r="G316">
            <v>0</v>
          </cell>
          <cell r="H316">
            <v>57.75</v>
          </cell>
        </row>
        <row r="317">
          <cell r="A317" t="str">
            <v>12316</v>
          </cell>
          <cell r="B317" t="str">
            <v xml:space="preserve">  试剂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</row>
        <row r="318">
          <cell r="A318" t="str">
            <v>12317</v>
          </cell>
          <cell r="B318" t="str">
            <v xml:space="preserve">  色拉油</v>
          </cell>
          <cell r="C318">
            <v>0</v>
          </cell>
          <cell r="D318">
            <v>507.28</v>
          </cell>
          <cell r="E318">
            <v>0</v>
          </cell>
          <cell r="F318">
            <v>1867.32</v>
          </cell>
          <cell r="G318">
            <v>0</v>
          </cell>
          <cell r="H318">
            <v>507.28</v>
          </cell>
        </row>
        <row r="319">
          <cell r="A319" t="str">
            <v>12318</v>
          </cell>
          <cell r="B319" t="str">
            <v xml:space="preserve">  硫酸</v>
          </cell>
          <cell r="C319">
            <v>0</v>
          </cell>
          <cell r="D319">
            <v>100.06</v>
          </cell>
          <cell r="E319">
            <v>0</v>
          </cell>
          <cell r="F319">
            <v>25.8</v>
          </cell>
          <cell r="G319">
            <v>0</v>
          </cell>
          <cell r="H319">
            <v>100.06</v>
          </cell>
        </row>
        <row r="320">
          <cell r="A320" t="str">
            <v>12319</v>
          </cell>
          <cell r="B320" t="str">
            <v xml:space="preserve">  交联剂</v>
          </cell>
          <cell r="C320">
            <v>0</v>
          </cell>
          <cell r="D320">
            <v>0</v>
          </cell>
          <cell r="E320">
            <v>0</v>
          </cell>
          <cell r="F320">
            <v>9000</v>
          </cell>
          <cell r="G320">
            <v>0</v>
          </cell>
          <cell r="H320">
            <v>0</v>
          </cell>
        </row>
        <row r="321">
          <cell r="A321" t="str">
            <v>12320</v>
          </cell>
          <cell r="B321" t="str">
            <v xml:space="preserve">  丙烯酰胺</v>
          </cell>
          <cell r="C321">
            <v>754.27</v>
          </cell>
          <cell r="D321">
            <v>0</v>
          </cell>
          <cell r="E321">
            <v>0</v>
          </cell>
          <cell r="F321">
            <v>0</v>
          </cell>
          <cell r="G321">
            <v>754.27</v>
          </cell>
          <cell r="H321">
            <v>0</v>
          </cell>
        </row>
        <row r="322">
          <cell r="A322" t="str">
            <v>12321</v>
          </cell>
          <cell r="B322" t="str">
            <v xml:space="preserve">  苯乙烯</v>
          </cell>
          <cell r="C322">
            <v>4615.38</v>
          </cell>
          <cell r="D322">
            <v>0</v>
          </cell>
          <cell r="E322">
            <v>0</v>
          </cell>
          <cell r="F322">
            <v>0</v>
          </cell>
          <cell r="G322">
            <v>4615.38</v>
          </cell>
          <cell r="H322">
            <v>0</v>
          </cell>
        </row>
        <row r="323">
          <cell r="A323" t="str">
            <v>12322</v>
          </cell>
          <cell r="B323" t="str">
            <v xml:space="preserve">  丙烯酸甲脂</v>
          </cell>
          <cell r="C323">
            <v>1307.69</v>
          </cell>
          <cell r="D323">
            <v>0</v>
          </cell>
          <cell r="E323">
            <v>0</v>
          </cell>
          <cell r="F323">
            <v>0</v>
          </cell>
          <cell r="G323">
            <v>1307.69</v>
          </cell>
          <cell r="H323">
            <v>0</v>
          </cell>
        </row>
        <row r="324">
          <cell r="A324" t="str">
            <v>12323</v>
          </cell>
          <cell r="B324" t="str">
            <v xml:space="preserve">  抵帐物品</v>
          </cell>
          <cell r="C324">
            <v>34357.01</v>
          </cell>
          <cell r="D324">
            <v>0</v>
          </cell>
          <cell r="E324">
            <v>0</v>
          </cell>
          <cell r="F324">
            <v>0</v>
          </cell>
          <cell r="G324">
            <v>34357.01</v>
          </cell>
          <cell r="H324">
            <v>0</v>
          </cell>
        </row>
        <row r="325">
          <cell r="A325" t="str">
            <v>12324</v>
          </cell>
          <cell r="B325" t="str">
            <v xml:space="preserve">  原材料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</row>
        <row r="326">
          <cell r="A326" t="str">
            <v>12326</v>
          </cell>
          <cell r="B326" t="str">
            <v xml:space="preserve">  被套</v>
          </cell>
          <cell r="C326">
            <v>0</v>
          </cell>
          <cell r="D326">
            <v>53853.42</v>
          </cell>
          <cell r="E326">
            <v>0</v>
          </cell>
          <cell r="F326">
            <v>237.39</v>
          </cell>
          <cell r="G326">
            <v>0</v>
          </cell>
          <cell r="H326">
            <v>53853.42</v>
          </cell>
        </row>
        <row r="327">
          <cell r="A327" t="str">
            <v>12327</v>
          </cell>
          <cell r="B327" t="str">
            <v xml:space="preserve">  T/C三件套、四件套</v>
          </cell>
          <cell r="C327">
            <v>55805</v>
          </cell>
          <cell r="D327">
            <v>0</v>
          </cell>
          <cell r="E327">
            <v>0</v>
          </cell>
          <cell r="F327">
            <v>0</v>
          </cell>
          <cell r="G327">
            <v>55805</v>
          </cell>
          <cell r="H327">
            <v>0</v>
          </cell>
        </row>
        <row r="328">
          <cell r="A328" t="str">
            <v>12328</v>
          </cell>
          <cell r="B328" t="str">
            <v xml:space="preserve">  磷酸</v>
          </cell>
          <cell r="C328">
            <v>153.15</v>
          </cell>
          <cell r="D328">
            <v>0</v>
          </cell>
          <cell r="E328">
            <v>0</v>
          </cell>
          <cell r="F328">
            <v>89.6</v>
          </cell>
          <cell r="G328">
            <v>153.15</v>
          </cell>
          <cell r="H328">
            <v>0</v>
          </cell>
        </row>
        <row r="329">
          <cell r="A329" t="str">
            <v>12329</v>
          </cell>
          <cell r="B329" t="str">
            <v xml:space="preserve">  拉舍尔晴纶毯</v>
          </cell>
          <cell r="C329">
            <v>26813.67</v>
          </cell>
          <cell r="D329">
            <v>0</v>
          </cell>
          <cell r="E329">
            <v>0</v>
          </cell>
          <cell r="F329">
            <v>34786.33</v>
          </cell>
          <cell r="G329">
            <v>26813.67</v>
          </cell>
          <cell r="H329">
            <v>0</v>
          </cell>
        </row>
        <row r="330">
          <cell r="A330" t="str">
            <v>12330</v>
          </cell>
          <cell r="B330" t="str">
            <v xml:space="preserve">  布:长短袖衬衫</v>
          </cell>
          <cell r="C330">
            <v>10538.37</v>
          </cell>
          <cell r="D330">
            <v>0</v>
          </cell>
          <cell r="E330">
            <v>0</v>
          </cell>
          <cell r="F330">
            <v>1889.63</v>
          </cell>
          <cell r="G330">
            <v>10538.37</v>
          </cell>
          <cell r="H330">
            <v>0</v>
          </cell>
        </row>
        <row r="331">
          <cell r="A331" t="str">
            <v>12331</v>
          </cell>
          <cell r="B331" t="str">
            <v xml:space="preserve">  乳化剂</v>
          </cell>
          <cell r="C331">
            <v>26901.72</v>
          </cell>
          <cell r="D331">
            <v>0</v>
          </cell>
          <cell r="E331">
            <v>0</v>
          </cell>
          <cell r="F331">
            <v>0</v>
          </cell>
          <cell r="G331">
            <v>26901.72</v>
          </cell>
          <cell r="H331">
            <v>0</v>
          </cell>
        </row>
        <row r="332">
          <cell r="A332" t="str">
            <v>12332</v>
          </cell>
          <cell r="B332" t="str">
            <v xml:space="preserve">  油酸</v>
          </cell>
          <cell r="C332">
            <v>2337.0700000000002</v>
          </cell>
          <cell r="D332">
            <v>0</v>
          </cell>
          <cell r="E332">
            <v>0</v>
          </cell>
          <cell r="F332">
            <v>4957.93</v>
          </cell>
          <cell r="G332">
            <v>2337.0700000000002</v>
          </cell>
          <cell r="H332">
            <v>0</v>
          </cell>
        </row>
        <row r="333">
          <cell r="A333" t="str">
            <v>12333</v>
          </cell>
          <cell r="B333" t="str">
            <v xml:space="preserve">  芥酸</v>
          </cell>
          <cell r="C333">
            <v>5811.99</v>
          </cell>
          <cell r="D333">
            <v>0</v>
          </cell>
          <cell r="E333">
            <v>0</v>
          </cell>
          <cell r="F333">
            <v>0</v>
          </cell>
          <cell r="G333">
            <v>5811.99</v>
          </cell>
          <cell r="H333">
            <v>0</v>
          </cell>
        </row>
        <row r="334">
          <cell r="A334" t="str">
            <v>12334</v>
          </cell>
          <cell r="B334" t="str">
            <v xml:space="preserve">  羊毛被</v>
          </cell>
          <cell r="C334">
            <v>1980</v>
          </cell>
          <cell r="D334">
            <v>0</v>
          </cell>
          <cell r="E334">
            <v>0</v>
          </cell>
          <cell r="F334">
            <v>0</v>
          </cell>
          <cell r="G334">
            <v>1980</v>
          </cell>
          <cell r="H334">
            <v>0</v>
          </cell>
        </row>
        <row r="335">
          <cell r="A335" t="str">
            <v>12336</v>
          </cell>
          <cell r="B335" t="str">
            <v xml:space="preserve">  人棉花布</v>
          </cell>
          <cell r="C335">
            <v>11450.78</v>
          </cell>
          <cell r="D335">
            <v>0</v>
          </cell>
          <cell r="E335">
            <v>0</v>
          </cell>
          <cell r="F335">
            <v>44531.12</v>
          </cell>
          <cell r="G335">
            <v>11450.78</v>
          </cell>
          <cell r="H335">
            <v>0</v>
          </cell>
        </row>
        <row r="336">
          <cell r="A336" t="str">
            <v>12337</v>
          </cell>
          <cell r="B336" t="str">
            <v xml:space="preserve">  漂白直贡缎</v>
          </cell>
          <cell r="C336">
            <v>68376.070000000007</v>
          </cell>
          <cell r="D336">
            <v>0</v>
          </cell>
          <cell r="E336">
            <v>0</v>
          </cell>
          <cell r="F336">
            <v>793.44</v>
          </cell>
          <cell r="G336">
            <v>67582.63</v>
          </cell>
          <cell r="H336">
            <v>0</v>
          </cell>
        </row>
        <row r="337">
          <cell r="A337" t="str">
            <v>12338</v>
          </cell>
          <cell r="B337" t="str">
            <v xml:space="preserve">  花被套</v>
          </cell>
          <cell r="C337">
            <v>22936.07</v>
          </cell>
          <cell r="D337">
            <v>0</v>
          </cell>
          <cell r="E337">
            <v>0</v>
          </cell>
          <cell r="F337">
            <v>16123.93</v>
          </cell>
          <cell r="G337">
            <v>22936.07</v>
          </cell>
          <cell r="H337">
            <v>0</v>
          </cell>
        </row>
        <row r="338">
          <cell r="A338" t="str">
            <v>12339</v>
          </cell>
          <cell r="B338" t="str">
            <v xml:space="preserve">  全棉直贡装饰布</v>
          </cell>
          <cell r="C338">
            <v>33895.79</v>
          </cell>
          <cell r="D338">
            <v>0</v>
          </cell>
          <cell r="E338">
            <v>0</v>
          </cell>
          <cell r="F338">
            <v>292.24</v>
          </cell>
          <cell r="G338">
            <v>33895.79</v>
          </cell>
          <cell r="H338">
            <v>0</v>
          </cell>
        </row>
        <row r="339">
          <cell r="A339" t="str">
            <v>12340</v>
          </cell>
          <cell r="B339" t="str">
            <v xml:space="preserve">  丝绒花布</v>
          </cell>
          <cell r="C339">
            <v>2720</v>
          </cell>
          <cell r="D339">
            <v>0</v>
          </cell>
          <cell r="E339">
            <v>0</v>
          </cell>
          <cell r="F339">
            <v>0</v>
          </cell>
          <cell r="G339">
            <v>2720</v>
          </cell>
          <cell r="H339">
            <v>0</v>
          </cell>
        </row>
        <row r="340">
          <cell r="A340" t="str">
            <v>12341</v>
          </cell>
          <cell r="B340" t="str">
            <v xml:space="preserve">  针织罗纹内衣</v>
          </cell>
          <cell r="C340">
            <v>2238.46</v>
          </cell>
          <cell r="D340">
            <v>0</v>
          </cell>
          <cell r="E340">
            <v>0</v>
          </cell>
          <cell r="F340">
            <v>5761.54</v>
          </cell>
          <cell r="G340">
            <v>2238.46</v>
          </cell>
          <cell r="H340">
            <v>0</v>
          </cell>
        </row>
        <row r="341">
          <cell r="A341" t="str">
            <v>12342</v>
          </cell>
          <cell r="B341" t="str">
            <v xml:space="preserve">  T恤衫</v>
          </cell>
          <cell r="C341">
            <v>35740.26</v>
          </cell>
          <cell r="D341">
            <v>0</v>
          </cell>
          <cell r="E341">
            <v>0</v>
          </cell>
          <cell r="F341">
            <v>789.74</v>
          </cell>
          <cell r="G341">
            <v>35740.26</v>
          </cell>
          <cell r="H341">
            <v>0</v>
          </cell>
        </row>
        <row r="342">
          <cell r="A342" t="str">
            <v>12343</v>
          </cell>
          <cell r="B342" t="str">
            <v xml:space="preserve">  标志服.棉毛套装</v>
          </cell>
          <cell r="C342">
            <v>68418.8</v>
          </cell>
          <cell r="D342">
            <v>0</v>
          </cell>
          <cell r="E342">
            <v>0</v>
          </cell>
          <cell r="F342">
            <v>223581.2</v>
          </cell>
          <cell r="G342">
            <v>68418.8</v>
          </cell>
          <cell r="H342">
            <v>0</v>
          </cell>
        </row>
        <row r="343">
          <cell r="A343" t="str">
            <v>12344</v>
          </cell>
          <cell r="B343" t="str">
            <v xml:space="preserve">  衬衫</v>
          </cell>
          <cell r="C343">
            <v>1597.44</v>
          </cell>
          <cell r="D343">
            <v>0</v>
          </cell>
          <cell r="E343">
            <v>0</v>
          </cell>
          <cell r="F343">
            <v>9402.56</v>
          </cell>
          <cell r="G343">
            <v>1597.44</v>
          </cell>
          <cell r="H343">
            <v>0</v>
          </cell>
        </row>
        <row r="344">
          <cell r="A344" t="str">
            <v>12345</v>
          </cell>
          <cell r="B344" t="str">
            <v xml:space="preserve">  麻纱布</v>
          </cell>
          <cell r="C344">
            <v>89574.88</v>
          </cell>
          <cell r="D344">
            <v>0</v>
          </cell>
          <cell r="E344">
            <v>0</v>
          </cell>
          <cell r="F344">
            <v>875.12</v>
          </cell>
          <cell r="G344">
            <v>89574.88</v>
          </cell>
          <cell r="H344">
            <v>0</v>
          </cell>
        </row>
        <row r="345">
          <cell r="A345" t="str">
            <v>12346</v>
          </cell>
          <cell r="B345" t="str">
            <v xml:space="preserve">  印花丝绸缎</v>
          </cell>
          <cell r="C345">
            <v>67619.199999999997</v>
          </cell>
          <cell r="D345">
            <v>0</v>
          </cell>
          <cell r="E345">
            <v>0</v>
          </cell>
          <cell r="F345">
            <v>0</v>
          </cell>
          <cell r="G345">
            <v>67619.199999999997</v>
          </cell>
          <cell r="H345">
            <v>0</v>
          </cell>
        </row>
        <row r="346">
          <cell r="A346" t="str">
            <v>12347</v>
          </cell>
          <cell r="B346" t="str">
            <v xml:space="preserve">  印花纱卡</v>
          </cell>
          <cell r="C346">
            <v>36450</v>
          </cell>
          <cell r="D346">
            <v>0</v>
          </cell>
          <cell r="E346">
            <v>0</v>
          </cell>
          <cell r="F346">
            <v>0</v>
          </cell>
          <cell r="G346">
            <v>36450</v>
          </cell>
          <cell r="H346">
            <v>0</v>
          </cell>
        </row>
        <row r="347">
          <cell r="A347" t="str">
            <v>12348</v>
          </cell>
          <cell r="B347" t="str">
            <v xml:space="preserve">  全棉斜纹布</v>
          </cell>
          <cell r="C347">
            <v>5414.4</v>
          </cell>
          <cell r="D347">
            <v>0</v>
          </cell>
          <cell r="E347">
            <v>0</v>
          </cell>
          <cell r="F347">
            <v>0</v>
          </cell>
          <cell r="G347">
            <v>5414.4</v>
          </cell>
          <cell r="H347">
            <v>0</v>
          </cell>
        </row>
        <row r="348">
          <cell r="A348" t="str">
            <v>12349</v>
          </cell>
          <cell r="B348" t="str">
            <v xml:space="preserve">  百杂布</v>
          </cell>
          <cell r="C348">
            <v>8334</v>
          </cell>
          <cell r="D348">
            <v>0</v>
          </cell>
          <cell r="E348">
            <v>0</v>
          </cell>
          <cell r="F348">
            <v>0</v>
          </cell>
          <cell r="G348">
            <v>8334</v>
          </cell>
          <cell r="H348">
            <v>0</v>
          </cell>
        </row>
        <row r="349">
          <cell r="A349" t="str">
            <v>12350</v>
          </cell>
          <cell r="B349" t="str">
            <v xml:space="preserve">  柔软剂</v>
          </cell>
          <cell r="C349">
            <v>2885.02</v>
          </cell>
          <cell r="D349">
            <v>0</v>
          </cell>
          <cell r="E349">
            <v>0</v>
          </cell>
          <cell r="F349">
            <v>3575.85</v>
          </cell>
          <cell r="G349">
            <v>654.91999999999996</v>
          </cell>
          <cell r="H349">
            <v>0</v>
          </cell>
        </row>
        <row r="350">
          <cell r="A350" t="str">
            <v>12351</v>
          </cell>
          <cell r="B350" t="str">
            <v xml:space="preserve">  消泡王</v>
          </cell>
          <cell r="C350">
            <v>14230.97</v>
          </cell>
          <cell r="D350">
            <v>0</v>
          </cell>
          <cell r="E350">
            <v>0</v>
          </cell>
          <cell r="F350">
            <v>1581</v>
          </cell>
          <cell r="G350">
            <v>14230.97</v>
          </cell>
          <cell r="H350">
            <v>0</v>
          </cell>
        </row>
        <row r="351">
          <cell r="A351" t="str">
            <v>128</v>
          </cell>
          <cell r="B351" t="str">
            <v>包装物</v>
          </cell>
          <cell r="C351">
            <v>90606.51</v>
          </cell>
          <cell r="D351">
            <v>0</v>
          </cell>
          <cell r="E351">
            <v>0</v>
          </cell>
          <cell r="F351">
            <v>1051.29</v>
          </cell>
          <cell r="G351">
            <v>90606.51</v>
          </cell>
          <cell r="H351">
            <v>0</v>
          </cell>
        </row>
        <row r="352">
          <cell r="A352" t="str">
            <v>12801</v>
          </cell>
          <cell r="B352" t="str">
            <v xml:space="preserve">  塑料桶</v>
          </cell>
          <cell r="C352">
            <v>90606.51</v>
          </cell>
          <cell r="D352">
            <v>0</v>
          </cell>
          <cell r="E352">
            <v>0</v>
          </cell>
          <cell r="F352">
            <v>1051.29</v>
          </cell>
          <cell r="G352">
            <v>90606.51</v>
          </cell>
          <cell r="H352">
            <v>0</v>
          </cell>
        </row>
        <row r="353">
          <cell r="A353" t="str">
            <v>137</v>
          </cell>
          <cell r="B353" t="str">
            <v>产成品</v>
          </cell>
          <cell r="C353">
            <v>660254.75</v>
          </cell>
          <cell r="D353">
            <v>0</v>
          </cell>
          <cell r="E353">
            <v>401217.07</v>
          </cell>
          <cell r="F353">
            <v>6253617.8899999997</v>
          </cell>
          <cell r="G353">
            <v>689844.53</v>
          </cell>
          <cell r="H353">
            <v>0</v>
          </cell>
        </row>
        <row r="354">
          <cell r="A354" t="str">
            <v>13701</v>
          </cell>
          <cell r="B354" t="str">
            <v xml:space="preserve">  低温</v>
          </cell>
          <cell r="C354">
            <v>367858.71</v>
          </cell>
          <cell r="D354">
            <v>0</v>
          </cell>
          <cell r="E354">
            <v>179618.44</v>
          </cell>
          <cell r="F354">
            <v>3736282.88</v>
          </cell>
          <cell r="G354">
            <v>341299</v>
          </cell>
          <cell r="H354">
            <v>0</v>
          </cell>
        </row>
        <row r="355">
          <cell r="A355" t="str">
            <v>13702</v>
          </cell>
          <cell r="B355" t="str">
            <v xml:space="preserve">  中温</v>
          </cell>
          <cell r="C355">
            <v>74938.94</v>
          </cell>
          <cell r="D355">
            <v>0</v>
          </cell>
          <cell r="E355">
            <v>108073.51</v>
          </cell>
          <cell r="F355">
            <v>947585.75</v>
          </cell>
          <cell r="G355">
            <v>97005.03</v>
          </cell>
          <cell r="H355">
            <v>0</v>
          </cell>
        </row>
        <row r="356">
          <cell r="A356" t="str">
            <v>13703</v>
          </cell>
          <cell r="B356" t="str">
            <v xml:space="preserve">  高温</v>
          </cell>
          <cell r="C356">
            <v>155375.44</v>
          </cell>
          <cell r="D356">
            <v>0</v>
          </cell>
          <cell r="E356">
            <v>105615.12</v>
          </cell>
          <cell r="F356">
            <v>1126584.72</v>
          </cell>
          <cell r="G356">
            <v>198101.26</v>
          </cell>
          <cell r="H356">
            <v>0</v>
          </cell>
        </row>
        <row r="357">
          <cell r="A357" t="str">
            <v>13704</v>
          </cell>
          <cell r="B357" t="str">
            <v xml:space="preserve">  增稠剂</v>
          </cell>
          <cell r="C357">
            <v>24275.08</v>
          </cell>
          <cell r="D357">
            <v>0</v>
          </cell>
          <cell r="E357">
            <v>0</v>
          </cell>
          <cell r="F357">
            <v>156165.73000000001</v>
          </cell>
          <cell r="G357">
            <v>8218.92</v>
          </cell>
          <cell r="H357">
            <v>0</v>
          </cell>
        </row>
        <row r="358">
          <cell r="A358" t="str">
            <v>13705</v>
          </cell>
          <cell r="B358" t="str">
            <v xml:space="preserve">  糊料</v>
          </cell>
          <cell r="C358">
            <v>34482.550000000003</v>
          </cell>
          <cell r="D358">
            <v>0</v>
          </cell>
          <cell r="E358">
            <v>0</v>
          </cell>
          <cell r="F358">
            <v>283553.65999999997</v>
          </cell>
          <cell r="G358">
            <v>34482.550000000003</v>
          </cell>
          <cell r="H358">
            <v>0</v>
          </cell>
        </row>
        <row r="359">
          <cell r="A359" t="str">
            <v>13706</v>
          </cell>
          <cell r="B359" t="str">
            <v xml:space="preserve">  A邦浆</v>
          </cell>
          <cell r="C359">
            <v>3324.03</v>
          </cell>
          <cell r="D359">
            <v>0</v>
          </cell>
          <cell r="E359">
            <v>7910</v>
          </cell>
          <cell r="F359">
            <v>3445.15</v>
          </cell>
          <cell r="G359">
            <v>10737.77</v>
          </cell>
          <cell r="H359">
            <v>0</v>
          </cell>
        </row>
        <row r="360">
          <cell r="A360" t="str">
            <v>161</v>
          </cell>
          <cell r="B360" t="str">
            <v>固定资产</v>
          </cell>
          <cell r="C360">
            <v>9228765.1500000004</v>
          </cell>
          <cell r="D360">
            <v>0</v>
          </cell>
          <cell r="E360">
            <v>0</v>
          </cell>
          <cell r="F360">
            <v>0</v>
          </cell>
          <cell r="G360">
            <v>9228765.1500000004</v>
          </cell>
          <cell r="H360">
            <v>0</v>
          </cell>
        </row>
        <row r="361">
          <cell r="A361" t="str">
            <v>165</v>
          </cell>
          <cell r="B361" t="str">
            <v>累计折旧</v>
          </cell>
          <cell r="C361">
            <v>0</v>
          </cell>
          <cell r="D361">
            <v>3269138.53</v>
          </cell>
          <cell r="E361">
            <v>0</v>
          </cell>
          <cell r="F361">
            <v>559459.75</v>
          </cell>
          <cell r="G361">
            <v>0</v>
          </cell>
          <cell r="H361">
            <v>3315167.24</v>
          </cell>
        </row>
        <row r="362">
          <cell r="A362" t="str">
            <v>191</v>
          </cell>
          <cell r="B362" t="str">
            <v>待处理财产损益</v>
          </cell>
          <cell r="C362">
            <v>0</v>
          </cell>
          <cell r="D362">
            <v>55662.79</v>
          </cell>
          <cell r="E362">
            <v>0</v>
          </cell>
          <cell r="F362">
            <v>0</v>
          </cell>
          <cell r="G362">
            <v>0</v>
          </cell>
          <cell r="H362">
            <v>55662.79</v>
          </cell>
        </row>
        <row r="363">
          <cell r="A363" t="str">
            <v>19101</v>
          </cell>
          <cell r="B363" t="str">
            <v xml:space="preserve">  待处理流动资产损益（净损失）</v>
          </cell>
          <cell r="C363">
            <v>0</v>
          </cell>
          <cell r="D363">
            <v>55662.79</v>
          </cell>
          <cell r="E363">
            <v>0</v>
          </cell>
          <cell r="F363">
            <v>0</v>
          </cell>
          <cell r="G363">
            <v>0</v>
          </cell>
          <cell r="H363">
            <v>55662.79</v>
          </cell>
        </row>
        <row r="364">
          <cell r="A364" t="str">
            <v>201</v>
          </cell>
          <cell r="B364" t="str">
            <v>短期借款</v>
          </cell>
          <cell r="C364">
            <v>0</v>
          </cell>
          <cell r="D364">
            <v>3880000</v>
          </cell>
          <cell r="E364">
            <v>0</v>
          </cell>
          <cell r="F364">
            <v>3800000</v>
          </cell>
          <cell r="G364">
            <v>0</v>
          </cell>
          <cell r="H364">
            <v>3880000</v>
          </cell>
        </row>
        <row r="365">
          <cell r="A365" t="str">
            <v>20101</v>
          </cell>
          <cell r="B365" t="str">
            <v xml:space="preserve">  省科委</v>
          </cell>
          <cell r="C365">
            <v>0</v>
          </cell>
          <cell r="D365">
            <v>80000</v>
          </cell>
          <cell r="E365">
            <v>0</v>
          </cell>
          <cell r="F365">
            <v>0</v>
          </cell>
          <cell r="G365">
            <v>0</v>
          </cell>
          <cell r="H365">
            <v>80000</v>
          </cell>
        </row>
        <row r="366">
          <cell r="A366" t="str">
            <v>20102</v>
          </cell>
          <cell r="B366" t="str">
            <v xml:space="preserve">  郊区农行</v>
          </cell>
          <cell r="C366">
            <v>0</v>
          </cell>
          <cell r="D366">
            <v>2800000</v>
          </cell>
          <cell r="E366">
            <v>0</v>
          </cell>
          <cell r="F366">
            <v>2800000</v>
          </cell>
          <cell r="G366">
            <v>0</v>
          </cell>
          <cell r="H366">
            <v>2800000</v>
          </cell>
        </row>
        <row r="367">
          <cell r="A367" t="str">
            <v>20103</v>
          </cell>
          <cell r="B367" t="str">
            <v xml:space="preserve">  农行常青</v>
          </cell>
          <cell r="C367">
            <v>0</v>
          </cell>
          <cell r="D367">
            <v>1000000</v>
          </cell>
          <cell r="E367">
            <v>0</v>
          </cell>
          <cell r="F367">
            <v>1000000</v>
          </cell>
          <cell r="G367">
            <v>0</v>
          </cell>
          <cell r="H367">
            <v>1000000</v>
          </cell>
        </row>
        <row r="368">
          <cell r="A368" t="str">
            <v>203</v>
          </cell>
          <cell r="B368" t="str">
            <v>应付帐款</v>
          </cell>
          <cell r="C368">
            <v>0</v>
          </cell>
          <cell r="D368">
            <v>368002.14</v>
          </cell>
          <cell r="E368">
            <v>118734</v>
          </cell>
          <cell r="F368">
            <v>2113778.48</v>
          </cell>
          <cell r="G368">
            <v>0</v>
          </cell>
          <cell r="H368">
            <v>446602.14</v>
          </cell>
        </row>
        <row r="369">
          <cell r="A369" t="str">
            <v>209</v>
          </cell>
          <cell r="B369" t="str">
            <v>其他应付款</v>
          </cell>
          <cell r="C369">
            <v>0</v>
          </cell>
          <cell r="D369">
            <v>461520.73</v>
          </cell>
          <cell r="E369">
            <v>1399.92</v>
          </cell>
          <cell r="F369">
            <v>327856.07</v>
          </cell>
          <cell r="G369">
            <v>0</v>
          </cell>
          <cell r="H369">
            <v>480077.41</v>
          </cell>
        </row>
        <row r="370">
          <cell r="A370" t="str">
            <v>20901</v>
          </cell>
          <cell r="B370" t="str">
            <v xml:space="preserve">  沙市毛巾厂</v>
          </cell>
          <cell r="C370">
            <v>0</v>
          </cell>
          <cell r="D370">
            <v>8400</v>
          </cell>
          <cell r="E370">
            <v>0</v>
          </cell>
          <cell r="F370">
            <v>0</v>
          </cell>
          <cell r="G370">
            <v>0</v>
          </cell>
          <cell r="H370">
            <v>8400</v>
          </cell>
        </row>
        <row r="371">
          <cell r="A371" t="str">
            <v>20902</v>
          </cell>
          <cell r="B371" t="str">
            <v xml:space="preserve">  铜山县大许民政手帕厂</v>
          </cell>
          <cell r="C371">
            <v>0</v>
          </cell>
          <cell r="D371">
            <v>640</v>
          </cell>
          <cell r="E371">
            <v>0</v>
          </cell>
          <cell r="F371">
            <v>0</v>
          </cell>
          <cell r="G371">
            <v>0</v>
          </cell>
          <cell r="H371">
            <v>640</v>
          </cell>
        </row>
        <row r="372">
          <cell r="A372" t="str">
            <v>20903</v>
          </cell>
          <cell r="B372" t="str">
            <v xml:space="preserve">  淮北印染厂</v>
          </cell>
          <cell r="C372">
            <v>0</v>
          </cell>
          <cell r="D372">
            <v>25710</v>
          </cell>
          <cell r="E372">
            <v>0</v>
          </cell>
          <cell r="F372">
            <v>0</v>
          </cell>
          <cell r="G372">
            <v>0</v>
          </cell>
          <cell r="H372">
            <v>25710</v>
          </cell>
        </row>
        <row r="373">
          <cell r="A373" t="str">
            <v>20904</v>
          </cell>
          <cell r="B373" t="str">
            <v xml:space="preserve">  湖北荆州毛巾厂</v>
          </cell>
          <cell r="C373">
            <v>0</v>
          </cell>
          <cell r="D373">
            <v>2400</v>
          </cell>
          <cell r="E373">
            <v>0</v>
          </cell>
          <cell r="F373">
            <v>0</v>
          </cell>
          <cell r="G373">
            <v>0</v>
          </cell>
          <cell r="H373">
            <v>2400</v>
          </cell>
        </row>
        <row r="374">
          <cell r="A374" t="str">
            <v>20905</v>
          </cell>
          <cell r="B374" t="str">
            <v xml:space="preserve">  合肥毛巾五厂</v>
          </cell>
          <cell r="C374">
            <v>0</v>
          </cell>
          <cell r="D374">
            <v>2200</v>
          </cell>
          <cell r="E374">
            <v>0</v>
          </cell>
          <cell r="F374">
            <v>0</v>
          </cell>
          <cell r="G374">
            <v>0</v>
          </cell>
          <cell r="H374">
            <v>2200</v>
          </cell>
        </row>
        <row r="375">
          <cell r="A375" t="str">
            <v>20906</v>
          </cell>
          <cell r="B375" t="str">
            <v xml:space="preserve">  蚌埠印染厂</v>
          </cell>
          <cell r="C375">
            <v>0</v>
          </cell>
          <cell r="D375">
            <v>2200</v>
          </cell>
          <cell r="E375">
            <v>0</v>
          </cell>
          <cell r="F375">
            <v>0</v>
          </cell>
          <cell r="G375">
            <v>0</v>
          </cell>
          <cell r="H375">
            <v>2200</v>
          </cell>
        </row>
        <row r="376">
          <cell r="A376" t="str">
            <v>20907</v>
          </cell>
          <cell r="B376" t="str">
            <v xml:space="preserve">  屯溪毛巾厂</v>
          </cell>
          <cell r="C376">
            <v>0</v>
          </cell>
          <cell r="D376">
            <v>840</v>
          </cell>
          <cell r="E376">
            <v>0</v>
          </cell>
          <cell r="F376">
            <v>0</v>
          </cell>
          <cell r="G376">
            <v>0</v>
          </cell>
          <cell r="H376">
            <v>840</v>
          </cell>
        </row>
        <row r="377">
          <cell r="A377" t="str">
            <v>20908</v>
          </cell>
          <cell r="B377" t="str">
            <v xml:space="preserve">  安徽印染厂</v>
          </cell>
          <cell r="C377">
            <v>0</v>
          </cell>
          <cell r="D377">
            <v>7725</v>
          </cell>
          <cell r="E377">
            <v>0</v>
          </cell>
          <cell r="F377">
            <v>0</v>
          </cell>
          <cell r="G377">
            <v>0</v>
          </cell>
          <cell r="H377">
            <v>7725</v>
          </cell>
        </row>
        <row r="378">
          <cell r="A378" t="str">
            <v>20909</v>
          </cell>
          <cell r="B378" t="str">
            <v xml:space="preserve">  苏州印染厂</v>
          </cell>
          <cell r="C378">
            <v>0</v>
          </cell>
          <cell r="D378">
            <v>6280</v>
          </cell>
          <cell r="E378">
            <v>0</v>
          </cell>
          <cell r="F378">
            <v>0</v>
          </cell>
          <cell r="G378">
            <v>0</v>
          </cell>
          <cell r="H378">
            <v>6280</v>
          </cell>
        </row>
        <row r="379">
          <cell r="A379" t="str">
            <v>20910</v>
          </cell>
          <cell r="B379" t="str">
            <v xml:space="preserve">  无锡纺织品印花厂</v>
          </cell>
          <cell r="C379">
            <v>0</v>
          </cell>
          <cell r="D379">
            <v>2120</v>
          </cell>
          <cell r="E379">
            <v>0</v>
          </cell>
          <cell r="F379">
            <v>0</v>
          </cell>
          <cell r="G379">
            <v>0</v>
          </cell>
          <cell r="H379">
            <v>2120</v>
          </cell>
        </row>
        <row r="380">
          <cell r="A380" t="str">
            <v>20911</v>
          </cell>
          <cell r="B380" t="str">
            <v xml:space="preserve">  宜昌市印染厂</v>
          </cell>
          <cell r="C380">
            <v>0</v>
          </cell>
          <cell r="D380">
            <v>4800</v>
          </cell>
          <cell r="E380">
            <v>0</v>
          </cell>
          <cell r="F380">
            <v>0</v>
          </cell>
          <cell r="G380">
            <v>0</v>
          </cell>
          <cell r="H380">
            <v>4800</v>
          </cell>
        </row>
        <row r="381">
          <cell r="A381" t="str">
            <v>20912</v>
          </cell>
          <cell r="B381" t="str">
            <v xml:space="preserve">  淮南印染厂</v>
          </cell>
          <cell r="C381">
            <v>0</v>
          </cell>
          <cell r="D381">
            <v>1000</v>
          </cell>
          <cell r="E381">
            <v>0</v>
          </cell>
          <cell r="F381">
            <v>0</v>
          </cell>
          <cell r="G381">
            <v>0</v>
          </cell>
          <cell r="H381">
            <v>1000</v>
          </cell>
        </row>
        <row r="382">
          <cell r="A382" t="str">
            <v>20913</v>
          </cell>
          <cell r="B382" t="str">
            <v xml:space="preserve">  河南安阳印染厂</v>
          </cell>
          <cell r="C382">
            <v>0</v>
          </cell>
          <cell r="D382">
            <v>1000</v>
          </cell>
          <cell r="E382">
            <v>0</v>
          </cell>
          <cell r="F382">
            <v>0</v>
          </cell>
          <cell r="G382">
            <v>0</v>
          </cell>
          <cell r="H382">
            <v>1000</v>
          </cell>
        </row>
        <row r="383">
          <cell r="A383" t="str">
            <v>20914</v>
          </cell>
          <cell r="B383" t="str">
            <v xml:space="preserve">  霍山茶叶公司</v>
          </cell>
          <cell r="C383">
            <v>0</v>
          </cell>
          <cell r="D383">
            <v>805</v>
          </cell>
          <cell r="E383">
            <v>0</v>
          </cell>
          <cell r="F383">
            <v>0</v>
          </cell>
          <cell r="G383">
            <v>0</v>
          </cell>
          <cell r="H383">
            <v>805</v>
          </cell>
        </row>
        <row r="384">
          <cell r="A384" t="str">
            <v>20915</v>
          </cell>
          <cell r="B384" t="str">
            <v xml:space="preserve">  59162部队-北京</v>
          </cell>
          <cell r="C384">
            <v>0</v>
          </cell>
          <cell r="D384">
            <v>912.48</v>
          </cell>
          <cell r="E384">
            <v>0</v>
          </cell>
          <cell r="F384">
            <v>0</v>
          </cell>
          <cell r="G384">
            <v>0</v>
          </cell>
          <cell r="H384">
            <v>912.48</v>
          </cell>
        </row>
        <row r="385">
          <cell r="A385" t="str">
            <v>20916</v>
          </cell>
          <cell r="B385" t="str">
            <v xml:space="preserve">  新产品开发基金</v>
          </cell>
          <cell r="C385">
            <v>0</v>
          </cell>
          <cell r="D385">
            <v>25958.39</v>
          </cell>
          <cell r="E385">
            <v>0</v>
          </cell>
          <cell r="F385">
            <v>0</v>
          </cell>
          <cell r="G385">
            <v>0</v>
          </cell>
          <cell r="H385">
            <v>25958.39</v>
          </cell>
        </row>
        <row r="386">
          <cell r="A386" t="str">
            <v>20917</v>
          </cell>
          <cell r="B386" t="str">
            <v xml:space="preserve">  应付工资</v>
          </cell>
          <cell r="C386">
            <v>0</v>
          </cell>
          <cell r="D386">
            <v>502.6</v>
          </cell>
          <cell r="E386">
            <v>0</v>
          </cell>
          <cell r="F386">
            <v>0</v>
          </cell>
          <cell r="G386">
            <v>0</v>
          </cell>
          <cell r="H386">
            <v>502.6</v>
          </cell>
        </row>
        <row r="387">
          <cell r="A387" t="str">
            <v>20918</v>
          </cell>
          <cell r="B387" t="str">
            <v xml:space="preserve">  河南沈邱北湾毛巾厂</v>
          </cell>
          <cell r="C387">
            <v>0</v>
          </cell>
          <cell r="D387">
            <v>70</v>
          </cell>
          <cell r="E387">
            <v>0</v>
          </cell>
          <cell r="F387">
            <v>0</v>
          </cell>
          <cell r="G387">
            <v>0</v>
          </cell>
          <cell r="H387">
            <v>70</v>
          </cell>
        </row>
        <row r="388">
          <cell r="A388" t="str">
            <v>20919</v>
          </cell>
          <cell r="B388" t="str">
            <v xml:space="preserve">  合肥化工厂</v>
          </cell>
          <cell r="C388">
            <v>0</v>
          </cell>
          <cell r="D388">
            <v>1348.5</v>
          </cell>
          <cell r="E388">
            <v>0</v>
          </cell>
          <cell r="F388">
            <v>0</v>
          </cell>
          <cell r="G388">
            <v>0</v>
          </cell>
          <cell r="H388">
            <v>1348.5</v>
          </cell>
        </row>
        <row r="389">
          <cell r="A389" t="str">
            <v>20920</v>
          </cell>
          <cell r="B389" t="str">
            <v xml:space="preserve">  市三河富光塑胶公司</v>
          </cell>
          <cell r="C389">
            <v>4456</v>
          </cell>
          <cell r="D389">
            <v>0</v>
          </cell>
          <cell r="E389">
            <v>0</v>
          </cell>
          <cell r="F389">
            <v>5544</v>
          </cell>
          <cell r="G389">
            <v>4456</v>
          </cell>
          <cell r="H389">
            <v>0</v>
          </cell>
        </row>
        <row r="390">
          <cell r="A390" t="str">
            <v>20921</v>
          </cell>
          <cell r="B390" t="str">
            <v xml:space="preserve">  庐东建筑工程处</v>
          </cell>
          <cell r="C390">
            <v>13808</v>
          </cell>
          <cell r="D390">
            <v>0</v>
          </cell>
          <cell r="E390">
            <v>0</v>
          </cell>
          <cell r="F390">
            <v>5622</v>
          </cell>
          <cell r="G390">
            <v>10755</v>
          </cell>
          <cell r="H390">
            <v>0</v>
          </cell>
        </row>
        <row r="391">
          <cell r="A391" t="str">
            <v>20922</v>
          </cell>
          <cell r="B391" t="str">
            <v xml:space="preserve">  合肥松涛物资有限责任公司</v>
          </cell>
          <cell r="C391">
            <v>0</v>
          </cell>
          <cell r="D391">
            <v>1.55</v>
          </cell>
          <cell r="E391">
            <v>0</v>
          </cell>
          <cell r="F391">
            <v>0</v>
          </cell>
          <cell r="G391">
            <v>0</v>
          </cell>
          <cell r="H391">
            <v>1.55</v>
          </cell>
        </row>
        <row r="392">
          <cell r="A392" t="str">
            <v>20923</v>
          </cell>
          <cell r="B392" t="str">
            <v xml:space="preserve">  合肥新城运输队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20924</v>
          </cell>
          <cell r="B393" t="str">
            <v xml:space="preserve">  安徽集装箱联运公司</v>
          </cell>
          <cell r="C393">
            <v>0</v>
          </cell>
          <cell r="D393">
            <v>4707.5</v>
          </cell>
          <cell r="E393">
            <v>0</v>
          </cell>
          <cell r="F393">
            <v>0</v>
          </cell>
          <cell r="G393">
            <v>0</v>
          </cell>
          <cell r="H393">
            <v>4707.5</v>
          </cell>
        </row>
        <row r="394">
          <cell r="A394" t="str">
            <v>20926</v>
          </cell>
          <cell r="B394" t="str">
            <v xml:space="preserve">  宏胜汽运公司</v>
          </cell>
          <cell r="C394">
            <v>0</v>
          </cell>
          <cell r="D394">
            <v>0</v>
          </cell>
          <cell r="E394">
            <v>0</v>
          </cell>
          <cell r="F394">
            <v>60290</v>
          </cell>
          <cell r="G394">
            <v>0</v>
          </cell>
          <cell r="H394">
            <v>0</v>
          </cell>
        </row>
        <row r="395">
          <cell r="A395" t="str">
            <v>20927</v>
          </cell>
          <cell r="B395" t="str">
            <v xml:space="preserve">  合肥常青加油站</v>
          </cell>
          <cell r="C395">
            <v>0</v>
          </cell>
          <cell r="D395">
            <v>9805</v>
          </cell>
          <cell r="E395">
            <v>0</v>
          </cell>
          <cell r="F395">
            <v>0</v>
          </cell>
          <cell r="G395">
            <v>0</v>
          </cell>
          <cell r="H395">
            <v>9805</v>
          </cell>
        </row>
        <row r="396">
          <cell r="A396" t="str">
            <v>20928</v>
          </cell>
          <cell r="B396" t="str">
            <v xml:space="preserve">  广州化轻公司华宁经销部</v>
          </cell>
          <cell r="C396">
            <v>0</v>
          </cell>
          <cell r="D396">
            <v>555.94000000000005</v>
          </cell>
          <cell r="E396">
            <v>0</v>
          </cell>
          <cell r="F396">
            <v>0</v>
          </cell>
          <cell r="G396">
            <v>0</v>
          </cell>
          <cell r="H396">
            <v>555.94000000000005</v>
          </cell>
        </row>
        <row r="397">
          <cell r="A397" t="str">
            <v>20929</v>
          </cell>
          <cell r="B397" t="str">
            <v xml:space="preserve">  安村中药开发有限公司</v>
          </cell>
          <cell r="C397">
            <v>0</v>
          </cell>
          <cell r="D397">
            <v>3250</v>
          </cell>
          <cell r="E397">
            <v>0</v>
          </cell>
          <cell r="F397">
            <v>0</v>
          </cell>
          <cell r="G397">
            <v>0</v>
          </cell>
          <cell r="H397">
            <v>3250</v>
          </cell>
        </row>
        <row r="398">
          <cell r="A398" t="str">
            <v>20930</v>
          </cell>
          <cell r="B398" t="str">
            <v xml:space="preserve">  椒江化工厂</v>
          </cell>
          <cell r="C398">
            <v>0</v>
          </cell>
          <cell r="D398">
            <v>10809.7</v>
          </cell>
          <cell r="E398">
            <v>0</v>
          </cell>
          <cell r="F398">
            <v>0</v>
          </cell>
          <cell r="G398">
            <v>0</v>
          </cell>
          <cell r="H398">
            <v>10809.7</v>
          </cell>
        </row>
        <row r="399">
          <cell r="A399" t="str">
            <v>20931</v>
          </cell>
          <cell r="B399" t="str">
            <v xml:space="preserve">  中保财宝合郊支公司</v>
          </cell>
          <cell r="C399">
            <v>0</v>
          </cell>
          <cell r="D399">
            <v>626</v>
          </cell>
          <cell r="E399">
            <v>0</v>
          </cell>
          <cell r="F399">
            <v>0</v>
          </cell>
          <cell r="G399">
            <v>0</v>
          </cell>
          <cell r="H399">
            <v>626</v>
          </cell>
        </row>
        <row r="400">
          <cell r="A400" t="str">
            <v>20932</v>
          </cell>
          <cell r="B400" t="str">
            <v xml:space="preserve">  焦其芳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20933</v>
          </cell>
          <cell r="B401" t="str">
            <v xml:space="preserve">  徐大勇</v>
          </cell>
          <cell r="C401">
            <v>0</v>
          </cell>
          <cell r="D401">
            <v>17924</v>
          </cell>
          <cell r="E401">
            <v>0</v>
          </cell>
          <cell r="F401">
            <v>0</v>
          </cell>
          <cell r="G401">
            <v>0</v>
          </cell>
          <cell r="H401">
            <v>17924</v>
          </cell>
        </row>
        <row r="402">
          <cell r="A402" t="str">
            <v>20934</v>
          </cell>
          <cell r="B402" t="str">
            <v xml:space="preserve">  镇财务管理中心</v>
          </cell>
          <cell r="C402">
            <v>0</v>
          </cell>
          <cell r="D402">
            <v>5000</v>
          </cell>
          <cell r="E402">
            <v>0</v>
          </cell>
          <cell r="F402">
            <v>0</v>
          </cell>
          <cell r="G402">
            <v>0</v>
          </cell>
          <cell r="H402">
            <v>5000</v>
          </cell>
        </row>
        <row r="403">
          <cell r="A403" t="str">
            <v>20935</v>
          </cell>
          <cell r="B403" t="str">
            <v xml:space="preserve">  教育经费</v>
          </cell>
          <cell r="C403">
            <v>0</v>
          </cell>
          <cell r="D403">
            <v>33494.720000000001</v>
          </cell>
          <cell r="E403">
            <v>0</v>
          </cell>
          <cell r="F403">
            <v>11210.85</v>
          </cell>
          <cell r="G403">
            <v>0</v>
          </cell>
          <cell r="H403">
            <v>37145.21</v>
          </cell>
        </row>
        <row r="404">
          <cell r="A404" t="str">
            <v>20936</v>
          </cell>
          <cell r="B404" t="str">
            <v xml:space="preserve">  工会经费</v>
          </cell>
          <cell r="C404">
            <v>0</v>
          </cell>
          <cell r="D404">
            <v>33266.94</v>
          </cell>
          <cell r="E404">
            <v>1399.92</v>
          </cell>
          <cell r="F404">
            <v>0</v>
          </cell>
          <cell r="G404">
            <v>0</v>
          </cell>
          <cell r="H404">
            <v>31867.02</v>
          </cell>
        </row>
        <row r="405">
          <cell r="A405" t="str">
            <v>20937</v>
          </cell>
          <cell r="B405" t="str">
            <v xml:space="preserve">  无锡市新区金达塑料制品厂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</row>
        <row r="406">
          <cell r="A406" t="str">
            <v>20938</v>
          </cell>
          <cell r="B406" t="str">
            <v xml:space="preserve">  市郊区汽车运输公司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</row>
        <row r="407">
          <cell r="A407" t="str">
            <v>20939</v>
          </cell>
          <cell r="B407" t="str">
            <v xml:space="preserve">  合郊汽车运输公司汽车队</v>
          </cell>
          <cell r="C407">
            <v>0</v>
          </cell>
          <cell r="D407">
            <v>0</v>
          </cell>
          <cell r="E407">
            <v>0</v>
          </cell>
          <cell r="F407">
            <v>1227.2</v>
          </cell>
          <cell r="G407">
            <v>0</v>
          </cell>
          <cell r="H407">
            <v>0</v>
          </cell>
        </row>
        <row r="408">
          <cell r="A408" t="str">
            <v>20941</v>
          </cell>
          <cell r="B408" t="str">
            <v xml:space="preserve">  市南徐运输队</v>
          </cell>
          <cell r="C408">
            <v>0</v>
          </cell>
          <cell r="D408">
            <v>10363.75</v>
          </cell>
          <cell r="E408">
            <v>0</v>
          </cell>
          <cell r="F408">
            <v>2250</v>
          </cell>
          <cell r="G408">
            <v>0</v>
          </cell>
          <cell r="H408">
            <v>10363.75</v>
          </cell>
        </row>
        <row r="409">
          <cell r="A409" t="str">
            <v>20943</v>
          </cell>
          <cell r="B409" t="str">
            <v xml:space="preserve">  合肥神鹿集团公司中药二厂</v>
          </cell>
          <cell r="C409">
            <v>0</v>
          </cell>
          <cell r="D409">
            <v>0.04</v>
          </cell>
          <cell r="E409">
            <v>0</v>
          </cell>
          <cell r="F409">
            <v>0</v>
          </cell>
          <cell r="G409">
            <v>0</v>
          </cell>
          <cell r="H409">
            <v>0.04</v>
          </cell>
        </row>
        <row r="410">
          <cell r="A410" t="str">
            <v>20944</v>
          </cell>
          <cell r="B410" t="str">
            <v xml:space="preserve">  市郊区搬运公司第一分公司</v>
          </cell>
          <cell r="C410">
            <v>0</v>
          </cell>
          <cell r="D410">
            <v>3635</v>
          </cell>
          <cell r="E410">
            <v>0</v>
          </cell>
          <cell r="F410">
            <v>0</v>
          </cell>
          <cell r="G410">
            <v>0</v>
          </cell>
          <cell r="H410">
            <v>3635</v>
          </cell>
        </row>
        <row r="411">
          <cell r="A411" t="str">
            <v>20945</v>
          </cell>
          <cell r="B411" t="str">
            <v xml:space="preserve">  肥西常来货运站</v>
          </cell>
          <cell r="C411">
            <v>0</v>
          </cell>
          <cell r="D411">
            <v>62</v>
          </cell>
          <cell r="E411">
            <v>0</v>
          </cell>
          <cell r="F411">
            <v>0</v>
          </cell>
          <cell r="G411">
            <v>0</v>
          </cell>
          <cell r="H411">
            <v>62</v>
          </cell>
        </row>
        <row r="412">
          <cell r="A412" t="str">
            <v>20949</v>
          </cell>
          <cell r="B412" t="str">
            <v xml:space="preserve">  合肥光明汽车厂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A413" t="str">
            <v>20952</v>
          </cell>
          <cell r="B413" t="str">
            <v xml:space="preserve">  光明汽修厂</v>
          </cell>
          <cell r="C413">
            <v>0</v>
          </cell>
          <cell r="D413">
            <v>0</v>
          </cell>
          <cell r="E413">
            <v>0</v>
          </cell>
          <cell r="F413">
            <v>2569.5</v>
          </cell>
          <cell r="G413">
            <v>0</v>
          </cell>
          <cell r="H413">
            <v>0</v>
          </cell>
        </row>
        <row r="414">
          <cell r="A414" t="str">
            <v>20954</v>
          </cell>
          <cell r="B414" t="str">
            <v xml:space="preserve">  沈光清</v>
          </cell>
          <cell r="C414">
            <v>0</v>
          </cell>
          <cell r="D414">
            <v>17023.3</v>
          </cell>
          <cell r="E414">
            <v>0</v>
          </cell>
          <cell r="F414">
            <v>10312.75</v>
          </cell>
          <cell r="G414">
            <v>0</v>
          </cell>
          <cell r="H414">
            <v>18616.900000000001</v>
          </cell>
        </row>
        <row r="415">
          <cell r="A415" t="str">
            <v>20955</v>
          </cell>
          <cell r="B415" t="str">
            <v xml:space="preserve">  吴家周</v>
          </cell>
          <cell r="C415">
            <v>0</v>
          </cell>
          <cell r="D415">
            <v>17145.21</v>
          </cell>
          <cell r="E415">
            <v>0</v>
          </cell>
          <cell r="F415">
            <v>13733.91</v>
          </cell>
          <cell r="G415">
            <v>0</v>
          </cell>
          <cell r="H415">
            <v>20158.11</v>
          </cell>
        </row>
        <row r="416">
          <cell r="A416" t="str">
            <v>20956</v>
          </cell>
          <cell r="B416" t="str">
            <v xml:space="preserve">  沈召辉</v>
          </cell>
          <cell r="C416">
            <v>0</v>
          </cell>
          <cell r="D416">
            <v>2739</v>
          </cell>
          <cell r="E416">
            <v>0</v>
          </cell>
          <cell r="F416">
            <v>373.5</v>
          </cell>
          <cell r="G416">
            <v>0</v>
          </cell>
          <cell r="H416">
            <v>2739</v>
          </cell>
        </row>
        <row r="417">
          <cell r="A417" t="str">
            <v>20957</v>
          </cell>
          <cell r="B417" t="str">
            <v xml:space="preserve">  杨金武</v>
          </cell>
          <cell r="C417">
            <v>0</v>
          </cell>
          <cell r="D417">
            <v>10963.89</v>
          </cell>
          <cell r="E417">
            <v>0</v>
          </cell>
          <cell r="F417">
            <v>6332.9</v>
          </cell>
          <cell r="G417">
            <v>0</v>
          </cell>
          <cell r="H417">
            <v>12140.83</v>
          </cell>
        </row>
        <row r="418">
          <cell r="A418" t="str">
            <v>20958</v>
          </cell>
          <cell r="B418" t="str">
            <v xml:space="preserve">  合肥泰安食品厂</v>
          </cell>
          <cell r="C418">
            <v>3580</v>
          </cell>
          <cell r="D418">
            <v>0</v>
          </cell>
          <cell r="E418">
            <v>0</v>
          </cell>
          <cell r="F418">
            <v>0</v>
          </cell>
          <cell r="G418">
            <v>3580</v>
          </cell>
          <cell r="H418">
            <v>0</v>
          </cell>
        </row>
        <row r="419">
          <cell r="A419" t="str">
            <v>20959</v>
          </cell>
          <cell r="B419" t="str">
            <v xml:space="preserve">  安徽省富光塑胶有限公司</v>
          </cell>
          <cell r="C419">
            <v>0</v>
          </cell>
          <cell r="D419">
            <v>120077.5</v>
          </cell>
          <cell r="E419">
            <v>0</v>
          </cell>
          <cell r="F419">
            <v>65737</v>
          </cell>
          <cell r="G419">
            <v>0</v>
          </cell>
          <cell r="H419">
            <v>120077.5</v>
          </cell>
        </row>
        <row r="420">
          <cell r="A420" t="str">
            <v>20960</v>
          </cell>
          <cell r="B420" t="str">
            <v xml:space="preserve">  宜兴市财政局法院分户</v>
          </cell>
          <cell r="C420">
            <v>556</v>
          </cell>
          <cell r="D420">
            <v>0</v>
          </cell>
          <cell r="E420">
            <v>0</v>
          </cell>
          <cell r="F420">
            <v>0</v>
          </cell>
          <cell r="G420">
            <v>556</v>
          </cell>
          <cell r="H420">
            <v>0</v>
          </cell>
        </row>
        <row r="421">
          <cell r="A421" t="str">
            <v>20962</v>
          </cell>
          <cell r="B421" t="str">
            <v xml:space="preserve">  合肥经济开发区南十八岗村</v>
          </cell>
          <cell r="C421">
            <v>0</v>
          </cell>
          <cell r="D421">
            <v>0</v>
          </cell>
          <cell r="E421">
            <v>0</v>
          </cell>
          <cell r="F421">
            <v>66000</v>
          </cell>
          <cell r="G421">
            <v>0</v>
          </cell>
          <cell r="H421">
            <v>0</v>
          </cell>
        </row>
        <row r="422">
          <cell r="A422" t="str">
            <v>20963</v>
          </cell>
          <cell r="B422" t="str">
            <v xml:space="preserve">  韩圣翠</v>
          </cell>
          <cell r="C422">
            <v>0</v>
          </cell>
          <cell r="D422">
            <v>44658.58</v>
          </cell>
          <cell r="E422">
            <v>0</v>
          </cell>
          <cell r="F422">
            <v>28136.58</v>
          </cell>
          <cell r="G422">
            <v>0</v>
          </cell>
          <cell r="H422">
            <v>47906.37</v>
          </cell>
        </row>
        <row r="423">
          <cell r="A423" t="str">
            <v>20964</v>
          </cell>
          <cell r="B423" t="str">
            <v xml:space="preserve">  孔德宏</v>
          </cell>
          <cell r="C423">
            <v>0</v>
          </cell>
          <cell r="D423">
            <v>32451.81</v>
          </cell>
          <cell r="E423">
            <v>0</v>
          </cell>
          <cell r="F423">
            <v>19791.810000000001</v>
          </cell>
          <cell r="G423">
            <v>0</v>
          </cell>
          <cell r="H423">
            <v>34391.89</v>
          </cell>
        </row>
        <row r="424">
          <cell r="A424" t="str">
            <v>20966</v>
          </cell>
          <cell r="B424" t="str">
            <v xml:space="preserve">  焦夕学</v>
          </cell>
          <cell r="C424">
            <v>0</v>
          </cell>
          <cell r="D424">
            <v>11129.1</v>
          </cell>
          <cell r="E424">
            <v>0</v>
          </cell>
          <cell r="F424">
            <v>8285.2800000000007</v>
          </cell>
          <cell r="G424">
            <v>0</v>
          </cell>
          <cell r="H424">
            <v>11311.7</v>
          </cell>
        </row>
        <row r="425">
          <cell r="A425" t="str">
            <v>20967</v>
          </cell>
          <cell r="B425" t="str">
            <v xml:space="preserve">  李辉</v>
          </cell>
          <cell r="C425">
            <v>0</v>
          </cell>
          <cell r="D425">
            <v>17076.169999999998</v>
          </cell>
          <cell r="E425">
            <v>0</v>
          </cell>
          <cell r="F425">
            <v>12868.37</v>
          </cell>
          <cell r="G425">
            <v>0</v>
          </cell>
          <cell r="H425">
            <v>17316.169999999998</v>
          </cell>
        </row>
        <row r="426">
          <cell r="A426" t="str">
            <v>20968</v>
          </cell>
          <cell r="B426" t="str">
            <v xml:space="preserve">  陶果亮</v>
          </cell>
          <cell r="C426">
            <v>0</v>
          </cell>
          <cell r="D426">
            <v>5675.96</v>
          </cell>
          <cell r="E426">
            <v>0</v>
          </cell>
          <cell r="F426">
            <v>4433.8599999999997</v>
          </cell>
          <cell r="G426">
            <v>0</v>
          </cell>
          <cell r="H426">
            <v>6398.06</v>
          </cell>
        </row>
        <row r="427">
          <cell r="A427" t="str">
            <v>20969</v>
          </cell>
          <cell r="B427" t="str">
            <v xml:space="preserve">  李萍</v>
          </cell>
          <cell r="C427">
            <v>0</v>
          </cell>
          <cell r="D427">
            <v>1138.58</v>
          </cell>
          <cell r="E427">
            <v>0</v>
          </cell>
          <cell r="F427">
            <v>957.82</v>
          </cell>
          <cell r="G427">
            <v>0</v>
          </cell>
          <cell r="H427">
            <v>1279.68</v>
          </cell>
        </row>
        <row r="428">
          <cell r="A428" t="str">
            <v>20970</v>
          </cell>
          <cell r="B428" t="str">
            <v xml:space="preserve">  余中权</v>
          </cell>
          <cell r="C428">
            <v>0</v>
          </cell>
          <cell r="D428">
            <v>311.25</v>
          </cell>
          <cell r="E428">
            <v>0</v>
          </cell>
          <cell r="F428">
            <v>161.85</v>
          </cell>
          <cell r="G428">
            <v>0</v>
          </cell>
          <cell r="H428">
            <v>311.25</v>
          </cell>
        </row>
        <row r="429">
          <cell r="A429" t="str">
            <v>20971</v>
          </cell>
          <cell r="B429" t="str">
            <v xml:space="preserve">  沈光寿</v>
          </cell>
          <cell r="C429">
            <v>0</v>
          </cell>
          <cell r="D429">
            <v>177.62</v>
          </cell>
          <cell r="E429">
            <v>0</v>
          </cell>
          <cell r="F429">
            <v>64.739999999999995</v>
          </cell>
          <cell r="G429">
            <v>0</v>
          </cell>
          <cell r="H429">
            <v>177.62</v>
          </cell>
        </row>
        <row r="430">
          <cell r="A430" t="str">
            <v>20972</v>
          </cell>
          <cell r="B430" t="str">
            <v xml:space="preserve">  王长林</v>
          </cell>
          <cell r="C430">
            <v>0</v>
          </cell>
          <cell r="D430">
            <v>705.5</v>
          </cell>
          <cell r="E430">
            <v>0</v>
          </cell>
          <cell r="F430">
            <v>249</v>
          </cell>
          <cell r="G430">
            <v>0</v>
          </cell>
          <cell r="H430">
            <v>705.5</v>
          </cell>
        </row>
        <row r="431">
          <cell r="A431" t="str">
            <v>20973</v>
          </cell>
          <cell r="B431" t="str">
            <v xml:space="preserve">  何传忠</v>
          </cell>
          <cell r="C431">
            <v>0</v>
          </cell>
          <cell r="D431">
            <v>1228.53</v>
          </cell>
          <cell r="E431">
            <v>0</v>
          </cell>
          <cell r="F431">
            <v>1228.53</v>
          </cell>
          <cell r="G431">
            <v>0</v>
          </cell>
          <cell r="H431">
            <v>1228.53</v>
          </cell>
        </row>
        <row r="432">
          <cell r="A432" t="str">
            <v>20974</v>
          </cell>
          <cell r="B432" t="str">
            <v xml:space="preserve">  刘必祥</v>
          </cell>
          <cell r="C432">
            <v>0</v>
          </cell>
          <cell r="D432">
            <v>1162.3699999999999</v>
          </cell>
          <cell r="E432">
            <v>0</v>
          </cell>
          <cell r="F432">
            <v>1162.3699999999999</v>
          </cell>
          <cell r="G432">
            <v>0</v>
          </cell>
          <cell r="H432">
            <v>1162.3699999999999</v>
          </cell>
        </row>
        <row r="433">
          <cell r="A433" t="str">
            <v>20975</v>
          </cell>
          <cell r="B433" t="str">
            <v xml:space="preserve">  朱仁民</v>
          </cell>
          <cell r="C433">
            <v>0</v>
          </cell>
          <cell r="D433">
            <v>630.14</v>
          </cell>
          <cell r="E433">
            <v>0</v>
          </cell>
          <cell r="F433">
            <v>630.14</v>
          </cell>
          <cell r="G433">
            <v>0</v>
          </cell>
          <cell r="H433">
            <v>630.14</v>
          </cell>
        </row>
        <row r="434">
          <cell r="A434" t="str">
            <v>20976</v>
          </cell>
          <cell r="B434" t="str">
            <v xml:space="preserve">  洪伟</v>
          </cell>
          <cell r="C434">
            <v>0</v>
          </cell>
          <cell r="D434">
            <v>1074.78</v>
          </cell>
          <cell r="E434">
            <v>0</v>
          </cell>
          <cell r="F434">
            <v>1074.78</v>
          </cell>
          <cell r="G434">
            <v>0</v>
          </cell>
          <cell r="H434">
            <v>1074.78</v>
          </cell>
        </row>
        <row r="435">
          <cell r="A435" t="str">
            <v>20977</v>
          </cell>
          <cell r="B435" t="str">
            <v xml:space="preserve">  吴光亮</v>
          </cell>
          <cell r="C435">
            <v>0</v>
          </cell>
          <cell r="D435">
            <v>769.85</v>
          </cell>
          <cell r="E435">
            <v>0</v>
          </cell>
          <cell r="F435">
            <v>769.85</v>
          </cell>
          <cell r="G435">
            <v>0</v>
          </cell>
          <cell r="H435">
            <v>769.85</v>
          </cell>
        </row>
        <row r="436">
          <cell r="A436" t="str">
            <v>20978</v>
          </cell>
          <cell r="B436" t="str">
            <v xml:space="preserve">  瞿德军</v>
          </cell>
          <cell r="C436">
            <v>0</v>
          </cell>
          <cell r="D436">
            <v>99.18</v>
          </cell>
          <cell r="E436">
            <v>0</v>
          </cell>
          <cell r="F436">
            <v>99.18</v>
          </cell>
          <cell r="G436">
            <v>0</v>
          </cell>
          <cell r="H436">
            <v>99.18</v>
          </cell>
        </row>
        <row r="437">
          <cell r="A437" t="str">
            <v>20979</v>
          </cell>
          <cell r="B437" t="str">
            <v xml:space="preserve">  2号钴源室集资款</v>
          </cell>
          <cell r="C437">
            <v>35000</v>
          </cell>
          <cell r="D437">
            <v>0</v>
          </cell>
          <cell r="E437">
            <v>0</v>
          </cell>
          <cell r="F437">
            <v>-35000</v>
          </cell>
          <cell r="G437">
            <v>35000</v>
          </cell>
          <cell r="H437">
            <v>0</v>
          </cell>
        </row>
        <row r="438">
          <cell r="A438" t="str">
            <v>20980</v>
          </cell>
          <cell r="B438" t="str">
            <v xml:space="preserve">  安徽六方深泠股份公司</v>
          </cell>
          <cell r="C438">
            <v>0</v>
          </cell>
          <cell r="D438">
            <v>0</v>
          </cell>
          <cell r="E438">
            <v>0</v>
          </cell>
          <cell r="F438">
            <v>13458</v>
          </cell>
          <cell r="G438">
            <v>0</v>
          </cell>
          <cell r="H438">
            <v>0</v>
          </cell>
        </row>
        <row r="439">
          <cell r="A439" t="str">
            <v>20981</v>
          </cell>
          <cell r="B439" t="str">
            <v xml:space="preserve">  江苏凯凯橡塑公司</v>
          </cell>
          <cell r="C439">
            <v>0</v>
          </cell>
          <cell r="D439">
            <v>0</v>
          </cell>
          <cell r="E439">
            <v>0</v>
          </cell>
          <cell r="F439">
            <v>13016</v>
          </cell>
          <cell r="G439">
            <v>0</v>
          </cell>
          <cell r="H439">
            <v>0</v>
          </cell>
        </row>
        <row r="440">
          <cell r="A440" t="str">
            <v>20982</v>
          </cell>
          <cell r="B440" t="str">
            <v xml:space="preserve">  何维轩</v>
          </cell>
          <cell r="C440">
            <v>0</v>
          </cell>
          <cell r="D440">
            <v>771.9</v>
          </cell>
          <cell r="E440">
            <v>0</v>
          </cell>
          <cell r="F440">
            <v>771.9</v>
          </cell>
          <cell r="G440">
            <v>0</v>
          </cell>
          <cell r="H440">
            <v>771.9</v>
          </cell>
        </row>
        <row r="441">
          <cell r="A441" t="str">
            <v>20983</v>
          </cell>
          <cell r="B441" t="str">
            <v xml:space="preserve">  岳辅阳</v>
          </cell>
          <cell r="C441">
            <v>0</v>
          </cell>
          <cell r="D441">
            <v>1952.6</v>
          </cell>
          <cell r="E441">
            <v>0</v>
          </cell>
          <cell r="F441">
            <v>1952.6</v>
          </cell>
          <cell r="G441">
            <v>0</v>
          </cell>
          <cell r="H441">
            <v>1952.6</v>
          </cell>
        </row>
        <row r="442">
          <cell r="A442" t="str">
            <v>20984</v>
          </cell>
          <cell r="B442" t="str">
            <v xml:space="preserve">  沈乃春</v>
          </cell>
          <cell r="C442">
            <v>0</v>
          </cell>
          <cell r="D442">
            <v>1543.8</v>
          </cell>
          <cell r="E442">
            <v>0</v>
          </cell>
          <cell r="F442">
            <v>2539.8000000000002</v>
          </cell>
          <cell r="G442">
            <v>0</v>
          </cell>
          <cell r="H442">
            <v>2539.8000000000002</v>
          </cell>
        </row>
        <row r="443">
          <cell r="A443" t="str">
            <v>211</v>
          </cell>
          <cell r="B443" t="str">
            <v>应付工资</v>
          </cell>
          <cell r="C443">
            <v>0</v>
          </cell>
          <cell r="D443">
            <v>0</v>
          </cell>
          <cell r="E443">
            <v>77043</v>
          </cell>
          <cell r="F443">
            <v>744142.7</v>
          </cell>
          <cell r="G443">
            <v>0</v>
          </cell>
          <cell r="H443">
            <v>0</v>
          </cell>
        </row>
        <row r="444">
          <cell r="A444" t="str">
            <v>214</v>
          </cell>
          <cell r="B444" t="str">
            <v>应付福利费</v>
          </cell>
          <cell r="C444">
            <v>0</v>
          </cell>
          <cell r="D444">
            <v>298702.76</v>
          </cell>
          <cell r="E444">
            <v>4000.7</v>
          </cell>
          <cell r="F444">
            <v>104179.98</v>
          </cell>
          <cell r="G444">
            <v>0</v>
          </cell>
          <cell r="H444">
            <v>305488.08</v>
          </cell>
        </row>
        <row r="445">
          <cell r="A445" t="str">
            <v>221</v>
          </cell>
          <cell r="B445" t="str">
            <v>应交税金</v>
          </cell>
          <cell r="C445">
            <v>0</v>
          </cell>
          <cell r="D445">
            <v>43058.69</v>
          </cell>
          <cell r="E445">
            <v>1932582.98</v>
          </cell>
          <cell r="F445">
            <v>5318256.3899999997</v>
          </cell>
          <cell r="G445">
            <v>0</v>
          </cell>
          <cell r="H445">
            <v>31189.119999999999</v>
          </cell>
        </row>
        <row r="446">
          <cell r="A446" t="str">
            <v>22101</v>
          </cell>
          <cell r="B446" t="str">
            <v xml:space="preserve">  城建税</v>
          </cell>
          <cell r="C446">
            <v>0</v>
          </cell>
          <cell r="D446">
            <v>24679.33</v>
          </cell>
          <cell r="E446">
            <v>4638.22</v>
          </cell>
          <cell r="F446">
            <v>52506.68</v>
          </cell>
          <cell r="G446">
            <v>0</v>
          </cell>
          <cell r="H446">
            <v>22145.02</v>
          </cell>
        </row>
        <row r="447">
          <cell r="A447" t="str">
            <v>22102</v>
          </cell>
          <cell r="B447" t="str">
            <v xml:space="preserve">  应交增值税</v>
          </cell>
          <cell r="C447">
            <v>0</v>
          </cell>
          <cell r="D447">
            <v>18379.36</v>
          </cell>
          <cell r="E447">
            <v>1927944.76</v>
          </cell>
          <cell r="F447">
            <v>5265749.71</v>
          </cell>
          <cell r="G447">
            <v>0</v>
          </cell>
          <cell r="H447">
            <v>9044.1</v>
          </cell>
        </row>
        <row r="448">
          <cell r="A448" t="str">
            <v>2210201</v>
          </cell>
          <cell r="B448" t="str">
            <v xml:space="preserve">    销项税金</v>
          </cell>
          <cell r="C448">
            <v>0</v>
          </cell>
          <cell r="D448">
            <v>1655175.67</v>
          </cell>
          <cell r="E448">
            <v>1767950.27</v>
          </cell>
          <cell r="F448">
            <v>1767950.27</v>
          </cell>
          <cell r="G448">
            <v>0</v>
          </cell>
          <cell r="H448">
            <v>0</v>
          </cell>
        </row>
        <row r="449">
          <cell r="A449" t="str">
            <v>2210202</v>
          </cell>
          <cell r="B449" t="str">
            <v xml:space="preserve">    进项税金</v>
          </cell>
          <cell r="C449">
            <v>935167.52</v>
          </cell>
          <cell r="D449">
            <v>0</v>
          </cell>
          <cell r="E449">
            <v>82718.69</v>
          </cell>
          <cell r="F449">
            <v>1863668.79</v>
          </cell>
          <cell r="G449">
            <v>0</v>
          </cell>
          <cell r="H449">
            <v>0</v>
          </cell>
        </row>
        <row r="450">
          <cell r="A450" t="str">
            <v>2210203</v>
          </cell>
          <cell r="B450" t="str">
            <v xml:space="preserve">    未缴税金</v>
          </cell>
          <cell r="C450">
            <v>58896.44</v>
          </cell>
          <cell r="D450">
            <v>0</v>
          </cell>
          <cell r="E450">
            <v>0</v>
          </cell>
          <cell r="F450">
            <v>67940.539999999994</v>
          </cell>
          <cell r="G450">
            <v>0</v>
          </cell>
          <cell r="H450">
            <v>9044.1</v>
          </cell>
        </row>
        <row r="451">
          <cell r="A451" t="str">
            <v>2210204</v>
          </cell>
          <cell r="B451" t="str">
            <v xml:space="preserve">    进项税金转出</v>
          </cell>
          <cell r="C451">
            <v>0</v>
          </cell>
          <cell r="D451">
            <v>37884.629999999997</v>
          </cell>
          <cell r="E451">
            <v>37884.629999999997</v>
          </cell>
          <cell r="F451">
            <v>37884.629999999997</v>
          </cell>
          <cell r="G451">
            <v>0</v>
          </cell>
          <cell r="H451">
            <v>0</v>
          </cell>
        </row>
        <row r="452">
          <cell r="A452" t="str">
            <v>2210205</v>
          </cell>
          <cell r="B452" t="str">
            <v xml:space="preserve">    已缴税金</v>
          </cell>
          <cell r="C452">
            <v>680616.98</v>
          </cell>
          <cell r="D452">
            <v>0</v>
          </cell>
          <cell r="E452">
            <v>39391.17</v>
          </cell>
          <cell r="F452">
            <v>1493886.41</v>
          </cell>
          <cell r="G452">
            <v>0</v>
          </cell>
          <cell r="H452">
            <v>0</v>
          </cell>
        </row>
        <row r="453">
          <cell r="A453" t="str">
            <v>2210206</v>
          </cell>
          <cell r="B453" t="str">
            <v xml:space="preserve">    抵扣税金</v>
          </cell>
          <cell r="C453">
            <v>0</v>
          </cell>
          <cell r="D453">
            <v>0</v>
          </cell>
          <cell r="E453">
            <v>0</v>
          </cell>
          <cell r="F453">
            <v>34419.07</v>
          </cell>
          <cell r="G453">
            <v>0</v>
          </cell>
          <cell r="H453">
            <v>0</v>
          </cell>
        </row>
        <row r="454">
          <cell r="A454" t="str">
            <v>229</v>
          </cell>
          <cell r="B454" t="str">
            <v>其他应交款</v>
          </cell>
          <cell r="C454">
            <v>0</v>
          </cell>
          <cell r="D454">
            <v>56916.63</v>
          </cell>
          <cell r="E454">
            <v>1987.81</v>
          </cell>
          <cell r="F454">
            <v>22502.87</v>
          </cell>
          <cell r="G454">
            <v>0</v>
          </cell>
          <cell r="H454">
            <v>55830.5</v>
          </cell>
        </row>
        <row r="455">
          <cell r="A455" t="str">
            <v>22901</v>
          </cell>
          <cell r="B455" t="str">
            <v xml:space="preserve">  教育附加费</v>
          </cell>
          <cell r="C455">
            <v>0</v>
          </cell>
          <cell r="D455">
            <v>52167.64</v>
          </cell>
          <cell r="E455">
            <v>1987.81</v>
          </cell>
          <cell r="F455">
            <v>22502.87</v>
          </cell>
          <cell r="G455">
            <v>0</v>
          </cell>
          <cell r="H455">
            <v>51081.51</v>
          </cell>
        </row>
        <row r="456">
          <cell r="A456" t="str">
            <v>22902</v>
          </cell>
          <cell r="B456" t="str">
            <v xml:space="preserve">  社会性支出</v>
          </cell>
          <cell r="C456">
            <v>0</v>
          </cell>
          <cell r="D456">
            <v>4748.99</v>
          </cell>
          <cell r="E456">
            <v>0</v>
          </cell>
          <cell r="F456">
            <v>0</v>
          </cell>
          <cell r="G456">
            <v>0</v>
          </cell>
          <cell r="H456">
            <v>4748.99</v>
          </cell>
        </row>
        <row r="457">
          <cell r="A457" t="str">
            <v>231</v>
          </cell>
          <cell r="B457" t="str">
            <v>预提费用</v>
          </cell>
          <cell r="C457">
            <v>0</v>
          </cell>
          <cell r="D457">
            <v>299000</v>
          </cell>
          <cell r="E457">
            <v>89000</v>
          </cell>
          <cell r="F457">
            <v>374160</v>
          </cell>
          <cell r="G457">
            <v>0</v>
          </cell>
          <cell r="H457">
            <v>240000</v>
          </cell>
        </row>
        <row r="458">
          <cell r="A458" t="str">
            <v>23101</v>
          </cell>
          <cell r="B458" t="str">
            <v xml:space="preserve">  利息支出</v>
          </cell>
          <cell r="C458">
            <v>0</v>
          </cell>
          <cell r="D458">
            <v>34000</v>
          </cell>
          <cell r="E458">
            <v>34000</v>
          </cell>
          <cell r="F458">
            <v>139160</v>
          </cell>
          <cell r="G458">
            <v>0</v>
          </cell>
          <cell r="H458">
            <v>0</v>
          </cell>
        </row>
        <row r="459">
          <cell r="A459" t="str">
            <v>23102</v>
          </cell>
          <cell r="B459" t="str">
            <v xml:space="preserve">  水、电费</v>
          </cell>
          <cell r="C459">
            <v>0</v>
          </cell>
          <cell r="D459">
            <v>55000</v>
          </cell>
          <cell r="E459">
            <v>55000</v>
          </cell>
          <cell r="F459">
            <v>55000</v>
          </cell>
          <cell r="G459">
            <v>0</v>
          </cell>
          <cell r="H459">
            <v>0</v>
          </cell>
        </row>
        <row r="460">
          <cell r="A460" t="str">
            <v>23103</v>
          </cell>
          <cell r="B460" t="str">
            <v xml:space="preserve">  应缴镇政府土地租金</v>
          </cell>
          <cell r="C460">
            <v>0</v>
          </cell>
          <cell r="D460">
            <v>210000</v>
          </cell>
          <cell r="E460">
            <v>0</v>
          </cell>
          <cell r="F460">
            <v>180000</v>
          </cell>
          <cell r="G460">
            <v>0</v>
          </cell>
          <cell r="H460">
            <v>240000</v>
          </cell>
        </row>
        <row r="461">
          <cell r="A461" t="str">
            <v>240</v>
          </cell>
          <cell r="B461" t="str">
            <v>内部往来</v>
          </cell>
          <cell r="C461">
            <v>0</v>
          </cell>
          <cell r="D461">
            <v>4864360.88</v>
          </cell>
          <cell r="E461">
            <v>300000</v>
          </cell>
          <cell r="F461">
            <v>2687302.44</v>
          </cell>
          <cell r="G461">
            <v>0</v>
          </cell>
          <cell r="H461">
            <v>4682895.32</v>
          </cell>
        </row>
        <row r="462">
          <cell r="A462" t="str">
            <v>24003</v>
          </cell>
          <cell r="B462" t="str">
            <v xml:space="preserve">  常纺总厂</v>
          </cell>
          <cell r="C462">
            <v>0</v>
          </cell>
          <cell r="D462">
            <v>1859863.36</v>
          </cell>
          <cell r="E462">
            <v>0</v>
          </cell>
          <cell r="F462">
            <v>800000</v>
          </cell>
          <cell r="G462">
            <v>0</v>
          </cell>
          <cell r="H462">
            <v>1859863.36</v>
          </cell>
        </row>
        <row r="463">
          <cell r="A463" t="str">
            <v>24004</v>
          </cell>
          <cell r="B463" t="str">
            <v xml:space="preserve">  安纺三厂</v>
          </cell>
          <cell r="C463">
            <v>5310436.03</v>
          </cell>
          <cell r="D463">
            <v>0</v>
          </cell>
          <cell r="E463">
            <v>300000</v>
          </cell>
          <cell r="F463">
            <v>470000</v>
          </cell>
          <cell r="G463">
            <v>5610436.0300000003</v>
          </cell>
          <cell r="H463">
            <v>0</v>
          </cell>
        </row>
        <row r="464">
          <cell r="A464" t="str">
            <v>24005</v>
          </cell>
          <cell r="B464" t="str">
            <v xml:space="preserve">  合肥漂染厂</v>
          </cell>
          <cell r="C464">
            <v>0</v>
          </cell>
          <cell r="D464">
            <v>2145788.69</v>
          </cell>
          <cell r="E464">
            <v>0</v>
          </cell>
          <cell r="F464">
            <v>152000</v>
          </cell>
          <cell r="G464">
            <v>0</v>
          </cell>
          <cell r="H464">
            <v>2145788.69</v>
          </cell>
        </row>
        <row r="465">
          <cell r="A465" t="str">
            <v>24006</v>
          </cell>
          <cell r="B465" t="str">
            <v xml:space="preserve">  常青棉织厂</v>
          </cell>
          <cell r="C465">
            <v>0</v>
          </cell>
          <cell r="D465">
            <v>6169144.8600000003</v>
          </cell>
          <cell r="E465">
            <v>0</v>
          </cell>
          <cell r="F465">
            <v>1265302.44</v>
          </cell>
          <cell r="G465">
            <v>0</v>
          </cell>
          <cell r="H465">
            <v>6287679.2999999998</v>
          </cell>
        </row>
        <row r="466">
          <cell r="A466" t="str">
            <v>301</v>
          </cell>
          <cell r="B466" t="str">
            <v>实收资本</v>
          </cell>
          <cell r="C466">
            <v>0</v>
          </cell>
          <cell r="D466">
            <v>2059313.85</v>
          </cell>
          <cell r="E466">
            <v>0</v>
          </cell>
          <cell r="F466">
            <v>0</v>
          </cell>
          <cell r="G466">
            <v>0</v>
          </cell>
          <cell r="H466">
            <v>2059313.85</v>
          </cell>
        </row>
        <row r="467">
          <cell r="A467" t="str">
            <v>321</v>
          </cell>
          <cell r="B467" t="str">
            <v>本年利润</v>
          </cell>
          <cell r="C467">
            <v>0</v>
          </cell>
          <cell r="D467">
            <v>394326.05</v>
          </cell>
          <cell r="E467">
            <v>1057706.25</v>
          </cell>
          <cell r="F467">
            <v>10392096.35</v>
          </cell>
          <cell r="G467">
            <v>0</v>
          </cell>
          <cell r="H467">
            <v>0</v>
          </cell>
        </row>
        <row r="468">
          <cell r="A468" t="str">
            <v>322</v>
          </cell>
          <cell r="B468" t="str">
            <v>利润分配</v>
          </cell>
          <cell r="C468">
            <v>0</v>
          </cell>
          <cell r="D468">
            <v>417571.34</v>
          </cell>
          <cell r="E468">
            <v>0</v>
          </cell>
          <cell r="F468">
            <v>422068.86</v>
          </cell>
          <cell r="G468">
            <v>0</v>
          </cell>
          <cell r="H468">
            <v>476382.62</v>
          </cell>
        </row>
        <row r="469">
          <cell r="A469" t="str">
            <v>32201</v>
          </cell>
          <cell r="B469" t="str">
            <v xml:space="preserve">  未分配利润</v>
          </cell>
          <cell r="C469">
            <v>0</v>
          </cell>
          <cell r="D469">
            <v>499478.79</v>
          </cell>
          <cell r="E469">
            <v>0</v>
          </cell>
          <cell r="F469">
            <v>58811.28</v>
          </cell>
          <cell r="G469">
            <v>0</v>
          </cell>
          <cell r="H469">
            <v>558290.06999999995</v>
          </cell>
        </row>
        <row r="470">
          <cell r="A470" t="str">
            <v>32209</v>
          </cell>
          <cell r="B470" t="str">
            <v xml:space="preserve">  以前年度损益调整</v>
          </cell>
          <cell r="C470">
            <v>0</v>
          </cell>
          <cell r="D470">
            <v>94399.43</v>
          </cell>
          <cell r="E470">
            <v>0</v>
          </cell>
          <cell r="F470">
            <v>363257.58</v>
          </cell>
          <cell r="G470">
            <v>0</v>
          </cell>
          <cell r="H470">
            <v>94399.43</v>
          </cell>
        </row>
        <row r="471">
          <cell r="A471" t="str">
            <v>32210</v>
          </cell>
          <cell r="B471" t="str">
            <v xml:space="preserve">  年初未分配利润</v>
          </cell>
          <cell r="C471">
            <v>176306.88</v>
          </cell>
          <cell r="D471">
            <v>0</v>
          </cell>
          <cell r="E471">
            <v>0</v>
          </cell>
          <cell r="F471">
            <v>0</v>
          </cell>
          <cell r="G471">
            <v>176306.88</v>
          </cell>
          <cell r="H471">
            <v>0</v>
          </cell>
        </row>
        <row r="472">
          <cell r="A472" t="str">
            <v>401</v>
          </cell>
          <cell r="B472" t="str">
            <v>生产成本</v>
          </cell>
          <cell r="C472">
            <v>0</v>
          </cell>
          <cell r="D472">
            <v>0</v>
          </cell>
          <cell r="E472">
            <v>393307.07</v>
          </cell>
          <cell r="F472">
            <v>6483576.3300000001</v>
          </cell>
          <cell r="G472">
            <v>0</v>
          </cell>
          <cell r="H472">
            <v>0</v>
          </cell>
        </row>
        <row r="473">
          <cell r="A473" t="str">
            <v>40101</v>
          </cell>
          <cell r="B473" t="str">
            <v xml:space="preserve">  材料费</v>
          </cell>
          <cell r="C473">
            <v>0</v>
          </cell>
          <cell r="D473">
            <v>0</v>
          </cell>
          <cell r="E473">
            <v>270784.45</v>
          </cell>
          <cell r="F473">
            <v>5108198.2</v>
          </cell>
          <cell r="G473">
            <v>0</v>
          </cell>
          <cell r="H473">
            <v>0</v>
          </cell>
        </row>
        <row r="474">
          <cell r="A474" t="str">
            <v>40102</v>
          </cell>
          <cell r="B474" t="str">
            <v xml:space="preserve">  工资</v>
          </cell>
          <cell r="C474">
            <v>0</v>
          </cell>
          <cell r="D474">
            <v>0</v>
          </cell>
          <cell r="E474">
            <v>36071</v>
          </cell>
          <cell r="F474">
            <v>423999</v>
          </cell>
          <cell r="G474">
            <v>0</v>
          </cell>
          <cell r="H474">
            <v>0</v>
          </cell>
        </row>
        <row r="475">
          <cell r="A475" t="str">
            <v>40103</v>
          </cell>
          <cell r="B475" t="str">
            <v xml:space="preserve">  福利费</v>
          </cell>
          <cell r="C475">
            <v>0</v>
          </cell>
          <cell r="D475">
            <v>0</v>
          </cell>
          <cell r="E475">
            <v>5049.9399999999996</v>
          </cell>
          <cell r="F475">
            <v>59359.86</v>
          </cell>
          <cell r="G475">
            <v>0</v>
          </cell>
          <cell r="H475">
            <v>0</v>
          </cell>
        </row>
        <row r="476">
          <cell r="A476" t="str">
            <v>40104</v>
          </cell>
          <cell r="B476" t="str">
            <v xml:space="preserve">  水费</v>
          </cell>
          <cell r="C476">
            <v>0</v>
          </cell>
          <cell r="D476">
            <v>0</v>
          </cell>
          <cell r="E476">
            <v>34.68</v>
          </cell>
          <cell r="F476">
            <v>22034.68</v>
          </cell>
          <cell r="G476">
            <v>0</v>
          </cell>
          <cell r="H476">
            <v>0</v>
          </cell>
        </row>
        <row r="477">
          <cell r="A477" t="str">
            <v>40105</v>
          </cell>
          <cell r="B477" t="str">
            <v xml:space="preserve">  电费</v>
          </cell>
          <cell r="C477">
            <v>0</v>
          </cell>
          <cell r="D477">
            <v>0</v>
          </cell>
          <cell r="E477">
            <v>21389.1</v>
          </cell>
          <cell r="F477">
            <v>54389.1</v>
          </cell>
          <cell r="G477">
            <v>0</v>
          </cell>
          <cell r="H477">
            <v>0</v>
          </cell>
        </row>
        <row r="478">
          <cell r="A478" t="str">
            <v>40106</v>
          </cell>
          <cell r="B478" t="str">
            <v xml:space="preserve">  制造费用</v>
          </cell>
          <cell r="C478">
            <v>0</v>
          </cell>
          <cell r="D478">
            <v>0</v>
          </cell>
          <cell r="E478">
            <v>59977.9</v>
          </cell>
          <cell r="F478">
            <v>815595.49</v>
          </cell>
          <cell r="G478">
            <v>0</v>
          </cell>
          <cell r="H478">
            <v>0</v>
          </cell>
        </row>
        <row r="479">
          <cell r="A479" t="str">
            <v>405</v>
          </cell>
          <cell r="B479" t="str">
            <v>制造费用</v>
          </cell>
          <cell r="C479">
            <v>0</v>
          </cell>
          <cell r="D479">
            <v>0</v>
          </cell>
          <cell r="E479">
            <v>59977.9</v>
          </cell>
          <cell r="F479">
            <v>815595.49</v>
          </cell>
          <cell r="G479">
            <v>0</v>
          </cell>
          <cell r="H479">
            <v>0</v>
          </cell>
        </row>
        <row r="480">
          <cell r="A480" t="str">
            <v>40501</v>
          </cell>
          <cell r="B480" t="str">
            <v xml:space="preserve">  低值易耗品</v>
          </cell>
          <cell r="C480">
            <v>0</v>
          </cell>
          <cell r="D480">
            <v>0</v>
          </cell>
          <cell r="E480">
            <v>8930.3799999999992</v>
          </cell>
          <cell r="F480">
            <v>138553.20000000001</v>
          </cell>
          <cell r="G480">
            <v>0</v>
          </cell>
          <cell r="H480">
            <v>0</v>
          </cell>
        </row>
        <row r="481">
          <cell r="A481" t="str">
            <v>40503</v>
          </cell>
          <cell r="B481" t="str">
            <v xml:space="preserve">  其他</v>
          </cell>
          <cell r="C481">
            <v>0</v>
          </cell>
          <cell r="D481">
            <v>0</v>
          </cell>
          <cell r="E481">
            <v>5018.8100000000004</v>
          </cell>
          <cell r="F481">
            <v>117582.54</v>
          </cell>
          <cell r="G481">
            <v>0</v>
          </cell>
          <cell r="H481">
            <v>0</v>
          </cell>
        </row>
        <row r="482">
          <cell r="A482" t="str">
            <v>40504</v>
          </cell>
          <cell r="B482" t="str">
            <v xml:space="preserve">  折旧</v>
          </cell>
          <cell r="C482">
            <v>0</v>
          </cell>
          <cell r="D482">
            <v>0</v>
          </cell>
          <cell r="E482">
            <v>46028.71</v>
          </cell>
          <cell r="F482">
            <v>559459.75</v>
          </cell>
          <cell r="G482">
            <v>0</v>
          </cell>
          <cell r="H482">
            <v>0</v>
          </cell>
        </row>
        <row r="483">
          <cell r="A483" t="str">
            <v>501</v>
          </cell>
          <cell r="B483" t="str">
            <v>产品销售收入</v>
          </cell>
          <cell r="C483">
            <v>0</v>
          </cell>
          <cell r="D483">
            <v>0</v>
          </cell>
          <cell r="E483">
            <v>593277.80000000005</v>
          </cell>
          <cell r="F483">
            <v>9544997.6699999999</v>
          </cell>
          <cell r="G483">
            <v>0</v>
          </cell>
          <cell r="H483">
            <v>0</v>
          </cell>
        </row>
        <row r="484">
          <cell r="A484" t="str">
            <v>50101</v>
          </cell>
          <cell r="B484" t="str">
            <v xml:space="preserve">  低温（AH-1）</v>
          </cell>
          <cell r="C484">
            <v>0</v>
          </cell>
          <cell r="D484">
            <v>0</v>
          </cell>
          <cell r="E484">
            <v>355974.37</v>
          </cell>
          <cell r="F484">
            <v>5725422.7699999996</v>
          </cell>
          <cell r="G484">
            <v>0</v>
          </cell>
          <cell r="H484">
            <v>0</v>
          </cell>
        </row>
        <row r="485">
          <cell r="A485" t="str">
            <v>50102</v>
          </cell>
          <cell r="B485" t="str">
            <v xml:space="preserve">  中温（AH-2）</v>
          </cell>
          <cell r="C485">
            <v>0</v>
          </cell>
          <cell r="D485">
            <v>0</v>
          </cell>
          <cell r="E485">
            <v>138034.19</v>
          </cell>
          <cell r="F485">
            <v>1656974.12</v>
          </cell>
          <cell r="G485">
            <v>0</v>
          </cell>
          <cell r="H485">
            <v>0</v>
          </cell>
        </row>
        <row r="486">
          <cell r="A486" t="str">
            <v>50103</v>
          </cell>
          <cell r="B486" t="str">
            <v xml:space="preserve">  高温（AH-3、-4）</v>
          </cell>
          <cell r="C486">
            <v>0</v>
          </cell>
          <cell r="D486">
            <v>0</v>
          </cell>
          <cell r="E486">
            <v>76794.880000000005</v>
          </cell>
          <cell r="F486">
            <v>1452192.33</v>
          </cell>
          <cell r="G486">
            <v>0</v>
          </cell>
          <cell r="H486">
            <v>0</v>
          </cell>
        </row>
        <row r="487">
          <cell r="A487" t="str">
            <v>50104</v>
          </cell>
          <cell r="B487" t="str">
            <v xml:space="preserve">  增稠剂</v>
          </cell>
          <cell r="C487">
            <v>0</v>
          </cell>
          <cell r="D487">
            <v>0</v>
          </cell>
          <cell r="E487">
            <v>21064.1</v>
          </cell>
          <cell r="F487">
            <v>267859.39</v>
          </cell>
          <cell r="G487">
            <v>0</v>
          </cell>
          <cell r="H487">
            <v>0</v>
          </cell>
        </row>
        <row r="488">
          <cell r="A488" t="str">
            <v>50105</v>
          </cell>
          <cell r="B488" t="str">
            <v xml:space="preserve">  糊料</v>
          </cell>
          <cell r="C488">
            <v>0</v>
          </cell>
          <cell r="D488">
            <v>0</v>
          </cell>
          <cell r="E488">
            <v>0</v>
          </cell>
          <cell r="F488">
            <v>433136.75</v>
          </cell>
          <cell r="G488">
            <v>0</v>
          </cell>
          <cell r="H488">
            <v>0</v>
          </cell>
        </row>
        <row r="489">
          <cell r="A489" t="str">
            <v>50106</v>
          </cell>
          <cell r="B489" t="str">
            <v xml:space="preserve">  A邦浆</v>
          </cell>
          <cell r="C489">
            <v>0</v>
          </cell>
          <cell r="D489">
            <v>0</v>
          </cell>
          <cell r="E489">
            <v>1410.26</v>
          </cell>
          <cell r="F489">
            <v>9412.31</v>
          </cell>
          <cell r="G489">
            <v>0</v>
          </cell>
          <cell r="H489">
            <v>0</v>
          </cell>
        </row>
        <row r="490">
          <cell r="A490" t="str">
            <v>502</v>
          </cell>
          <cell r="B490" t="str">
            <v>产品销售成本</v>
          </cell>
          <cell r="C490">
            <v>0</v>
          </cell>
          <cell r="D490">
            <v>0</v>
          </cell>
          <cell r="E490">
            <v>371627.29</v>
          </cell>
          <cell r="F490">
            <v>6253617.8899999997</v>
          </cell>
          <cell r="G490">
            <v>0</v>
          </cell>
          <cell r="H490">
            <v>0</v>
          </cell>
        </row>
        <row r="491">
          <cell r="A491" t="str">
            <v>503</v>
          </cell>
          <cell r="B491" t="str">
            <v>产品销售费用</v>
          </cell>
          <cell r="C491">
            <v>0</v>
          </cell>
          <cell r="D491">
            <v>0</v>
          </cell>
          <cell r="E491">
            <v>223130.56</v>
          </cell>
          <cell r="F491">
            <v>1547178.4</v>
          </cell>
          <cell r="G491">
            <v>0</v>
          </cell>
          <cell r="H491">
            <v>0</v>
          </cell>
        </row>
        <row r="492">
          <cell r="A492" t="str">
            <v>50301</v>
          </cell>
          <cell r="B492" t="str">
            <v xml:space="preserve">  运杂费、装运费</v>
          </cell>
          <cell r="C492">
            <v>0</v>
          </cell>
          <cell r="D492">
            <v>0</v>
          </cell>
          <cell r="E492">
            <v>90509.46</v>
          </cell>
          <cell r="F492">
            <v>383291.95</v>
          </cell>
          <cell r="G492">
            <v>0</v>
          </cell>
          <cell r="H492">
            <v>0</v>
          </cell>
        </row>
        <row r="493">
          <cell r="A493" t="str">
            <v>50303</v>
          </cell>
          <cell r="B493" t="str">
            <v xml:space="preserve">  其他</v>
          </cell>
          <cell r="C493">
            <v>0</v>
          </cell>
          <cell r="D493">
            <v>0</v>
          </cell>
          <cell r="E493">
            <v>132621.1</v>
          </cell>
          <cell r="F493">
            <v>1163886.45</v>
          </cell>
          <cell r="G493">
            <v>0</v>
          </cell>
          <cell r="H493">
            <v>0</v>
          </cell>
        </row>
        <row r="494">
          <cell r="A494" t="str">
            <v>504</v>
          </cell>
          <cell r="B494" t="str">
            <v>产品销售税金及附加</v>
          </cell>
          <cell r="C494">
            <v>0</v>
          </cell>
          <cell r="D494">
            <v>0</v>
          </cell>
          <cell r="E494">
            <v>3005.59</v>
          </cell>
          <cell r="F494">
            <v>75009.55</v>
          </cell>
          <cell r="G494">
            <v>0</v>
          </cell>
          <cell r="H494">
            <v>0</v>
          </cell>
        </row>
        <row r="495">
          <cell r="A495" t="str">
            <v>511</v>
          </cell>
          <cell r="B495" t="str">
            <v>其他业务收入</v>
          </cell>
          <cell r="C495">
            <v>0</v>
          </cell>
          <cell r="D495">
            <v>0</v>
          </cell>
          <cell r="E495">
            <v>70102.399999999994</v>
          </cell>
          <cell r="F495">
            <v>847098.68</v>
          </cell>
          <cell r="G495">
            <v>0</v>
          </cell>
          <cell r="H495">
            <v>0</v>
          </cell>
        </row>
        <row r="496">
          <cell r="A496" t="str">
            <v>512</v>
          </cell>
          <cell r="B496" t="str">
            <v>其他业务支出</v>
          </cell>
          <cell r="C496">
            <v>0</v>
          </cell>
          <cell r="D496">
            <v>0</v>
          </cell>
          <cell r="E496">
            <v>0</v>
          </cell>
          <cell r="F496">
            <v>39855.67</v>
          </cell>
          <cell r="G496">
            <v>0</v>
          </cell>
          <cell r="H496">
            <v>0</v>
          </cell>
        </row>
        <row r="497">
          <cell r="A497" t="str">
            <v>521</v>
          </cell>
          <cell r="B497" t="str">
            <v>管理费用</v>
          </cell>
          <cell r="C497">
            <v>0</v>
          </cell>
          <cell r="D497">
            <v>0</v>
          </cell>
          <cell r="E497">
            <v>360652.81</v>
          </cell>
          <cell r="F497">
            <v>2178737.9</v>
          </cell>
          <cell r="G497">
            <v>0</v>
          </cell>
          <cell r="H497">
            <v>0</v>
          </cell>
        </row>
        <row r="498">
          <cell r="A498" t="str">
            <v>52101</v>
          </cell>
          <cell r="B498" t="str">
            <v xml:space="preserve">  差旅费</v>
          </cell>
          <cell r="C498">
            <v>0</v>
          </cell>
          <cell r="D498">
            <v>0</v>
          </cell>
          <cell r="E498">
            <v>34158.699999999997</v>
          </cell>
          <cell r="F498">
            <v>211615</v>
          </cell>
          <cell r="G498">
            <v>0</v>
          </cell>
          <cell r="H498">
            <v>0</v>
          </cell>
        </row>
        <row r="499">
          <cell r="A499" t="str">
            <v>52102</v>
          </cell>
          <cell r="B499" t="str">
            <v xml:space="preserve">  业务费</v>
          </cell>
          <cell r="C499">
            <v>0</v>
          </cell>
          <cell r="D499">
            <v>0</v>
          </cell>
          <cell r="E499">
            <v>0</v>
          </cell>
          <cell r="F499">
            <v>58225.9</v>
          </cell>
          <cell r="G499">
            <v>0</v>
          </cell>
          <cell r="H499">
            <v>0</v>
          </cell>
        </row>
        <row r="500">
          <cell r="A500" t="str">
            <v>52103</v>
          </cell>
          <cell r="B500" t="str">
            <v xml:space="preserve">  办公费</v>
          </cell>
          <cell r="C500">
            <v>0</v>
          </cell>
          <cell r="D500">
            <v>0</v>
          </cell>
          <cell r="E500">
            <v>3009.83</v>
          </cell>
          <cell r="F500">
            <v>47665.98</v>
          </cell>
          <cell r="G500">
            <v>0</v>
          </cell>
          <cell r="H500">
            <v>0</v>
          </cell>
        </row>
        <row r="501">
          <cell r="A501" t="str">
            <v>52104</v>
          </cell>
          <cell r="B501" t="str">
            <v xml:space="preserve">  其他</v>
          </cell>
          <cell r="C501">
            <v>0</v>
          </cell>
          <cell r="D501">
            <v>0</v>
          </cell>
          <cell r="E501">
            <v>272808.48</v>
          </cell>
          <cell r="F501">
            <v>1467130.2</v>
          </cell>
          <cell r="G501">
            <v>0</v>
          </cell>
          <cell r="H501">
            <v>0</v>
          </cell>
        </row>
        <row r="502">
          <cell r="A502" t="str">
            <v>52106</v>
          </cell>
          <cell r="B502" t="str">
            <v xml:space="preserve">  工资</v>
          </cell>
          <cell r="C502">
            <v>0</v>
          </cell>
          <cell r="D502">
            <v>0</v>
          </cell>
          <cell r="E502">
            <v>40972</v>
          </cell>
          <cell r="F502">
            <v>320143.7</v>
          </cell>
          <cell r="G502">
            <v>0</v>
          </cell>
          <cell r="H502">
            <v>0</v>
          </cell>
        </row>
        <row r="503">
          <cell r="A503" t="str">
            <v>52107</v>
          </cell>
          <cell r="B503" t="str">
            <v xml:space="preserve">  福利</v>
          </cell>
          <cell r="C503">
            <v>0</v>
          </cell>
          <cell r="D503">
            <v>0</v>
          </cell>
          <cell r="E503">
            <v>5736.08</v>
          </cell>
          <cell r="F503">
            <v>44820.12</v>
          </cell>
          <cell r="G503">
            <v>0</v>
          </cell>
          <cell r="H503">
            <v>0</v>
          </cell>
        </row>
        <row r="504">
          <cell r="A504" t="str">
            <v>52108</v>
          </cell>
          <cell r="B504" t="str">
            <v xml:space="preserve">  成本税金</v>
          </cell>
          <cell r="C504">
            <v>0</v>
          </cell>
          <cell r="D504">
            <v>0</v>
          </cell>
          <cell r="E504">
            <v>317.23</v>
          </cell>
          <cell r="F504">
            <v>17926.150000000001</v>
          </cell>
          <cell r="G504">
            <v>0</v>
          </cell>
          <cell r="H504">
            <v>0</v>
          </cell>
        </row>
        <row r="505">
          <cell r="A505" t="str">
            <v>52111</v>
          </cell>
          <cell r="B505" t="str">
            <v xml:space="preserve">  教育经费</v>
          </cell>
          <cell r="C505">
            <v>0</v>
          </cell>
          <cell r="D505">
            <v>0</v>
          </cell>
          <cell r="E505">
            <v>3650.49</v>
          </cell>
          <cell r="F505">
            <v>11210.85</v>
          </cell>
          <cell r="G505">
            <v>0</v>
          </cell>
          <cell r="H505">
            <v>0</v>
          </cell>
        </row>
        <row r="506">
          <cell r="A506" t="str">
            <v>522</v>
          </cell>
          <cell r="B506" t="str">
            <v>财务费用</v>
          </cell>
          <cell r="C506">
            <v>0</v>
          </cell>
          <cell r="D506">
            <v>0</v>
          </cell>
          <cell r="E506">
            <v>41172</v>
          </cell>
          <cell r="F506">
            <v>301069.40000000002</v>
          </cell>
          <cell r="G506">
            <v>0</v>
          </cell>
          <cell r="H506">
            <v>0</v>
          </cell>
        </row>
        <row r="507">
          <cell r="A507" t="str">
            <v>52201</v>
          </cell>
          <cell r="B507" t="str">
            <v xml:space="preserve">  利息支出</v>
          </cell>
          <cell r="C507">
            <v>0</v>
          </cell>
          <cell r="D507">
            <v>0</v>
          </cell>
          <cell r="E507">
            <v>41120.5</v>
          </cell>
          <cell r="F507">
            <v>300266.5</v>
          </cell>
          <cell r="G507">
            <v>0</v>
          </cell>
          <cell r="H507">
            <v>0</v>
          </cell>
        </row>
        <row r="508">
          <cell r="A508" t="str">
            <v>52202</v>
          </cell>
          <cell r="B508" t="str">
            <v xml:space="preserve">  其他</v>
          </cell>
          <cell r="C508">
            <v>0</v>
          </cell>
          <cell r="D508">
            <v>0</v>
          </cell>
          <cell r="E508">
            <v>51.5</v>
          </cell>
          <cell r="F508">
            <v>802.9</v>
          </cell>
          <cell r="G508">
            <v>0</v>
          </cell>
          <cell r="H50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17)"/>
      <sheetName val="Sheet1 (16)"/>
      <sheetName val="Sheet1 (15)"/>
      <sheetName val="Sheet1 (14)"/>
      <sheetName val="Sheet1 (13)"/>
      <sheetName val="Sheet1 (12)"/>
      <sheetName val="Sheet1 (11)"/>
      <sheetName val="Sheet1 (10)"/>
      <sheetName val="Sheet1 (9)"/>
      <sheetName val="Sheet1 (8)"/>
      <sheetName val="Sheet1 (7)"/>
      <sheetName val="Sheet1 (6)"/>
      <sheetName val="Sheet1 (5)"/>
      <sheetName val="Sheet1 (4)"/>
      <sheetName val="Sheet1 (3)"/>
      <sheetName val="Sheet1 (2)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>序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tabSelected="1" view="pageBreakPreview" zoomScaleNormal="100" zoomScaleSheetLayoutView="100" workbookViewId="0">
      <pane ySplit="3" topLeftCell="A4" activePane="bottomLeft" state="frozen"/>
      <selection sqref="A1:H1"/>
      <selection pane="bottomLeft" sqref="A1:H1"/>
    </sheetView>
  </sheetViews>
  <sheetFormatPr defaultRowHeight="14"/>
  <cols>
    <col min="1" max="1" width="18.6328125" style="26" customWidth="1"/>
    <col min="2" max="2" width="8.6328125" style="26" customWidth="1"/>
    <col min="3" max="4" width="15.6328125" style="26" customWidth="1"/>
    <col min="5" max="5" width="18.6328125" style="26" customWidth="1"/>
    <col min="6" max="6" width="8.6328125" style="26" customWidth="1"/>
    <col min="7" max="8" width="15.6328125" style="26" customWidth="1"/>
    <col min="9" max="16384" width="8.7265625" style="26"/>
  </cols>
  <sheetData>
    <row r="1" spans="1:9" ht="22.5">
      <c r="A1" s="111" t="s">
        <v>0</v>
      </c>
      <c r="B1" s="111"/>
      <c r="C1" s="111"/>
      <c r="D1" s="111"/>
      <c r="E1" s="111"/>
      <c r="F1" s="111"/>
      <c r="G1" s="111"/>
      <c r="H1" s="111"/>
    </row>
    <row r="2" spans="1:9" ht="14.5" thickBot="1">
      <c r="A2" s="50" t="s">
        <v>111</v>
      </c>
      <c r="B2" s="14"/>
      <c r="C2" s="14"/>
      <c r="D2" s="112">
        <v>43100</v>
      </c>
      <c r="E2" s="112"/>
      <c r="F2" s="14"/>
      <c r="G2" s="14"/>
      <c r="H2" s="2" t="s">
        <v>1</v>
      </c>
    </row>
    <row r="3" spans="1:9">
      <c r="A3" s="3" t="s">
        <v>2</v>
      </c>
      <c r="B3" s="4" t="s">
        <v>3</v>
      </c>
      <c r="C3" s="27" t="s">
        <v>76</v>
      </c>
      <c r="D3" s="27" t="s">
        <v>187</v>
      </c>
      <c r="E3" s="4" t="s">
        <v>4</v>
      </c>
      <c r="F3" s="4" t="s">
        <v>3</v>
      </c>
      <c r="G3" s="27" t="s">
        <v>76</v>
      </c>
      <c r="H3" s="51" t="s">
        <v>180</v>
      </c>
    </row>
    <row r="4" spans="1:9">
      <c r="A4" s="10" t="s">
        <v>5</v>
      </c>
      <c r="B4" s="40"/>
      <c r="C4" s="37"/>
      <c r="D4" s="37"/>
      <c r="E4" s="15" t="s">
        <v>6</v>
      </c>
      <c r="F4" s="43"/>
      <c r="G4" s="37"/>
      <c r="H4" s="46"/>
    </row>
    <row r="5" spans="1:9" ht="21" customHeight="1">
      <c r="A5" s="17" t="s">
        <v>7</v>
      </c>
      <c r="B5" s="41"/>
      <c r="C5" s="38"/>
      <c r="D5" s="38"/>
      <c r="E5" s="18" t="s">
        <v>8</v>
      </c>
      <c r="F5" s="44"/>
      <c r="G5" s="38"/>
      <c r="H5" s="47"/>
    </row>
    <row r="6" spans="1:9" ht="36">
      <c r="A6" s="52" t="s">
        <v>77</v>
      </c>
      <c r="B6" s="41"/>
      <c r="C6" s="38"/>
      <c r="D6" s="38"/>
      <c r="E6" s="29" t="s">
        <v>78</v>
      </c>
      <c r="F6" s="44"/>
      <c r="G6" s="38"/>
      <c r="H6" s="47"/>
    </row>
    <row r="7" spans="1:9">
      <c r="A7" s="17" t="s">
        <v>9</v>
      </c>
      <c r="B7" s="41"/>
      <c r="C7" s="38"/>
      <c r="D7" s="38"/>
      <c r="E7" s="18" t="s">
        <v>10</v>
      </c>
      <c r="F7" s="44"/>
      <c r="G7" s="38"/>
      <c r="H7" s="47"/>
    </row>
    <row r="8" spans="1:9" ht="39" customHeight="1">
      <c r="A8" s="19" t="s">
        <v>79</v>
      </c>
      <c r="B8" s="41"/>
      <c r="C8" s="38"/>
      <c r="D8" s="38"/>
      <c r="E8" s="28" t="s">
        <v>80</v>
      </c>
      <c r="F8" s="44"/>
      <c r="G8" s="38"/>
      <c r="H8" s="47"/>
      <c r="I8" s="14"/>
    </row>
    <row r="9" spans="1:9">
      <c r="A9" s="19" t="s">
        <v>82</v>
      </c>
      <c r="B9" s="41"/>
      <c r="C9" s="38"/>
      <c r="D9" s="38"/>
      <c r="E9" s="28" t="s">
        <v>81</v>
      </c>
      <c r="F9" s="44"/>
      <c r="G9" s="38"/>
      <c r="H9" s="47"/>
      <c r="I9" s="14"/>
    </row>
    <row r="10" spans="1:9">
      <c r="A10" s="19" t="s">
        <v>83</v>
      </c>
      <c r="B10" s="41"/>
      <c r="C10" s="38"/>
      <c r="D10" s="38"/>
      <c r="E10" s="28" t="s">
        <v>84</v>
      </c>
      <c r="F10" s="44"/>
      <c r="G10" s="38"/>
      <c r="H10" s="47"/>
      <c r="I10" s="14"/>
    </row>
    <row r="11" spans="1:9">
      <c r="A11" s="19" t="s">
        <v>11</v>
      </c>
      <c r="B11" s="41"/>
      <c r="C11" s="38"/>
      <c r="D11" s="38"/>
      <c r="E11" s="28" t="s">
        <v>85</v>
      </c>
      <c r="F11" s="44"/>
      <c r="G11" s="38"/>
      <c r="H11" s="47"/>
      <c r="I11" s="14"/>
    </row>
    <row r="12" spans="1:9">
      <c r="A12" s="17" t="s">
        <v>12</v>
      </c>
      <c r="B12" s="41"/>
      <c r="C12" s="38"/>
      <c r="D12" s="38"/>
      <c r="E12" s="28" t="s">
        <v>86</v>
      </c>
      <c r="F12" s="44"/>
      <c r="G12" s="38"/>
      <c r="H12" s="47"/>
      <c r="I12" s="14"/>
    </row>
    <row r="13" spans="1:9" ht="26">
      <c r="A13" s="19" t="s">
        <v>87</v>
      </c>
      <c r="B13" s="41"/>
      <c r="C13" s="38"/>
      <c r="D13" s="38"/>
      <c r="E13" s="18" t="s">
        <v>13</v>
      </c>
      <c r="F13" s="44"/>
      <c r="G13" s="38"/>
      <c r="H13" s="47"/>
    </row>
    <row r="14" spans="1:9" ht="26">
      <c r="A14" s="19" t="s">
        <v>88</v>
      </c>
      <c r="B14" s="41"/>
      <c r="C14" s="38"/>
      <c r="D14" s="38"/>
      <c r="E14" s="28" t="s">
        <v>89</v>
      </c>
      <c r="F14" s="44"/>
      <c r="G14" s="38"/>
      <c r="H14" s="47"/>
    </row>
    <row r="15" spans="1:9">
      <c r="A15" s="20" t="s">
        <v>14</v>
      </c>
      <c r="B15" s="40"/>
      <c r="C15" s="37">
        <f>SUM(C5:C14)</f>
        <v>0</v>
      </c>
      <c r="D15" s="37">
        <f>SUM(D5:D14)</f>
        <v>0</v>
      </c>
      <c r="E15" s="28" t="s">
        <v>90</v>
      </c>
      <c r="F15" s="44"/>
      <c r="G15" s="38"/>
      <c r="H15" s="47"/>
    </row>
    <row r="16" spans="1:9">
      <c r="A16" s="10" t="s">
        <v>15</v>
      </c>
      <c r="B16" s="40"/>
      <c r="C16" s="37"/>
      <c r="D16" s="37"/>
      <c r="E16" s="16" t="s">
        <v>16</v>
      </c>
      <c r="F16" s="43"/>
      <c r="G16" s="37">
        <f>SUM(G5:G15)</f>
        <v>0</v>
      </c>
      <c r="H16" s="46">
        <f>SUM(H5:H15)</f>
        <v>0</v>
      </c>
    </row>
    <row r="17" spans="1:8">
      <c r="A17" s="52" t="s">
        <v>70</v>
      </c>
      <c r="B17" s="41"/>
      <c r="C17" s="38"/>
      <c r="D17" s="38"/>
      <c r="E17" s="15" t="s">
        <v>17</v>
      </c>
      <c r="F17" s="43"/>
      <c r="G17" s="37"/>
      <c r="H17" s="46"/>
    </row>
    <row r="18" spans="1:8">
      <c r="A18" s="19" t="s">
        <v>91</v>
      </c>
      <c r="B18" s="41"/>
      <c r="C18" s="38"/>
      <c r="D18" s="38"/>
      <c r="E18" s="18" t="s">
        <v>18</v>
      </c>
      <c r="F18" s="44"/>
      <c r="G18" s="38"/>
      <c r="H18" s="47"/>
    </row>
    <row r="19" spans="1:8">
      <c r="A19" s="17" t="s">
        <v>19</v>
      </c>
      <c r="B19" s="41"/>
      <c r="C19" s="38"/>
      <c r="D19" s="38"/>
      <c r="E19" s="18" t="s">
        <v>20</v>
      </c>
      <c r="F19" s="44"/>
      <c r="G19" s="38"/>
      <c r="H19" s="47"/>
    </row>
    <row r="20" spans="1:8">
      <c r="A20" s="17" t="s">
        <v>21</v>
      </c>
      <c r="B20" s="41"/>
      <c r="C20" s="38"/>
      <c r="D20" s="38"/>
      <c r="E20" s="30" t="s">
        <v>22</v>
      </c>
      <c r="F20" s="44"/>
      <c r="G20" s="38"/>
      <c r="H20" s="47"/>
    </row>
    <row r="21" spans="1:8">
      <c r="A21" s="17" t="s">
        <v>24</v>
      </c>
      <c r="B21" s="41"/>
      <c r="C21" s="38"/>
      <c r="D21" s="38"/>
      <c r="E21" s="18" t="s">
        <v>23</v>
      </c>
      <c r="F21" s="44"/>
      <c r="G21" s="38"/>
      <c r="H21" s="47"/>
    </row>
    <row r="22" spans="1:8">
      <c r="A22" s="19" t="s">
        <v>92</v>
      </c>
      <c r="B22" s="41"/>
      <c r="C22" s="38"/>
      <c r="D22" s="38"/>
      <c r="E22" s="28" t="s">
        <v>97</v>
      </c>
      <c r="F22" s="44"/>
      <c r="G22" s="38"/>
      <c r="H22" s="47"/>
    </row>
    <row r="23" spans="1:8">
      <c r="A23" s="19" t="s">
        <v>93</v>
      </c>
      <c r="B23" s="41"/>
      <c r="C23" s="38"/>
      <c r="D23" s="38"/>
      <c r="E23" s="18" t="s">
        <v>25</v>
      </c>
      <c r="F23" s="44"/>
      <c r="G23" s="38"/>
      <c r="H23" s="47"/>
    </row>
    <row r="24" spans="1:8">
      <c r="A24" s="19" t="s">
        <v>27</v>
      </c>
      <c r="B24" s="41"/>
      <c r="C24" s="38"/>
      <c r="D24" s="38"/>
      <c r="E24" s="18" t="s">
        <v>26</v>
      </c>
      <c r="F24" s="44"/>
      <c r="G24" s="38"/>
      <c r="H24" s="47"/>
    </row>
    <row r="25" spans="1:8">
      <c r="A25" s="19" t="s">
        <v>28</v>
      </c>
      <c r="B25" s="41"/>
      <c r="C25" s="38"/>
      <c r="D25" s="38"/>
      <c r="E25" s="29" t="s">
        <v>98</v>
      </c>
      <c r="F25" s="44"/>
      <c r="G25" s="38"/>
      <c r="H25" s="47"/>
    </row>
    <row r="26" spans="1:8">
      <c r="A26" s="17" t="s">
        <v>30</v>
      </c>
      <c r="B26" s="41"/>
      <c r="C26" s="38"/>
      <c r="D26" s="38"/>
      <c r="E26" s="29" t="s">
        <v>99</v>
      </c>
      <c r="F26" s="44"/>
      <c r="G26" s="38"/>
      <c r="H26" s="47"/>
    </row>
    <row r="27" spans="1:8">
      <c r="A27" s="17" t="s">
        <v>32</v>
      </c>
      <c r="B27" s="41"/>
      <c r="C27" s="38"/>
      <c r="D27" s="38"/>
      <c r="E27" s="16" t="s">
        <v>29</v>
      </c>
      <c r="F27" s="43"/>
      <c r="G27" s="37">
        <f>G18+G19+SUM(G22:G26)</f>
        <v>0</v>
      </c>
      <c r="H27" s="46">
        <f>H18+H19+SUM(H22:H26)</f>
        <v>0</v>
      </c>
    </row>
    <row r="28" spans="1:8">
      <c r="A28" s="17" t="s">
        <v>34</v>
      </c>
      <c r="B28" s="41"/>
      <c r="C28" s="38"/>
      <c r="D28" s="38"/>
      <c r="E28" s="16" t="s">
        <v>31</v>
      </c>
      <c r="F28" s="43"/>
      <c r="G28" s="37">
        <f>G16+G27</f>
        <v>0</v>
      </c>
      <c r="H28" s="46">
        <f>H16+H27</f>
        <v>0</v>
      </c>
    </row>
    <row r="29" spans="1:8" ht="26">
      <c r="A29" s="19" t="s">
        <v>94</v>
      </c>
      <c r="B29" s="41"/>
      <c r="C29" s="38"/>
      <c r="D29" s="38"/>
      <c r="E29" s="21" t="s">
        <v>33</v>
      </c>
      <c r="F29" s="43"/>
      <c r="G29" s="37"/>
      <c r="H29" s="46"/>
    </row>
    <row r="30" spans="1:8" ht="26">
      <c r="A30" s="19" t="s">
        <v>95</v>
      </c>
      <c r="B30" s="41"/>
      <c r="C30" s="38"/>
      <c r="D30" s="38"/>
      <c r="E30" s="28" t="s">
        <v>100</v>
      </c>
      <c r="F30" s="44"/>
      <c r="G30" s="38"/>
      <c r="H30" s="47"/>
    </row>
    <row r="31" spans="1:8">
      <c r="A31" s="19" t="s">
        <v>96</v>
      </c>
      <c r="B31" s="41"/>
      <c r="C31" s="38"/>
      <c r="D31" s="38"/>
      <c r="E31" s="18" t="s">
        <v>35</v>
      </c>
      <c r="F31" s="44"/>
      <c r="G31" s="38"/>
      <c r="H31" s="47"/>
    </row>
    <row r="32" spans="1:8">
      <c r="A32" s="20" t="s">
        <v>36</v>
      </c>
      <c r="B32" s="40"/>
      <c r="C32" s="37">
        <f>SUM(C17:C31)</f>
        <v>0</v>
      </c>
      <c r="D32" s="37">
        <f>SUM(D17:D31)</f>
        <v>0</v>
      </c>
      <c r="E32" s="30" t="s">
        <v>22</v>
      </c>
      <c r="F32" s="44"/>
      <c r="G32" s="38"/>
      <c r="H32" s="47"/>
    </row>
    <row r="33" spans="1:8">
      <c r="A33" s="17"/>
      <c r="B33" s="41"/>
      <c r="C33" s="38"/>
      <c r="D33" s="38"/>
      <c r="E33" s="18" t="s">
        <v>23</v>
      </c>
      <c r="F33" s="44"/>
      <c r="G33" s="38"/>
      <c r="H33" s="47"/>
    </row>
    <row r="34" spans="1:8">
      <c r="A34" s="17"/>
      <c r="B34" s="41"/>
      <c r="C34" s="38"/>
      <c r="D34" s="38"/>
      <c r="E34" s="18" t="s">
        <v>37</v>
      </c>
      <c r="F34" s="44"/>
      <c r="G34" s="38"/>
      <c r="H34" s="47"/>
    </row>
    <row r="35" spans="1:8">
      <c r="A35" s="17"/>
      <c r="B35" s="41"/>
      <c r="C35" s="38"/>
      <c r="D35" s="38"/>
      <c r="E35" s="18" t="s">
        <v>38</v>
      </c>
      <c r="F35" s="44"/>
      <c r="G35" s="38"/>
      <c r="H35" s="47"/>
    </row>
    <row r="36" spans="1:8">
      <c r="A36" s="17"/>
      <c r="B36" s="41"/>
      <c r="C36" s="38"/>
      <c r="D36" s="38"/>
      <c r="E36" s="18" t="s">
        <v>39</v>
      </c>
      <c r="F36" s="44"/>
      <c r="G36" s="38"/>
      <c r="H36" s="47"/>
    </row>
    <row r="37" spans="1:8">
      <c r="A37" s="17"/>
      <c r="B37" s="41"/>
      <c r="C37" s="38"/>
      <c r="D37" s="38"/>
      <c r="E37" s="18" t="s">
        <v>40</v>
      </c>
      <c r="F37" s="44"/>
      <c r="G37" s="38"/>
      <c r="H37" s="47"/>
    </row>
    <row r="38" spans="1:8">
      <c r="A38" s="17"/>
      <c r="B38" s="41"/>
      <c r="C38" s="38"/>
      <c r="D38" s="38"/>
      <c r="E38" s="18" t="s">
        <v>41</v>
      </c>
      <c r="F38" s="44"/>
      <c r="G38" s="38"/>
      <c r="H38" s="47"/>
    </row>
    <row r="39" spans="1:8" ht="26">
      <c r="A39" s="17"/>
      <c r="B39" s="41"/>
      <c r="C39" s="38"/>
      <c r="D39" s="38"/>
      <c r="E39" s="22" t="s">
        <v>42</v>
      </c>
      <c r="F39" s="43"/>
      <c r="G39" s="37">
        <f>SUM(G30:G31,G34,-G35,G36:G38)</f>
        <v>0</v>
      </c>
      <c r="H39" s="48">
        <f>SUM(H30:H31,H34,-H35,H36:H38)</f>
        <v>0</v>
      </c>
    </row>
    <row r="40" spans="1:8" ht="24.5" thickBot="1">
      <c r="A40" s="23" t="s">
        <v>43</v>
      </c>
      <c r="B40" s="42"/>
      <c r="C40" s="39">
        <f>C15+C32</f>
        <v>0</v>
      </c>
      <c r="D40" s="39">
        <f>D15+D32</f>
        <v>0</v>
      </c>
      <c r="E40" s="31" t="s">
        <v>44</v>
      </c>
      <c r="F40" s="45"/>
      <c r="G40" s="39">
        <f>G28+G39</f>
        <v>0</v>
      </c>
      <c r="H40" s="49">
        <f>H28+H39</f>
        <v>0</v>
      </c>
    </row>
    <row r="41" spans="1:8">
      <c r="A41" s="32"/>
      <c r="B41" s="33"/>
      <c r="C41" s="34"/>
      <c r="D41" s="34"/>
      <c r="E41" s="35"/>
      <c r="F41" s="32"/>
      <c r="G41" s="34"/>
      <c r="H41" s="34"/>
    </row>
    <row r="42" spans="1:8">
      <c r="A42" s="32"/>
      <c r="B42" s="33"/>
      <c r="C42" s="34"/>
      <c r="D42" s="34"/>
      <c r="E42" s="35"/>
      <c r="F42" s="32"/>
      <c r="G42" s="34"/>
      <c r="H42" s="34"/>
    </row>
    <row r="43" spans="1:8" ht="15.5">
      <c r="A43" s="24" t="s">
        <v>134</v>
      </c>
      <c r="B43" s="24"/>
      <c r="C43" s="25"/>
      <c r="D43" s="24" t="s">
        <v>136</v>
      </c>
      <c r="E43" s="24"/>
      <c r="F43" s="36"/>
      <c r="G43" s="24" t="s">
        <v>101</v>
      </c>
      <c r="H43" s="24"/>
    </row>
  </sheetData>
  <mergeCells count="2">
    <mergeCell ref="A1:H1"/>
    <mergeCell ref="D2:E2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&amp;C- 3 -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showGridLines="0" view="pageBreakPreview" zoomScaleNormal="100" zoomScaleSheetLayoutView="100" workbookViewId="0">
      <pane ySplit="3" topLeftCell="A4" activePane="bottomLeft" state="frozen"/>
      <selection sqref="A1:H1"/>
      <selection pane="bottomLeft" sqref="A1:H1"/>
    </sheetView>
  </sheetViews>
  <sheetFormatPr defaultRowHeight="14"/>
  <cols>
    <col min="1" max="1" width="50.453125" style="26" customWidth="1"/>
    <col min="2" max="2" width="9.26953125" style="26" customWidth="1"/>
    <col min="3" max="4" width="22.90625" style="26" customWidth="1"/>
    <col min="5" max="16384" width="8.7265625" style="26"/>
  </cols>
  <sheetData>
    <row r="1" spans="1:5" ht="22.5">
      <c r="A1" s="111" t="s">
        <v>45</v>
      </c>
      <c r="B1" s="111"/>
      <c r="C1" s="111"/>
      <c r="D1" s="111"/>
    </row>
    <row r="2" spans="1:5" ht="14.5" thickBot="1">
      <c r="A2" s="1" t="str">
        <f>资产负债表!A2</f>
        <v>编制单位：XX有限公司</v>
      </c>
      <c r="B2" s="113" t="str">
        <f>YEAR(资产负债表!D2)&amp;"年度"</f>
        <v>2017年度</v>
      </c>
      <c r="C2" s="113"/>
      <c r="D2" s="2" t="str">
        <f>资产负债表!H2</f>
        <v>单位：人民币元</v>
      </c>
    </row>
    <row r="3" spans="1:5" ht="30.75" customHeight="1">
      <c r="A3" s="3" t="s">
        <v>46</v>
      </c>
      <c r="B3" s="4" t="s">
        <v>3</v>
      </c>
      <c r="C3" s="27" t="s">
        <v>181</v>
      </c>
      <c r="D3" s="51" t="s">
        <v>182</v>
      </c>
    </row>
    <row r="4" spans="1:5" ht="15.75" customHeight="1">
      <c r="A4" s="9" t="s">
        <v>102</v>
      </c>
      <c r="B4" s="5"/>
      <c r="C4" s="6"/>
      <c r="D4" s="7"/>
    </row>
    <row r="5" spans="1:5" ht="17.25" customHeight="1">
      <c r="A5" s="10" t="s">
        <v>103</v>
      </c>
      <c r="B5" s="5"/>
      <c r="C5" s="6"/>
      <c r="D5" s="7"/>
    </row>
    <row r="6" spans="1:5" ht="14.25" customHeight="1">
      <c r="A6" s="53" t="s">
        <v>112</v>
      </c>
      <c r="B6" s="5"/>
      <c r="C6" s="6"/>
      <c r="D6" s="7"/>
      <c r="E6" s="54"/>
    </row>
    <row r="7" spans="1:5" ht="16.5" customHeight="1">
      <c r="A7" s="8" t="s">
        <v>104</v>
      </c>
      <c r="B7" s="5"/>
      <c r="C7" s="6"/>
      <c r="D7" s="7"/>
    </row>
    <row r="8" spans="1:5" ht="16.5" customHeight="1">
      <c r="A8" s="8" t="s">
        <v>47</v>
      </c>
      <c r="B8" s="5"/>
      <c r="C8" s="6"/>
      <c r="D8" s="7"/>
    </row>
    <row r="9" spans="1:5" ht="14.25" customHeight="1">
      <c r="A9" s="8" t="s">
        <v>48</v>
      </c>
      <c r="B9" s="5"/>
      <c r="C9" s="6"/>
      <c r="D9" s="7"/>
    </row>
    <row r="10" spans="1:5" ht="15" customHeight="1">
      <c r="A10" s="8" t="s">
        <v>49</v>
      </c>
      <c r="B10" s="5"/>
      <c r="C10" s="6"/>
      <c r="D10" s="7"/>
    </row>
    <row r="11" spans="1:5" ht="18" customHeight="1">
      <c r="A11" s="9" t="s">
        <v>50</v>
      </c>
      <c r="B11" s="5"/>
      <c r="C11" s="6"/>
      <c r="D11" s="7"/>
    </row>
    <row r="12" spans="1:5" ht="18.75" customHeight="1">
      <c r="A12" s="8" t="s">
        <v>51</v>
      </c>
      <c r="B12" s="5"/>
      <c r="C12" s="6"/>
      <c r="D12" s="7"/>
    </row>
    <row r="13" spans="1:5">
      <c r="A13" s="10" t="s">
        <v>52</v>
      </c>
      <c r="B13" s="5"/>
      <c r="C13" s="6"/>
      <c r="D13" s="7"/>
    </row>
    <row r="14" spans="1:5">
      <c r="A14" s="9" t="s">
        <v>105</v>
      </c>
      <c r="B14" s="5"/>
      <c r="C14" s="6"/>
      <c r="D14" s="7"/>
    </row>
    <row r="15" spans="1:5">
      <c r="A15" s="10" t="s">
        <v>53</v>
      </c>
      <c r="B15" s="5"/>
      <c r="C15" s="6"/>
      <c r="D15" s="7"/>
    </row>
    <row r="16" spans="1:5">
      <c r="A16" s="10" t="s">
        <v>54</v>
      </c>
      <c r="B16" s="5"/>
      <c r="C16" s="6"/>
      <c r="D16" s="7"/>
    </row>
    <row r="17" spans="1:4">
      <c r="A17" s="55" t="s">
        <v>113</v>
      </c>
      <c r="B17" s="5"/>
      <c r="C17" s="6"/>
      <c r="D17" s="7"/>
    </row>
    <row r="18" spans="1:4">
      <c r="A18" s="10" t="s">
        <v>55</v>
      </c>
      <c r="B18" s="5"/>
      <c r="C18" s="6"/>
      <c r="D18" s="7"/>
    </row>
    <row r="19" spans="1:4">
      <c r="A19" s="10" t="s">
        <v>56</v>
      </c>
      <c r="B19" s="11"/>
      <c r="C19" s="12">
        <f>C4-SUM(C5:C10)-C13+C14+C15+C17+C18</f>
        <v>0</v>
      </c>
      <c r="D19" s="13">
        <f>D4-SUM(D5:D10)-D13+D14+D15+D17+D18</f>
        <v>0</v>
      </c>
    </row>
    <row r="20" spans="1:4">
      <c r="A20" s="10" t="s">
        <v>106</v>
      </c>
      <c r="B20" s="5"/>
      <c r="C20" s="6"/>
      <c r="D20" s="7"/>
    </row>
    <row r="21" spans="1:4">
      <c r="A21" s="10" t="s">
        <v>57</v>
      </c>
      <c r="B21" s="5"/>
      <c r="C21" s="6"/>
      <c r="D21" s="7"/>
    </row>
    <row r="22" spans="1:4">
      <c r="A22" s="10" t="s">
        <v>58</v>
      </c>
      <c r="B22" s="11"/>
      <c r="C22" s="12">
        <f>C19+C20-C21</f>
        <v>0</v>
      </c>
      <c r="D22" s="13">
        <f>D19+D20-D21</f>
        <v>0</v>
      </c>
    </row>
    <row r="23" spans="1:4">
      <c r="A23" s="10" t="s">
        <v>107</v>
      </c>
      <c r="B23" s="5"/>
      <c r="C23" s="6"/>
      <c r="D23" s="7"/>
    </row>
    <row r="24" spans="1:4">
      <c r="A24" s="10" t="s">
        <v>59</v>
      </c>
      <c r="B24" s="11"/>
      <c r="C24" s="12">
        <f>C22-C23</f>
        <v>0</v>
      </c>
      <c r="D24" s="13">
        <f>D22-D23</f>
        <v>0</v>
      </c>
    </row>
    <row r="25" spans="1:4">
      <c r="A25" s="10" t="s">
        <v>60</v>
      </c>
      <c r="B25" s="11"/>
      <c r="C25" s="12">
        <f>C24</f>
        <v>0</v>
      </c>
      <c r="D25" s="13">
        <f>D24</f>
        <v>0</v>
      </c>
    </row>
    <row r="26" spans="1:4">
      <c r="A26" s="10" t="s">
        <v>61</v>
      </c>
      <c r="B26" s="11"/>
      <c r="C26" s="12"/>
      <c r="D26" s="13"/>
    </row>
    <row r="27" spans="1:4">
      <c r="A27" s="8" t="s">
        <v>62</v>
      </c>
      <c r="B27" s="11"/>
      <c r="C27" s="12">
        <f>C28+C31</f>
        <v>0</v>
      </c>
      <c r="D27" s="13">
        <f>D28+D31</f>
        <v>0</v>
      </c>
    </row>
    <row r="28" spans="1:4">
      <c r="A28" s="8" t="s">
        <v>63</v>
      </c>
      <c r="B28" s="11"/>
      <c r="C28" s="12">
        <f>C29+C30</f>
        <v>0</v>
      </c>
      <c r="D28" s="13">
        <f>D29+D30</f>
        <v>0</v>
      </c>
    </row>
    <row r="29" spans="1:4">
      <c r="A29" s="8" t="s">
        <v>108</v>
      </c>
      <c r="B29" s="11"/>
      <c r="C29" s="12">
        <v>0</v>
      </c>
      <c r="D29" s="13">
        <v>0</v>
      </c>
    </row>
    <row r="30" spans="1:4">
      <c r="A30" s="8" t="s">
        <v>109</v>
      </c>
      <c r="B30" s="11"/>
      <c r="C30" s="12">
        <v>0</v>
      </c>
      <c r="D30" s="13">
        <v>0</v>
      </c>
    </row>
    <row r="31" spans="1:4">
      <c r="A31" s="8" t="s">
        <v>64</v>
      </c>
      <c r="B31" s="11"/>
      <c r="C31" s="12">
        <f>SUM(C32:C37)</f>
        <v>0</v>
      </c>
      <c r="D31" s="13">
        <f>SUM(D32:D37)</f>
        <v>0</v>
      </c>
    </row>
    <row r="32" spans="1:4">
      <c r="A32" s="8" t="s">
        <v>110</v>
      </c>
      <c r="B32" s="11"/>
      <c r="C32" s="12">
        <v>0</v>
      </c>
      <c r="D32" s="13">
        <v>0</v>
      </c>
    </row>
    <row r="33" spans="1:4">
      <c r="A33" s="8" t="s">
        <v>71</v>
      </c>
      <c r="B33" s="11"/>
      <c r="C33" s="12">
        <v>0</v>
      </c>
      <c r="D33" s="13">
        <v>0</v>
      </c>
    </row>
    <row r="34" spans="1:4">
      <c r="A34" s="8" t="s">
        <v>72</v>
      </c>
      <c r="B34" s="11"/>
      <c r="C34" s="12">
        <v>0</v>
      </c>
      <c r="D34" s="13">
        <v>0</v>
      </c>
    </row>
    <row r="35" spans="1:4">
      <c r="A35" s="8" t="s">
        <v>73</v>
      </c>
      <c r="B35" s="11"/>
      <c r="C35" s="12">
        <v>0</v>
      </c>
      <c r="D35" s="13">
        <v>0</v>
      </c>
    </row>
    <row r="36" spans="1:4">
      <c r="A36" s="8" t="s">
        <v>74</v>
      </c>
      <c r="B36" s="11"/>
      <c r="C36" s="12">
        <v>0</v>
      </c>
      <c r="D36" s="13">
        <v>0</v>
      </c>
    </row>
    <row r="37" spans="1:4">
      <c r="A37" s="8" t="s">
        <v>75</v>
      </c>
      <c r="B37" s="11"/>
      <c r="C37" s="12">
        <v>0</v>
      </c>
      <c r="D37" s="13">
        <v>0</v>
      </c>
    </row>
    <row r="38" spans="1:4">
      <c r="A38" s="8" t="s">
        <v>65</v>
      </c>
      <c r="B38" s="11"/>
      <c r="C38" s="12">
        <f>C24+C27</f>
        <v>0</v>
      </c>
      <c r="D38" s="13">
        <f>D24+D27</f>
        <v>0</v>
      </c>
    </row>
    <row r="39" spans="1:4">
      <c r="A39" s="10" t="s">
        <v>66</v>
      </c>
      <c r="B39" s="11"/>
      <c r="C39" s="12">
        <v>0</v>
      </c>
      <c r="D39" s="13">
        <v>0</v>
      </c>
    </row>
    <row r="40" spans="1:4">
      <c r="A40" s="10" t="s">
        <v>67</v>
      </c>
      <c r="B40" s="5"/>
      <c r="C40" s="6">
        <v>0</v>
      </c>
      <c r="D40" s="7">
        <v>0</v>
      </c>
    </row>
    <row r="41" spans="1:4" ht="14.5" thickBot="1">
      <c r="A41" s="10" t="s">
        <v>68</v>
      </c>
      <c r="B41" s="5"/>
      <c r="C41" s="6">
        <v>0</v>
      </c>
      <c r="D41" s="7">
        <v>0</v>
      </c>
    </row>
    <row r="42" spans="1:4">
      <c r="A42" s="114"/>
      <c r="B42" s="114"/>
      <c r="C42" s="114"/>
      <c r="D42" s="114"/>
    </row>
    <row r="44" spans="1:4">
      <c r="A44" s="115" t="s">
        <v>69</v>
      </c>
      <c r="B44" s="115"/>
      <c r="C44" s="115"/>
      <c r="D44" s="115"/>
    </row>
  </sheetData>
  <mergeCells count="4">
    <mergeCell ref="A1:D1"/>
    <mergeCell ref="B2:C2"/>
    <mergeCell ref="A42:D42"/>
    <mergeCell ref="A44:D44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84" orientation="portrait" r:id="rId1"/>
  <headerFooter>
    <oddFooter>&amp;C- 4 -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GridLines="0" showZeros="0" view="pageBreakPreview" zoomScaleSheetLayoutView="100" workbookViewId="0">
      <pane ySplit="3" topLeftCell="A4" activePane="bottomLeft" state="frozen"/>
      <selection sqref="A1:H1"/>
      <selection pane="bottomLeft" sqref="A1:D1"/>
    </sheetView>
  </sheetViews>
  <sheetFormatPr defaultColWidth="9.81640625" defaultRowHeight="16" customHeight="1"/>
  <cols>
    <col min="1" max="1" width="44.26953125" style="71" customWidth="1"/>
    <col min="2" max="2" width="8.26953125" style="71" customWidth="1"/>
    <col min="3" max="4" width="20.26953125" style="82" customWidth="1"/>
    <col min="5" max="16384" width="9.81640625" style="71"/>
  </cols>
  <sheetData>
    <row r="1" spans="1:5" ht="25" customHeight="1">
      <c r="A1" s="116" t="s">
        <v>178</v>
      </c>
      <c r="B1" s="116"/>
      <c r="C1" s="116"/>
      <c r="D1" s="116"/>
    </row>
    <row r="2" spans="1:5" s="74" customFormat="1" ht="25" customHeight="1" thickBot="1">
      <c r="A2" s="72" t="str">
        <f>资产负债表!A2</f>
        <v>编制单位：XX有限公司</v>
      </c>
      <c r="B2" s="117" t="str">
        <f>YEAR(资产负债表!D2)&amp;"年度"</f>
        <v>2017年度</v>
      </c>
      <c r="C2" s="117"/>
      <c r="D2" s="73" t="str">
        <f>资产负债表!H2</f>
        <v>单位：人民币元</v>
      </c>
    </row>
    <row r="3" spans="1:5" s="74" customFormat="1" ht="25" customHeight="1">
      <c r="A3" s="75" t="s">
        <v>138</v>
      </c>
      <c r="B3" s="76" t="s">
        <v>139</v>
      </c>
      <c r="C3" s="27" t="s">
        <v>185</v>
      </c>
      <c r="D3" s="51" t="s">
        <v>186</v>
      </c>
    </row>
    <row r="4" spans="1:5" s="74" customFormat="1" ht="16" customHeight="1">
      <c r="A4" s="77" t="s">
        <v>140</v>
      </c>
      <c r="B4" s="78"/>
      <c r="C4" s="86"/>
      <c r="D4" s="87"/>
    </row>
    <row r="5" spans="1:5" s="74" customFormat="1" ht="16" customHeight="1">
      <c r="A5" s="52" t="s">
        <v>141</v>
      </c>
      <c r="B5" s="70"/>
      <c r="C5" s="88"/>
      <c r="D5" s="89"/>
    </row>
    <row r="6" spans="1:5" s="74" customFormat="1" ht="16" customHeight="1">
      <c r="A6" s="52" t="s">
        <v>142</v>
      </c>
      <c r="B6" s="70"/>
      <c r="C6" s="88"/>
      <c r="D6" s="89"/>
    </row>
    <row r="7" spans="1:5" s="74" customFormat="1" ht="16" customHeight="1">
      <c r="A7" s="52" t="s">
        <v>143</v>
      </c>
      <c r="B7" s="70"/>
      <c r="C7" s="88"/>
      <c r="D7" s="89"/>
    </row>
    <row r="8" spans="1:5" s="74" customFormat="1" ht="16" customHeight="1">
      <c r="A8" s="79" t="s">
        <v>144</v>
      </c>
      <c r="B8" s="78"/>
      <c r="C8" s="86">
        <f>SUM(C5:C7)</f>
        <v>0</v>
      </c>
      <c r="D8" s="87">
        <f>SUM(D5:D7)</f>
        <v>0</v>
      </c>
    </row>
    <row r="9" spans="1:5" s="74" customFormat="1" ht="16" customHeight="1">
      <c r="A9" s="52" t="s">
        <v>145</v>
      </c>
      <c r="B9" s="70"/>
      <c r="C9" s="88"/>
      <c r="D9" s="89"/>
    </row>
    <row r="10" spans="1:5" s="74" customFormat="1" ht="16" customHeight="1">
      <c r="A10" s="52" t="s">
        <v>146</v>
      </c>
      <c r="B10" s="70"/>
      <c r="C10" s="88"/>
      <c r="D10" s="89"/>
    </row>
    <row r="11" spans="1:5" s="74" customFormat="1" ht="16" customHeight="1">
      <c r="A11" s="52" t="s">
        <v>147</v>
      </c>
      <c r="B11" s="70"/>
      <c r="C11" s="88"/>
      <c r="D11" s="89"/>
      <c r="E11" s="74" t="s">
        <v>188</v>
      </c>
    </row>
    <row r="12" spans="1:5" s="74" customFormat="1" ht="16" customHeight="1">
      <c r="A12" s="52" t="s">
        <v>148</v>
      </c>
      <c r="B12" s="70"/>
      <c r="C12" s="94"/>
      <c r="D12" s="89"/>
      <c r="E12" s="93">
        <f>C41-资产负债表!C5</f>
        <v>0</v>
      </c>
    </row>
    <row r="13" spans="1:5" s="74" customFormat="1" ht="16" customHeight="1">
      <c r="A13" s="79" t="s">
        <v>149</v>
      </c>
      <c r="B13" s="78"/>
      <c r="C13" s="86">
        <f>SUM(C9:C12)</f>
        <v>0</v>
      </c>
      <c r="D13" s="87">
        <f>SUM(D9:D12)</f>
        <v>0</v>
      </c>
    </row>
    <row r="14" spans="1:5" s="74" customFormat="1" ht="16" customHeight="1">
      <c r="A14" s="79" t="s">
        <v>150</v>
      </c>
      <c r="B14" s="78"/>
      <c r="C14" s="86">
        <f>C8-C13</f>
        <v>0</v>
      </c>
      <c r="D14" s="87">
        <f>D8-D13</f>
        <v>0</v>
      </c>
    </row>
    <row r="15" spans="1:5" s="74" customFormat="1" ht="16" customHeight="1">
      <c r="A15" s="77" t="s">
        <v>151</v>
      </c>
      <c r="B15" s="78"/>
      <c r="C15" s="86"/>
      <c r="D15" s="87"/>
    </row>
    <row r="16" spans="1:5" s="74" customFormat="1" ht="16" customHeight="1">
      <c r="A16" s="52" t="s">
        <v>152</v>
      </c>
      <c r="B16" s="70"/>
      <c r="C16" s="92">
        <f>IF(资产负债表!D6-资产负债表!C6&lt;=0,0,资产负债表!D6-资产负债表!C6)+IF(资产负债表!D7-资产负债表!C7&lt;=0,0,资产负债表!D7-资产负债表!C7)+IF(资产负债表!D17-资产负债表!C17&lt;=0,0,资产负债表!D17-资产负债表!C17)+IF(资产负债表!D18-资产负债表!C18&lt;=0,0,资产负债表!D18-资产负债表!C18)+IF(资产负债表!D20-资产负债表!C20&lt;=0,0,资产负债表!D20-资产负债表!C20)+IF(资产负债表!G6-资产负债表!H6&lt;=0,0,资产负债表!G6-资产负债表!H6)+IF(资产负债表!G7-资产负债表!H7&lt;=0,0,资产负债表!G7-资产负债表!H7)</f>
        <v>0</v>
      </c>
      <c r="D16" s="89"/>
    </row>
    <row r="17" spans="1:4" s="74" customFormat="1" ht="16" customHeight="1">
      <c r="A17" s="52" t="s">
        <v>153</v>
      </c>
      <c r="B17" s="70"/>
      <c r="C17" s="88"/>
      <c r="D17" s="89"/>
    </row>
    <row r="18" spans="1:4" s="74" customFormat="1" ht="16" customHeight="1">
      <c r="A18" s="80" t="s">
        <v>154</v>
      </c>
      <c r="B18" s="70"/>
      <c r="C18" s="88"/>
      <c r="D18" s="89"/>
    </row>
    <row r="19" spans="1:4" s="74" customFormat="1" ht="16" customHeight="1">
      <c r="A19" s="52" t="s">
        <v>155</v>
      </c>
      <c r="B19" s="70"/>
      <c r="C19" s="88"/>
      <c r="D19" s="89"/>
    </row>
    <row r="20" spans="1:4" s="74" customFormat="1" ht="16" customHeight="1">
      <c r="A20" s="52" t="s">
        <v>156</v>
      </c>
      <c r="B20" s="70"/>
      <c r="C20" s="88"/>
      <c r="D20" s="89"/>
    </row>
    <row r="21" spans="1:4" s="74" customFormat="1" ht="16" customHeight="1">
      <c r="A21" s="79" t="s">
        <v>157</v>
      </c>
      <c r="B21" s="78"/>
      <c r="C21" s="86">
        <f>SUM(C16:C20)</f>
        <v>0</v>
      </c>
      <c r="D21" s="87">
        <f>SUM(D16:D20)</f>
        <v>0</v>
      </c>
    </row>
    <row r="22" spans="1:4" s="74" customFormat="1" ht="16" customHeight="1">
      <c r="A22" s="52" t="s">
        <v>158</v>
      </c>
      <c r="B22" s="70"/>
      <c r="C22" s="88"/>
      <c r="D22" s="89"/>
    </row>
    <row r="23" spans="1:4" s="74" customFormat="1" ht="16" customHeight="1">
      <c r="A23" s="52" t="s">
        <v>159</v>
      </c>
      <c r="B23" s="70"/>
      <c r="C23" s="92">
        <f>IF(资产负债表!C6-资产负债表!D6&lt;=0,0,资产负债表!C6-资产负债表!D6)+IF(资产负债表!C7-资产负债表!D7&lt;=0,0,资产负债表!C7-资产负债表!D7)+IF(资产负债表!C17-资产负债表!D17&lt;=0,0,资产负债表!C17-资产负债表!D17)+IF(资产负债表!C18-资产负债表!D18&lt;=0,0,资产负债表!C18-资产负债表!D18)+IF(资产负债表!C20-资产负债表!D20&lt;=0,0,资产负债表!C20-资产负债表!D20)+IF(资产负债表!H6-资产负债表!G6&lt;=0,0,资产负债表!H6-资产负债表!G6)+IF(资产负债表!H7-资产负债表!G7&lt;=0,0,资产负债表!H7-资产负债表!G7)</f>
        <v>0</v>
      </c>
      <c r="D23" s="89"/>
    </row>
    <row r="24" spans="1:4" s="74" customFormat="1" ht="16" customHeight="1">
      <c r="A24" s="52" t="s">
        <v>160</v>
      </c>
      <c r="B24" s="70"/>
      <c r="C24" s="88"/>
      <c r="D24" s="89"/>
    </row>
    <row r="25" spans="1:4" s="74" customFormat="1" ht="16" customHeight="1">
      <c r="A25" s="52" t="s">
        <v>161</v>
      </c>
      <c r="B25" s="70"/>
      <c r="C25" s="88"/>
      <c r="D25" s="89"/>
    </row>
    <row r="26" spans="1:4" s="74" customFormat="1" ht="16" customHeight="1">
      <c r="A26" s="79" t="s">
        <v>162</v>
      </c>
      <c r="B26" s="78"/>
      <c r="C26" s="86">
        <f>SUM(C22:C25)</f>
        <v>0</v>
      </c>
      <c r="D26" s="87">
        <f>SUM(D22:D25)</f>
        <v>0</v>
      </c>
    </row>
    <row r="27" spans="1:4" s="74" customFormat="1" ht="16" customHeight="1">
      <c r="A27" s="79" t="s">
        <v>163</v>
      </c>
      <c r="B27" s="78"/>
      <c r="C27" s="86">
        <f>C21-C26</f>
        <v>0</v>
      </c>
      <c r="D27" s="87">
        <f>D21-D26</f>
        <v>0</v>
      </c>
    </row>
    <row r="28" spans="1:4" s="74" customFormat="1" ht="16" customHeight="1">
      <c r="A28" s="77" t="s">
        <v>164</v>
      </c>
      <c r="B28" s="78"/>
      <c r="C28" s="86"/>
      <c r="D28" s="87"/>
    </row>
    <row r="29" spans="1:4" s="74" customFormat="1" ht="16" customHeight="1">
      <c r="A29" s="52" t="s">
        <v>165</v>
      </c>
      <c r="B29" s="70"/>
      <c r="C29" s="88"/>
      <c r="D29" s="89"/>
    </row>
    <row r="30" spans="1:4" s="74" customFormat="1" ht="16" customHeight="1">
      <c r="A30" s="52" t="s">
        <v>166</v>
      </c>
      <c r="B30" s="70"/>
      <c r="C30" s="88"/>
      <c r="D30" s="89"/>
    </row>
    <row r="31" spans="1:4" s="74" customFormat="1" ht="16" customHeight="1">
      <c r="A31" s="52" t="s">
        <v>167</v>
      </c>
      <c r="B31" s="70"/>
      <c r="C31" s="92">
        <f>IF(资产负债表!G34-资产负债表!H34&lt;=0,0,资产负债表!G34-资产负债表!H34)+IF(资产负债表!G31-资产负债表!H31&lt;=0,0,资产负债表!G31-资产负债表!H31)+IF(资产负债表!G36-资产负债表!H36&lt;=0,0,资产负债表!G36-资产负债表!H36)</f>
        <v>0</v>
      </c>
      <c r="D31" s="89"/>
    </row>
    <row r="32" spans="1:4" s="74" customFormat="1" ht="16" customHeight="1">
      <c r="A32" s="79" t="s">
        <v>168</v>
      </c>
      <c r="B32" s="78"/>
      <c r="C32" s="86">
        <f>SUM(C29:C31)</f>
        <v>0</v>
      </c>
      <c r="D32" s="87">
        <f>SUM(D29:D31)</f>
        <v>0</v>
      </c>
    </row>
    <row r="33" spans="1:5" s="74" customFormat="1" ht="16" customHeight="1">
      <c r="A33" s="52" t="s">
        <v>169</v>
      </c>
      <c r="B33" s="70"/>
      <c r="C33" s="88"/>
      <c r="D33" s="89"/>
    </row>
    <row r="34" spans="1:5" s="74" customFormat="1" ht="16" customHeight="1">
      <c r="A34" s="52" t="s">
        <v>170</v>
      </c>
      <c r="B34" s="70"/>
      <c r="C34" s="88"/>
      <c r="D34" s="89"/>
    </row>
    <row r="35" spans="1:5" s="74" customFormat="1" ht="16" customHeight="1">
      <c r="A35" s="52" t="s">
        <v>171</v>
      </c>
      <c r="B35" s="70"/>
      <c r="C35" s="92">
        <f>IF(资产负债表!H34-资产负债表!G34&lt;=0,0,资产负债表!H34-资产负债表!G34)+IF(资产负债表!H31-资产负债表!G31&lt;=0,0,资产负债表!H31-资产负债表!G31)+IF(资产负债表!H36-资产负债表!G36&lt;=0,0,资产负债表!H36-资产负债表!G36)</f>
        <v>0</v>
      </c>
      <c r="D35" s="89"/>
    </row>
    <row r="36" spans="1:5" s="74" customFormat="1" ht="16" customHeight="1">
      <c r="A36" s="79" t="s">
        <v>172</v>
      </c>
      <c r="B36" s="78"/>
      <c r="C36" s="86">
        <f>SUM(C33:C35)</f>
        <v>0</v>
      </c>
      <c r="D36" s="87">
        <f>SUM(D33:D35)</f>
        <v>0</v>
      </c>
    </row>
    <row r="37" spans="1:5" s="74" customFormat="1" ht="16" customHeight="1">
      <c r="A37" s="79" t="s">
        <v>173</v>
      </c>
      <c r="B37" s="78"/>
      <c r="C37" s="86">
        <f>C32-C36</f>
        <v>0</v>
      </c>
      <c r="D37" s="87">
        <f>D32-D36</f>
        <v>0</v>
      </c>
    </row>
    <row r="38" spans="1:5" s="74" customFormat="1" ht="16" customHeight="1">
      <c r="A38" s="77" t="s">
        <v>174</v>
      </c>
      <c r="B38" s="70"/>
      <c r="C38" s="88"/>
      <c r="D38" s="89"/>
    </row>
    <row r="39" spans="1:5" s="74" customFormat="1" ht="16" customHeight="1">
      <c r="A39" s="77" t="s">
        <v>175</v>
      </c>
      <c r="B39" s="78"/>
      <c r="C39" s="86">
        <f>C14+C27+C37+C38</f>
        <v>0</v>
      </c>
      <c r="D39" s="87">
        <f>D14+D27+D37+D38</f>
        <v>0</v>
      </c>
    </row>
    <row r="40" spans="1:5" s="74" customFormat="1" ht="16" customHeight="1">
      <c r="A40" s="77" t="s">
        <v>176</v>
      </c>
      <c r="B40" s="70"/>
      <c r="C40" s="88">
        <f>资产负债表!D5</f>
        <v>0</v>
      </c>
      <c r="D40" s="95">
        <v>0</v>
      </c>
      <c r="E40" s="74" t="s">
        <v>189</v>
      </c>
    </row>
    <row r="41" spans="1:5" s="74" customFormat="1" ht="16" customHeight="1" thickBot="1">
      <c r="A41" s="81" t="s">
        <v>177</v>
      </c>
      <c r="B41" s="31"/>
      <c r="C41" s="90">
        <f>C39+C40</f>
        <v>0</v>
      </c>
      <c r="D41" s="91">
        <f>D39+D40</f>
        <v>0</v>
      </c>
    </row>
    <row r="42" spans="1:5" s="85" customFormat="1" ht="16" customHeight="1">
      <c r="A42" s="83"/>
      <c r="B42" s="35"/>
      <c r="C42" s="84"/>
      <c r="D42" s="84"/>
    </row>
    <row r="43" spans="1:5" s="74" customFormat="1" ht="25" customHeight="1">
      <c r="A43" s="118" t="s">
        <v>179</v>
      </c>
      <c r="B43" s="118"/>
      <c r="C43" s="118"/>
      <c r="D43" s="118"/>
    </row>
  </sheetData>
  <mergeCells count="3">
    <mergeCell ref="A1:D1"/>
    <mergeCell ref="B2:C2"/>
    <mergeCell ref="A43:D43"/>
  </mergeCells>
  <phoneticPr fontId="7" type="noConversion"/>
  <printOptions horizontalCentered="1"/>
  <pageMargins left="0.39370078740157483" right="0.39370078740157483" top="0.78740157480314965" bottom="0.39370078740157483" header="0.39370078740157483" footer="0.62992125984251968"/>
  <pageSetup paperSize="9" orientation="portrait" blackAndWhite="1" r:id="rId1"/>
  <headerFooter alignWithMargins="0">
    <oddFooter>&amp;C&amp;10 - 5 -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view="pageBreakPreview" zoomScale="55" zoomScaleNormal="50" zoomScaleSheetLayoutView="55" workbookViewId="0">
      <pane ySplit="6" topLeftCell="A7" activePane="bottomLeft" state="frozen"/>
      <selection sqref="A1:H1"/>
      <selection pane="bottomLeft" sqref="A1:K1"/>
    </sheetView>
  </sheetViews>
  <sheetFormatPr defaultColWidth="9.81640625" defaultRowHeight="12"/>
  <cols>
    <col min="1" max="1" width="57.36328125" style="66" customWidth="1"/>
    <col min="2" max="11" width="19.1796875" style="56" customWidth="1"/>
    <col min="12" max="16384" width="9.81640625" style="56"/>
  </cols>
  <sheetData>
    <row r="1" spans="1:11" ht="50.25" customHeight="1">
      <c r="A1" s="123" t="s">
        <v>126</v>
      </c>
      <c r="B1" s="124"/>
      <c r="C1" s="124"/>
      <c r="D1" s="124"/>
      <c r="E1" s="124"/>
      <c r="F1" s="124"/>
      <c r="G1" s="124"/>
      <c r="H1" s="124"/>
      <c r="I1" s="124"/>
      <c r="J1" s="124"/>
      <c r="K1" s="125"/>
    </row>
    <row r="2" spans="1:11" s="57" customFormat="1" ht="22" customHeight="1">
      <c r="A2" s="126" t="str">
        <f>YEAR(资产负债表!D2)&amp;"年1月1日至"&amp;YEAR(资产负债表!D2)&amp;"年12月31日"</f>
        <v>2017年1月1日至2017年12月31日</v>
      </c>
      <c r="B2" s="127"/>
      <c r="C2" s="127"/>
      <c r="D2" s="127"/>
      <c r="E2" s="127"/>
      <c r="F2" s="127"/>
      <c r="G2" s="127"/>
      <c r="H2" s="127"/>
      <c r="I2" s="127"/>
      <c r="J2" s="127"/>
      <c r="K2" s="128"/>
    </row>
    <row r="3" spans="1:11" s="57" customFormat="1" ht="22" customHeight="1" thickBot="1">
      <c r="A3" s="103" t="str">
        <f>资产负债表!A2</f>
        <v>编制单位：XX有限公司</v>
      </c>
      <c r="B3" s="104"/>
      <c r="C3" s="104"/>
      <c r="D3" s="104"/>
      <c r="E3" s="104"/>
      <c r="F3" s="104"/>
      <c r="G3" s="127"/>
      <c r="H3" s="127"/>
      <c r="I3" s="127"/>
      <c r="J3" s="59"/>
      <c r="K3" s="105" t="str">
        <f>资产负债表!H2</f>
        <v>单位：人民币元</v>
      </c>
    </row>
    <row r="4" spans="1:11" ht="30" customHeight="1">
      <c r="A4" s="131" t="s">
        <v>127</v>
      </c>
      <c r="B4" s="129" t="s">
        <v>183</v>
      </c>
      <c r="C4" s="129"/>
      <c r="D4" s="129"/>
      <c r="E4" s="129"/>
      <c r="F4" s="129"/>
      <c r="G4" s="129"/>
      <c r="H4" s="129"/>
      <c r="I4" s="129"/>
      <c r="J4" s="129"/>
      <c r="K4" s="130"/>
    </row>
    <row r="5" spans="1:11" s="60" customFormat="1" ht="47.25" customHeight="1">
      <c r="A5" s="132"/>
      <c r="B5" s="121" t="s">
        <v>114</v>
      </c>
      <c r="C5" s="121" t="s">
        <v>194</v>
      </c>
      <c r="D5" s="121"/>
      <c r="E5" s="121"/>
      <c r="F5" s="121" t="s">
        <v>115</v>
      </c>
      <c r="G5" s="121" t="s">
        <v>116</v>
      </c>
      <c r="H5" s="121" t="s">
        <v>201</v>
      </c>
      <c r="I5" s="121" t="s">
        <v>117</v>
      </c>
      <c r="J5" s="121" t="s">
        <v>118</v>
      </c>
      <c r="K5" s="122" t="s">
        <v>119</v>
      </c>
    </row>
    <row r="6" spans="1:11" s="60" customFormat="1" ht="47.25" customHeight="1">
      <c r="A6" s="132"/>
      <c r="B6" s="121"/>
      <c r="C6" s="102" t="s">
        <v>195</v>
      </c>
      <c r="D6" s="102" t="s">
        <v>196</v>
      </c>
      <c r="E6" s="102" t="s">
        <v>197</v>
      </c>
      <c r="F6" s="121"/>
      <c r="G6" s="121"/>
      <c r="H6" s="121"/>
      <c r="I6" s="121"/>
      <c r="J6" s="121"/>
      <c r="K6" s="122"/>
    </row>
    <row r="7" spans="1:11" ht="31.9" customHeight="1">
      <c r="A7" s="106" t="s">
        <v>120</v>
      </c>
      <c r="B7" s="96">
        <f>'权益表（上期）'!B29</f>
        <v>0</v>
      </c>
      <c r="C7" s="96">
        <f>'权益表（上期）'!C29</f>
        <v>0</v>
      </c>
      <c r="D7" s="96">
        <f>'权益表（上期）'!D29</f>
        <v>0</v>
      </c>
      <c r="E7" s="96">
        <f>'权益表（上期）'!E29</f>
        <v>0</v>
      </c>
      <c r="F7" s="96">
        <f>'权益表（上期）'!F29</f>
        <v>0</v>
      </c>
      <c r="G7" s="96">
        <f>'权益表（上期）'!G29</f>
        <v>0</v>
      </c>
      <c r="H7" s="96">
        <f>'权益表（上期）'!H29</f>
        <v>0</v>
      </c>
      <c r="I7" s="96">
        <f>'权益表（上期）'!I29</f>
        <v>0</v>
      </c>
      <c r="J7" s="96">
        <f>'权益表（上期）'!J29</f>
        <v>0</v>
      </c>
      <c r="K7" s="101">
        <f>SUM(B7:J7)-G7*2</f>
        <v>0</v>
      </c>
    </row>
    <row r="8" spans="1:11" ht="31.9" customHeight="1">
      <c r="A8" s="107" t="s">
        <v>121</v>
      </c>
      <c r="B8" s="97">
        <v>0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  <c r="J8" s="97">
        <v>0</v>
      </c>
      <c r="K8" s="101">
        <f t="shared" ref="K8:K29" si="0">SUM(B8:J8)-G8*2</f>
        <v>0</v>
      </c>
    </row>
    <row r="9" spans="1:11" ht="31.9" customHeight="1">
      <c r="A9" s="107" t="s">
        <v>198</v>
      </c>
      <c r="B9" s="97">
        <v>0</v>
      </c>
      <c r="C9" s="97">
        <v>0</v>
      </c>
      <c r="D9" s="97">
        <v>0</v>
      </c>
      <c r="E9" s="97">
        <v>0</v>
      </c>
      <c r="F9" s="97">
        <v>0</v>
      </c>
      <c r="G9" s="97">
        <v>0</v>
      </c>
      <c r="H9" s="97">
        <v>0</v>
      </c>
      <c r="I9" s="97">
        <v>0</v>
      </c>
      <c r="J9" s="97">
        <v>0</v>
      </c>
      <c r="K9" s="101">
        <f t="shared" si="0"/>
        <v>0</v>
      </c>
    </row>
    <row r="10" spans="1:11" ht="31.9" customHeight="1">
      <c r="A10" s="107" t="s">
        <v>199</v>
      </c>
      <c r="B10" s="97">
        <v>0</v>
      </c>
      <c r="C10" s="97">
        <v>0</v>
      </c>
      <c r="D10" s="97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101">
        <f t="shared" si="0"/>
        <v>0</v>
      </c>
    </row>
    <row r="11" spans="1:11" ht="31.9" customHeight="1">
      <c r="A11" s="106" t="s">
        <v>122</v>
      </c>
      <c r="B11" s="96">
        <f>SUM(B7:B10)</f>
        <v>0</v>
      </c>
      <c r="C11" s="96">
        <f t="shared" ref="C11:J11" si="1">SUM(C7:C10)</f>
        <v>0</v>
      </c>
      <c r="D11" s="96">
        <f t="shared" si="1"/>
        <v>0</v>
      </c>
      <c r="E11" s="96">
        <f t="shared" si="1"/>
        <v>0</v>
      </c>
      <c r="F11" s="96">
        <f t="shared" si="1"/>
        <v>0</v>
      </c>
      <c r="G11" s="96">
        <f t="shared" si="1"/>
        <v>0</v>
      </c>
      <c r="H11" s="96">
        <f t="shared" si="1"/>
        <v>0</v>
      </c>
      <c r="I11" s="96">
        <f t="shared" si="1"/>
        <v>0</v>
      </c>
      <c r="J11" s="96">
        <f t="shared" si="1"/>
        <v>0</v>
      </c>
      <c r="K11" s="101">
        <f t="shared" si="0"/>
        <v>0</v>
      </c>
    </row>
    <row r="12" spans="1:11" ht="31.9" customHeight="1">
      <c r="A12" s="106" t="s">
        <v>123</v>
      </c>
      <c r="B12" s="96">
        <f>SUM(B13:B13,B14,B19,B23)</f>
        <v>0</v>
      </c>
      <c r="C12" s="96">
        <f t="shared" ref="C12:J12" si="2">SUM(C13:C13,C14,C19,C23)</f>
        <v>0</v>
      </c>
      <c r="D12" s="96">
        <f t="shared" si="2"/>
        <v>0</v>
      </c>
      <c r="E12" s="96">
        <f t="shared" si="2"/>
        <v>0</v>
      </c>
      <c r="F12" s="96">
        <f t="shared" si="2"/>
        <v>0</v>
      </c>
      <c r="G12" s="96">
        <f t="shared" si="2"/>
        <v>0</v>
      </c>
      <c r="H12" s="96">
        <f t="shared" si="2"/>
        <v>0</v>
      </c>
      <c r="I12" s="96">
        <f t="shared" si="2"/>
        <v>0</v>
      </c>
      <c r="J12" s="96">
        <f t="shared" si="2"/>
        <v>0</v>
      </c>
      <c r="K12" s="101">
        <f t="shared" si="0"/>
        <v>0</v>
      </c>
    </row>
    <row r="13" spans="1:11" ht="31.9" customHeight="1">
      <c r="A13" s="108" t="s">
        <v>128</v>
      </c>
      <c r="B13" s="97">
        <v>0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6">
        <v>0</v>
      </c>
      <c r="K13" s="101">
        <f t="shared" si="0"/>
        <v>0</v>
      </c>
    </row>
    <row r="14" spans="1:11" ht="31.9" customHeight="1">
      <c r="A14" s="108" t="s">
        <v>129</v>
      </c>
      <c r="B14" s="96">
        <f>SUM(B15:B18)</f>
        <v>0</v>
      </c>
      <c r="C14" s="96">
        <f t="shared" ref="C14:J14" si="3">SUM(C15:C18)</f>
        <v>0</v>
      </c>
      <c r="D14" s="96">
        <f t="shared" si="3"/>
        <v>0</v>
      </c>
      <c r="E14" s="96">
        <f t="shared" si="3"/>
        <v>0</v>
      </c>
      <c r="F14" s="96">
        <f t="shared" si="3"/>
        <v>0</v>
      </c>
      <c r="G14" s="96">
        <f t="shared" si="3"/>
        <v>0</v>
      </c>
      <c r="H14" s="96">
        <f t="shared" si="3"/>
        <v>0</v>
      </c>
      <c r="I14" s="96">
        <f t="shared" si="3"/>
        <v>0</v>
      </c>
      <c r="J14" s="96">
        <f t="shared" si="3"/>
        <v>0</v>
      </c>
      <c r="K14" s="101">
        <f t="shared" si="0"/>
        <v>0</v>
      </c>
    </row>
    <row r="15" spans="1:11" ht="31.9" customHeight="1">
      <c r="A15" s="109" t="s">
        <v>207</v>
      </c>
      <c r="B15" s="98">
        <f>资产负债表!G30-资产负债表!H30</f>
        <v>0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101">
        <f t="shared" si="0"/>
        <v>0</v>
      </c>
    </row>
    <row r="16" spans="1:11" ht="31.9" customHeight="1">
      <c r="A16" s="109" t="s">
        <v>202</v>
      </c>
      <c r="B16" s="96">
        <v>0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 s="96">
        <v>0</v>
      </c>
      <c r="I16" s="96">
        <v>0</v>
      </c>
      <c r="J16" s="96">
        <v>0</v>
      </c>
      <c r="K16" s="101">
        <f t="shared" si="0"/>
        <v>0</v>
      </c>
    </row>
    <row r="17" spans="1:11" ht="31.9" customHeight="1">
      <c r="A17" s="109" t="s">
        <v>208</v>
      </c>
      <c r="B17" s="96">
        <v>0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0</v>
      </c>
      <c r="J17" s="96">
        <v>0</v>
      </c>
      <c r="K17" s="101">
        <f t="shared" si="0"/>
        <v>0</v>
      </c>
    </row>
    <row r="18" spans="1:11" ht="31.9" customHeight="1">
      <c r="A18" s="109" t="s">
        <v>203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0</v>
      </c>
      <c r="I18" s="96">
        <v>0</v>
      </c>
      <c r="J18" s="96">
        <v>0</v>
      </c>
      <c r="K18" s="101">
        <f t="shared" si="0"/>
        <v>0</v>
      </c>
    </row>
    <row r="19" spans="1:11" ht="31.9" customHeight="1">
      <c r="A19" s="108" t="s">
        <v>130</v>
      </c>
      <c r="B19" s="96">
        <f>SUM(B20,B21:B22)</f>
        <v>0</v>
      </c>
      <c r="C19" s="96">
        <f t="shared" ref="C19:J19" si="4">SUM(C20,C21:C22)</f>
        <v>0</v>
      </c>
      <c r="D19" s="96">
        <f t="shared" si="4"/>
        <v>0</v>
      </c>
      <c r="E19" s="96">
        <f t="shared" si="4"/>
        <v>0</v>
      </c>
      <c r="F19" s="96">
        <f t="shared" si="4"/>
        <v>0</v>
      </c>
      <c r="G19" s="96">
        <f t="shared" si="4"/>
        <v>0</v>
      </c>
      <c r="H19" s="96">
        <f t="shared" si="4"/>
        <v>0</v>
      </c>
      <c r="I19" s="96">
        <f t="shared" si="4"/>
        <v>0</v>
      </c>
      <c r="J19" s="96">
        <f t="shared" si="4"/>
        <v>0</v>
      </c>
      <c r="K19" s="101">
        <f t="shared" si="0"/>
        <v>0</v>
      </c>
    </row>
    <row r="20" spans="1:11" ht="31.9" customHeight="1">
      <c r="A20" s="109" t="s">
        <v>124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8">
        <f>资产负债表!G37-资产负债表!H37</f>
        <v>0</v>
      </c>
      <c r="J20" s="96">
        <f>-I20</f>
        <v>0</v>
      </c>
      <c r="K20" s="101">
        <f t="shared" si="0"/>
        <v>0</v>
      </c>
    </row>
    <row r="21" spans="1:11" ht="31.9" customHeight="1">
      <c r="A21" s="109" t="s">
        <v>131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0</v>
      </c>
      <c r="K21" s="101">
        <f t="shared" si="0"/>
        <v>0</v>
      </c>
    </row>
    <row r="22" spans="1:11" ht="31.9" customHeight="1">
      <c r="A22" s="109" t="s">
        <v>132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8">
        <v>0</v>
      </c>
      <c r="K22" s="101">
        <f t="shared" si="0"/>
        <v>0</v>
      </c>
    </row>
    <row r="23" spans="1:11" ht="31.9" customHeight="1">
      <c r="A23" s="108" t="s">
        <v>133</v>
      </c>
      <c r="B23" s="96">
        <f>SUM(B24:B28)</f>
        <v>0</v>
      </c>
      <c r="C23" s="96">
        <f t="shared" ref="C23:H23" si="5">SUM(C24:C28)</f>
        <v>0</v>
      </c>
      <c r="D23" s="96">
        <f t="shared" si="5"/>
        <v>0</v>
      </c>
      <c r="E23" s="96">
        <f t="shared" si="5"/>
        <v>0</v>
      </c>
      <c r="F23" s="96">
        <f t="shared" si="5"/>
        <v>0</v>
      </c>
      <c r="G23" s="96">
        <f t="shared" si="5"/>
        <v>0</v>
      </c>
      <c r="H23" s="96">
        <f t="shared" si="5"/>
        <v>0</v>
      </c>
      <c r="I23" s="96">
        <f>SUM(I24:I28)</f>
        <v>0</v>
      </c>
      <c r="J23" s="96">
        <f>SUM(J24:J28)</f>
        <v>0</v>
      </c>
      <c r="K23" s="101">
        <f t="shared" si="0"/>
        <v>0</v>
      </c>
    </row>
    <row r="24" spans="1:11" ht="31.9" customHeight="1">
      <c r="A24" s="109" t="s">
        <v>209</v>
      </c>
      <c r="B24" s="97">
        <v>0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101">
        <f t="shared" si="0"/>
        <v>0</v>
      </c>
    </row>
    <row r="25" spans="1:11" ht="31.9" customHeight="1">
      <c r="A25" s="109" t="s">
        <v>210</v>
      </c>
      <c r="B25" s="97">
        <v>0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101">
        <f t="shared" si="0"/>
        <v>0</v>
      </c>
    </row>
    <row r="26" spans="1:11" ht="31.9" customHeight="1">
      <c r="A26" s="109" t="s">
        <v>204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101">
        <f t="shared" si="0"/>
        <v>0</v>
      </c>
    </row>
    <row r="27" spans="1:11" ht="31.9" customHeight="1">
      <c r="A27" s="109" t="s">
        <v>205</v>
      </c>
      <c r="B27" s="97">
        <v>0</v>
      </c>
      <c r="C27" s="97">
        <v>0</v>
      </c>
      <c r="D27" s="97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101">
        <f t="shared" si="0"/>
        <v>0</v>
      </c>
    </row>
    <row r="28" spans="1:11" ht="31.9" customHeight="1">
      <c r="A28" s="109" t="s">
        <v>206</v>
      </c>
      <c r="B28" s="97">
        <v>0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101">
        <f t="shared" si="0"/>
        <v>0</v>
      </c>
    </row>
    <row r="29" spans="1:11" ht="31.9" customHeight="1" thickBot="1">
      <c r="A29" s="110" t="s">
        <v>125</v>
      </c>
      <c r="B29" s="99">
        <f>B11+B12</f>
        <v>0</v>
      </c>
      <c r="C29" s="99">
        <f t="shared" ref="C29:H29" si="6">C11+C12</f>
        <v>0</v>
      </c>
      <c r="D29" s="99">
        <f t="shared" si="6"/>
        <v>0</v>
      </c>
      <c r="E29" s="99">
        <f t="shared" si="6"/>
        <v>0</v>
      </c>
      <c r="F29" s="99">
        <f t="shared" si="6"/>
        <v>0</v>
      </c>
      <c r="G29" s="99">
        <f t="shared" si="6"/>
        <v>0</v>
      </c>
      <c r="H29" s="99">
        <f t="shared" si="6"/>
        <v>0</v>
      </c>
      <c r="I29" s="99">
        <f>I11+I12</f>
        <v>0</v>
      </c>
      <c r="J29" s="99">
        <f>J11+J12</f>
        <v>0</v>
      </c>
      <c r="K29" s="69">
        <f t="shared" si="0"/>
        <v>0</v>
      </c>
    </row>
    <row r="30" spans="1:11" ht="21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</row>
    <row r="31" spans="1:11" ht="21">
      <c r="A31" s="67" t="s">
        <v>135</v>
      </c>
      <c r="B31" s="68"/>
      <c r="C31" s="119" t="s">
        <v>211</v>
      </c>
      <c r="D31" s="119"/>
      <c r="E31" s="68"/>
      <c r="F31" s="68"/>
      <c r="G31" s="68"/>
      <c r="H31" s="120" t="s">
        <v>137</v>
      </c>
      <c r="I31" s="120"/>
      <c r="J31" s="68"/>
      <c r="K31" s="68"/>
    </row>
    <row r="32" spans="1:11" ht="21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</row>
    <row r="33" spans="1:11" ht="21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</row>
    <row r="34" spans="1:11" s="63" customFormat="1" ht="23">
      <c r="A34" s="61"/>
      <c r="B34" s="62">
        <f>资产负债表!G30</f>
        <v>0</v>
      </c>
      <c r="C34" s="62"/>
      <c r="D34" s="62"/>
      <c r="E34" s="62"/>
      <c r="F34" s="62">
        <f>资产负债表!G34</f>
        <v>0</v>
      </c>
      <c r="G34" s="62"/>
      <c r="H34" s="62"/>
      <c r="I34" s="62">
        <f>资产负债表!G37</f>
        <v>0</v>
      </c>
      <c r="J34" s="62">
        <f>资产负债表!G38</f>
        <v>0</v>
      </c>
      <c r="K34" s="62">
        <f>资产负债表!G39</f>
        <v>0</v>
      </c>
    </row>
    <row r="35" spans="1:11" s="63" customFormat="1" ht="23">
      <c r="A35" s="61"/>
      <c r="B35" s="62">
        <f>B29-B34</f>
        <v>0</v>
      </c>
      <c r="C35" s="62"/>
      <c r="D35" s="62"/>
      <c r="E35" s="62"/>
      <c r="F35" s="62">
        <f>F29-F34</f>
        <v>0</v>
      </c>
      <c r="G35" s="62"/>
      <c r="H35" s="62"/>
      <c r="I35" s="62">
        <f>I29-I34</f>
        <v>0</v>
      </c>
      <c r="J35" s="62">
        <f>J29-J34</f>
        <v>0</v>
      </c>
      <c r="K35" s="62">
        <f>K29-K34</f>
        <v>0</v>
      </c>
    </row>
    <row r="36" spans="1:11" s="65" customFormat="1" ht="23">
      <c r="A36" s="64"/>
      <c r="B36" s="62"/>
      <c r="C36" s="62"/>
      <c r="D36" s="62"/>
      <c r="E36" s="62"/>
    </row>
    <row r="37" spans="1:11" s="65" customFormat="1" ht="23">
      <c r="A37" s="64"/>
    </row>
    <row r="38" spans="1:11" s="65" customFormat="1" ht="23">
      <c r="A38" s="64"/>
    </row>
    <row r="39" spans="1:11" s="65" customFormat="1" ht="23">
      <c r="A39" s="64"/>
    </row>
    <row r="40" spans="1:11" s="65" customFormat="1" ht="23">
      <c r="A40" s="64"/>
    </row>
    <row r="41" spans="1:11" s="65" customFormat="1" ht="23">
      <c r="A41" s="64"/>
    </row>
    <row r="42" spans="1:11" s="65" customFormat="1" ht="23">
      <c r="A42" s="64"/>
    </row>
    <row r="43" spans="1:11" s="65" customFormat="1" ht="23">
      <c r="A43" s="64"/>
    </row>
    <row r="44" spans="1:11" s="65" customFormat="1" ht="23">
      <c r="A44" s="64"/>
    </row>
  </sheetData>
  <mergeCells count="15">
    <mergeCell ref="C31:D31"/>
    <mergeCell ref="H31:I31"/>
    <mergeCell ref="J5:J6"/>
    <mergeCell ref="K5:K6"/>
    <mergeCell ref="A1:K1"/>
    <mergeCell ref="A2:K2"/>
    <mergeCell ref="G3:I3"/>
    <mergeCell ref="B4:K4"/>
    <mergeCell ref="C5:E5"/>
    <mergeCell ref="A4:A6"/>
    <mergeCell ref="B5:B6"/>
    <mergeCell ref="F5:F6"/>
    <mergeCell ref="G5:G6"/>
    <mergeCell ref="I5:I6"/>
    <mergeCell ref="H5:H6"/>
  </mergeCells>
  <phoneticPr fontId="13" type="noConversion"/>
  <conditionalFormatting sqref="B7:K30 B32:K33">
    <cfRule type="expression" dxfId="2" priority="3" stopIfTrue="1">
      <formula>AND(#REF!="涉税通格式",B7=0)</formula>
    </cfRule>
  </conditionalFormatting>
  <pageMargins left="0.70866141732283472" right="0.70866141732283472" top="0.74803149606299213" bottom="0.74803149606299213" header="0.31496062992125984" footer="0.31496062992125984"/>
  <pageSetup paperSize="9" scale="48" orientation="landscape" r:id="rId1"/>
  <headerFooter>
    <oddFooter>&amp;C&amp;16- 6 -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134BFDB0-530B-4C85-8B4D-B2CAA95B015E}">
            <xm:f>AND('权益表（上期）'!#REF!="涉税通格式",'权益表（上期）'!B31=0)</xm:f>
            <x14:dxf>
              <font>
                <color theme="0"/>
              </font>
            </x14:dxf>
          </x14:cfRule>
          <xm:sqref>B31:C31 J31:K31 E31:H31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view="pageBreakPreview" zoomScale="55" zoomScaleNormal="50" zoomScaleSheetLayoutView="55" workbookViewId="0">
      <pane ySplit="6" topLeftCell="A7" activePane="bottomLeft" state="frozen"/>
      <selection sqref="A1:H1"/>
      <selection pane="bottomLeft" sqref="A1:K1"/>
    </sheetView>
  </sheetViews>
  <sheetFormatPr defaultColWidth="9.81640625" defaultRowHeight="12"/>
  <cols>
    <col min="1" max="1" width="57.36328125" style="66" customWidth="1"/>
    <col min="2" max="11" width="19.1796875" style="56" customWidth="1"/>
    <col min="12" max="16384" width="9.81640625" style="56"/>
  </cols>
  <sheetData>
    <row r="1" spans="1:11" ht="50.25" customHeight="1">
      <c r="A1" s="133" t="s">
        <v>126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1" s="57" customFormat="1" ht="22" customHeight="1">
      <c r="A2" s="134" t="str">
        <f>YEAR(资产负债表!D2)&amp;"年1月1日至"&amp;YEAR(资产负债表!D2)&amp;"年12月31日"</f>
        <v>2017年1月1日至2017年12月31日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3" spans="1:11" s="57" customFormat="1" ht="22" customHeight="1" thickBot="1">
      <c r="A3" s="59" t="str">
        <f>资产负债表!A2</f>
        <v>编制单位：XX有限公司</v>
      </c>
      <c r="B3" s="58"/>
      <c r="C3" s="58"/>
      <c r="D3" s="58"/>
      <c r="E3" s="58"/>
      <c r="F3" s="58"/>
      <c r="G3" s="58"/>
      <c r="H3" s="58"/>
      <c r="I3" s="58"/>
      <c r="J3" s="135" t="str">
        <f>资产负债表!H2</f>
        <v>单位：人民币元</v>
      </c>
      <c r="K3" s="136"/>
    </row>
    <row r="4" spans="1:11" ht="30" customHeight="1">
      <c r="A4" s="131" t="s">
        <v>127</v>
      </c>
      <c r="B4" s="129" t="s">
        <v>184</v>
      </c>
      <c r="C4" s="129"/>
      <c r="D4" s="129"/>
      <c r="E4" s="129"/>
      <c r="F4" s="129"/>
      <c r="G4" s="129"/>
      <c r="H4" s="129"/>
      <c r="I4" s="129"/>
      <c r="J4" s="129"/>
      <c r="K4" s="130"/>
    </row>
    <row r="5" spans="1:11" s="60" customFormat="1" ht="47.25" customHeight="1">
      <c r="A5" s="132"/>
      <c r="B5" s="121" t="s">
        <v>114</v>
      </c>
      <c r="C5" s="121" t="s">
        <v>190</v>
      </c>
      <c r="D5" s="121"/>
      <c r="E5" s="121"/>
      <c r="F5" s="121" t="s">
        <v>115</v>
      </c>
      <c r="G5" s="121" t="s">
        <v>116</v>
      </c>
      <c r="H5" s="121" t="s">
        <v>200</v>
      </c>
      <c r="I5" s="121" t="s">
        <v>117</v>
      </c>
      <c r="J5" s="121" t="s">
        <v>118</v>
      </c>
      <c r="K5" s="122" t="s">
        <v>119</v>
      </c>
    </row>
    <row r="6" spans="1:11" s="60" customFormat="1" ht="47.25" customHeight="1">
      <c r="A6" s="132"/>
      <c r="B6" s="121"/>
      <c r="C6" s="102" t="s">
        <v>191</v>
      </c>
      <c r="D6" s="102" t="s">
        <v>192</v>
      </c>
      <c r="E6" s="102" t="s">
        <v>193</v>
      </c>
      <c r="F6" s="121"/>
      <c r="G6" s="121"/>
      <c r="H6" s="121"/>
      <c r="I6" s="121"/>
      <c r="J6" s="121"/>
      <c r="K6" s="122"/>
    </row>
    <row r="7" spans="1:11" ht="31.9" customHeight="1">
      <c r="A7" s="106" t="s">
        <v>120</v>
      </c>
      <c r="B7" s="100">
        <v>0</v>
      </c>
      <c r="C7" s="100">
        <v>0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98">
        <v>0</v>
      </c>
      <c r="K7" s="101">
        <f>SUM(B7:J7)-G7*2</f>
        <v>0</v>
      </c>
    </row>
    <row r="8" spans="1:11" ht="31.9" customHeight="1">
      <c r="A8" s="107" t="s">
        <v>121</v>
      </c>
      <c r="B8" s="97">
        <v>0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  <c r="J8" s="97">
        <v>0</v>
      </c>
      <c r="K8" s="101">
        <f t="shared" ref="K8:K29" si="0">SUM(B8:J8)-G8*2</f>
        <v>0</v>
      </c>
    </row>
    <row r="9" spans="1:11" ht="31.9" customHeight="1">
      <c r="A9" s="107" t="s">
        <v>198</v>
      </c>
      <c r="B9" s="97">
        <v>0</v>
      </c>
      <c r="C9" s="97">
        <v>0</v>
      </c>
      <c r="D9" s="97">
        <v>0</v>
      </c>
      <c r="E9" s="97">
        <v>0</v>
      </c>
      <c r="F9" s="97">
        <v>0</v>
      </c>
      <c r="G9" s="97">
        <v>0</v>
      </c>
      <c r="H9" s="97">
        <v>0</v>
      </c>
      <c r="I9" s="97">
        <v>0</v>
      </c>
      <c r="J9" s="97">
        <v>0</v>
      </c>
      <c r="K9" s="101">
        <f t="shared" si="0"/>
        <v>0</v>
      </c>
    </row>
    <row r="10" spans="1:11" ht="31.9" customHeight="1">
      <c r="A10" s="107" t="s">
        <v>199</v>
      </c>
      <c r="B10" s="97">
        <v>0</v>
      </c>
      <c r="C10" s="97">
        <v>0</v>
      </c>
      <c r="D10" s="97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101">
        <f t="shared" si="0"/>
        <v>0</v>
      </c>
    </row>
    <row r="11" spans="1:11" ht="31.9" customHeight="1">
      <c r="A11" s="106" t="s">
        <v>122</v>
      </c>
      <c r="B11" s="96">
        <f>SUM(B7:B10)</f>
        <v>0</v>
      </c>
      <c r="C11" s="96">
        <f t="shared" ref="C11:J11" si="1">SUM(C7:C10)</f>
        <v>0</v>
      </c>
      <c r="D11" s="96">
        <f t="shared" si="1"/>
        <v>0</v>
      </c>
      <c r="E11" s="96">
        <f t="shared" si="1"/>
        <v>0</v>
      </c>
      <c r="F11" s="96">
        <f t="shared" si="1"/>
        <v>0</v>
      </c>
      <c r="G11" s="96">
        <f t="shared" si="1"/>
        <v>0</v>
      </c>
      <c r="H11" s="96">
        <f t="shared" si="1"/>
        <v>0</v>
      </c>
      <c r="I11" s="96">
        <f t="shared" si="1"/>
        <v>0</v>
      </c>
      <c r="J11" s="96">
        <f t="shared" si="1"/>
        <v>0</v>
      </c>
      <c r="K11" s="101">
        <f t="shared" si="0"/>
        <v>0</v>
      </c>
    </row>
    <row r="12" spans="1:11" ht="31.9" customHeight="1">
      <c r="A12" s="106" t="s">
        <v>123</v>
      </c>
      <c r="B12" s="96">
        <f t="shared" ref="B12:J12" si="2">SUM(B13:B13,B14,B19,B23)</f>
        <v>0</v>
      </c>
      <c r="C12" s="96">
        <f t="shared" si="2"/>
        <v>0</v>
      </c>
      <c r="D12" s="96">
        <f t="shared" si="2"/>
        <v>0</v>
      </c>
      <c r="E12" s="96">
        <f t="shared" si="2"/>
        <v>0</v>
      </c>
      <c r="F12" s="96">
        <f t="shared" si="2"/>
        <v>0</v>
      </c>
      <c r="G12" s="96">
        <f t="shared" si="2"/>
        <v>0</v>
      </c>
      <c r="H12" s="96">
        <f t="shared" si="2"/>
        <v>0</v>
      </c>
      <c r="I12" s="96">
        <f t="shared" si="2"/>
        <v>0</v>
      </c>
      <c r="J12" s="96">
        <f t="shared" si="2"/>
        <v>0</v>
      </c>
      <c r="K12" s="101">
        <f t="shared" si="0"/>
        <v>0</v>
      </c>
    </row>
    <row r="13" spans="1:11" ht="31.9" customHeight="1">
      <c r="A13" s="108" t="s">
        <v>128</v>
      </c>
      <c r="B13" s="97">
        <v>0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6">
        <f>利润表!D38</f>
        <v>0</v>
      </c>
      <c r="K13" s="101">
        <f t="shared" si="0"/>
        <v>0</v>
      </c>
    </row>
    <row r="14" spans="1:11" ht="31.9" customHeight="1">
      <c r="A14" s="108" t="s">
        <v>129</v>
      </c>
      <c r="B14" s="96">
        <f>SUM(B15:B18)</f>
        <v>0</v>
      </c>
      <c r="C14" s="96">
        <f t="shared" ref="C14:J14" si="3">SUM(C15:C18)</f>
        <v>0</v>
      </c>
      <c r="D14" s="96">
        <f t="shared" si="3"/>
        <v>0</v>
      </c>
      <c r="E14" s="96">
        <f t="shared" si="3"/>
        <v>0</v>
      </c>
      <c r="F14" s="96">
        <f t="shared" si="3"/>
        <v>0</v>
      </c>
      <c r="G14" s="96">
        <f t="shared" si="3"/>
        <v>0</v>
      </c>
      <c r="H14" s="96">
        <f t="shared" si="3"/>
        <v>0</v>
      </c>
      <c r="I14" s="96">
        <f t="shared" si="3"/>
        <v>0</v>
      </c>
      <c r="J14" s="96">
        <f t="shared" si="3"/>
        <v>0</v>
      </c>
      <c r="K14" s="101">
        <f t="shared" si="0"/>
        <v>0</v>
      </c>
    </row>
    <row r="15" spans="1:11" ht="31.9" customHeight="1">
      <c r="A15" s="109" t="s">
        <v>207</v>
      </c>
      <c r="B15" s="98">
        <v>0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101">
        <f t="shared" si="0"/>
        <v>0</v>
      </c>
    </row>
    <row r="16" spans="1:11" ht="31.9" customHeight="1">
      <c r="A16" s="109" t="s">
        <v>202</v>
      </c>
      <c r="B16" s="96">
        <v>0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 s="96">
        <v>0</v>
      </c>
      <c r="I16" s="96">
        <v>0</v>
      </c>
      <c r="J16" s="96">
        <v>0</v>
      </c>
      <c r="K16" s="101">
        <f t="shared" si="0"/>
        <v>0</v>
      </c>
    </row>
    <row r="17" spans="1:11" ht="31.9" customHeight="1">
      <c r="A17" s="109" t="s">
        <v>208</v>
      </c>
      <c r="B17" s="96">
        <v>0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0</v>
      </c>
      <c r="J17" s="96">
        <v>0</v>
      </c>
      <c r="K17" s="101">
        <f t="shared" si="0"/>
        <v>0</v>
      </c>
    </row>
    <row r="18" spans="1:11" ht="31.9" customHeight="1">
      <c r="A18" s="109" t="s">
        <v>203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0</v>
      </c>
      <c r="I18" s="96">
        <v>0</v>
      </c>
      <c r="J18" s="96">
        <v>0</v>
      </c>
      <c r="K18" s="101">
        <f t="shared" si="0"/>
        <v>0</v>
      </c>
    </row>
    <row r="19" spans="1:11" ht="31.9" customHeight="1">
      <c r="A19" s="108" t="s">
        <v>130</v>
      </c>
      <c r="B19" s="96">
        <f>SUM(B20,B21:B22)</f>
        <v>0</v>
      </c>
      <c r="C19" s="96">
        <f t="shared" ref="C19:J19" si="4">SUM(C20,C21:C22)</f>
        <v>0</v>
      </c>
      <c r="D19" s="96">
        <f t="shared" si="4"/>
        <v>0</v>
      </c>
      <c r="E19" s="96">
        <f t="shared" si="4"/>
        <v>0</v>
      </c>
      <c r="F19" s="96">
        <f t="shared" si="4"/>
        <v>0</v>
      </c>
      <c r="G19" s="96">
        <f t="shared" si="4"/>
        <v>0</v>
      </c>
      <c r="H19" s="96">
        <f t="shared" si="4"/>
        <v>0</v>
      </c>
      <c r="I19" s="96">
        <f t="shared" si="4"/>
        <v>0</v>
      </c>
      <c r="J19" s="96">
        <f t="shared" si="4"/>
        <v>0</v>
      </c>
      <c r="K19" s="101">
        <f t="shared" si="0"/>
        <v>0</v>
      </c>
    </row>
    <row r="20" spans="1:11" ht="31.9" customHeight="1">
      <c r="A20" s="109" t="s">
        <v>124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8">
        <v>0</v>
      </c>
      <c r="J20" s="96">
        <f>-I20</f>
        <v>0</v>
      </c>
      <c r="K20" s="101">
        <f t="shared" si="0"/>
        <v>0</v>
      </c>
    </row>
    <row r="21" spans="1:11" ht="31.9" customHeight="1">
      <c r="A21" s="109" t="s">
        <v>131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0</v>
      </c>
      <c r="K21" s="101">
        <f t="shared" si="0"/>
        <v>0</v>
      </c>
    </row>
    <row r="22" spans="1:11" ht="31.9" customHeight="1">
      <c r="A22" s="109" t="s">
        <v>132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8">
        <v>0</v>
      </c>
      <c r="K22" s="101">
        <f t="shared" si="0"/>
        <v>0</v>
      </c>
    </row>
    <row r="23" spans="1:11" ht="31.9" customHeight="1">
      <c r="A23" s="108" t="s">
        <v>133</v>
      </c>
      <c r="B23" s="96">
        <f>SUM(B24:B28)</f>
        <v>0</v>
      </c>
      <c r="C23" s="96">
        <f t="shared" ref="C23:J23" si="5">SUM(C24:C28)</f>
        <v>0</v>
      </c>
      <c r="D23" s="96">
        <f t="shared" si="5"/>
        <v>0</v>
      </c>
      <c r="E23" s="96">
        <f t="shared" si="5"/>
        <v>0</v>
      </c>
      <c r="F23" s="96">
        <f t="shared" si="5"/>
        <v>0</v>
      </c>
      <c r="G23" s="96">
        <f t="shared" si="5"/>
        <v>0</v>
      </c>
      <c r="H23" s="96">
        <f t="shared" si="5"/>
        <v>0</v>
      </c>
      <c r="I23" s="96">
        <f t="shared" si="5"/>
        <v>0</v>
      </c>
      <c r="J23" s="96">
        <f t="shared" si="5"/>
        <v>0</v>
      </c>
      <c r="K23" s="101">
        <f t="shared" si="0"/>
        <v>0</v>
      </c>
    </row>
    <row r="24" spans="1:11" ht="31.9" customHeight="1">
      <c r="A24" s="109" t="s">
        <v>209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0</v>
      </c>
      <c r="I24" s="96">
        <v>0</v>
      </c>
      <c r="J24" s="96">
        <v>0</v>
      </c>
      <c r="K24" s="101">
        <f t="shared" si="0"/>
        <v>0</v>
      </c>
    </row>
    <row r="25" spans="1:11" ht="31.9" customHeight="1">
      <c r="A25" s="109" t="s">
        <v>210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0</v>
      </c>
      <c r="I25" s="96">
        <v>0</v>
      </c>
      <c r="J25" s="96">
        <v>0</v>
      </c>
      <c r="K25" s="101">
        <f t="shared" si="0"/>
        <v>0</v>
      </c>
    </row>
    <row r="26" spans="1:11" ht="31.9" customHeight="1">
      <c r="A26" s="109" t="s">
        <v>204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101">
        <f t="shared" si="0"/>
        <v>0</v>
      </c>
    </row>
    <row r="27" spans="1:11" ht="31.9" customHeight="1">
      <c r="A27" s="109" t="s">
        <v>205</v>
      </c>
      <c r="B27" s="96">
        <v>0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101">
        <f t="shared" si="0"/>
        <v>0</v>
      </c>
    </row>
    <row r="28" spans="1:11" ht="31.9" customHeight="1">
      <c r="A28" s="109" t="s">
        <v>206</v>
      </c>
      <c r="B28" s="96">
        <v>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101">
        <f t="shared" si="0"/>
        <v>0</v>
      </c>
    </row>
    <row r="29" spans="1:11" ht="31.9" customHeight="1" thickBot="1">
      <c r="A29" s="110" t="s">
        <v>125</v>
      </c>
      <c r="B29" s="99">
        <f>B11+B12</f>
        <v>0</v>
      </c>
      <c r="C29" s="99">
        <f t="shared" ref="C29:I29" si="6">C11+C12</f>
        <v>0</v>
      </c>
      <c r="D29" s="99">
        <f t="shared" si="6"/>
        <v>0</v>
      </c>
      <c r="E29" s="99">
        <f t="shared" si="6"/>
        <v>0</v>
      </c>
      <c r="F29" s="99">
        <f t="shared" si="6"/>
        <v>0</v>
      </c>
      <c r="G29" s="99">
        <f t="shared" si="6"/>
        <v>0</v>
      </c>
      <c r="H29" s="99">
        <f t="shared" si="6"/>
        <v>0</v>
      </c>
      <c r="I29" s="99">
        <f t="shared" si="6"/>
        <v>0</v>
      </c>
      <c r="J29" s="99">
        <f>J11+J12</f>
        <v>0</v>
      </c>
      <c r="K29" s="69">
        <f t="shared" si="0"/>
        <v>0</v>
      </c>
    </row>
    <row r="30" spans="1:11" ht="21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</row>
    <row r="31" spans="1:11" ht="21">
      <c r="A31" s="67" t="s">
        <v>135</v>
      </c>
      <c r="B31" s="68"/>
      <c r="C31" s="119" t="s">
        <v>211</v>
      </c>
      <c r="D31" s="119"/>
      <c r="E31" s="68"/>
      <c r="F31" s="68"/>
      <c r="G31" s="68"/>
      <c r="H31" s="120" t="s">
        <v>137</v>
      </c>
      <c r="I31" s="120"/>
      <c r="J31" s="68"/>
      <c r="K31" s="68"/>
    </row>
    <row r="32" spans="1:11" ht="21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</row>
    <row r="33" spans="1:11" ht="21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</row>
    <row r="34" spans="1:11" s="63" customFormat="1" ht="23">
      <c r="A34" s="61"/>
      <c r="B34" s="62">
        <f>资产负债表!H30</f>
        <v>0</v>
      </c>
      <c r="C34" s="62"/>
      <c r="D34" s="62"/>
      <c r="E34" s="62"/>
      <c r="F34" s="62">
        <f>资产负债表!H34</f>
        <v>0</v>
      </c>
      <c r="G34" s="62"/>
      <c r="H34" s="62"/>
      <c r="I34" s="62">
        <f>资产负债表!H37</f>
        <v>0</v>
      </c>
      <c r="J34" s="62">
        <f>资产负债表!H38</f>
        <v>0</v>
      </c>
      <c r="K34" s="62">
        <f>资产负债表!H39</f>
        <v>0</v>
      </c>
    </row>
    <row r="35" spans="1:11" s="63" customFormat="1" ht="23">
      <c r="A35" s="61"/>
      <c r="B35" s="62">
        <f>B29-B34</f>
        <v>0</v>
      </c>
      <c r="C35" s="62"/>
      <c r="D35" s="62"/>
      <c r="E35" s="62"/>
      <c r="F35" s="62">
        <f>F29-F34</f>
        <v>0</v>
      </c>
      <c r="G35" s="62"/>
      <c r="H35" s="62"/>
      <c r="I35" s="62">
        <f>I29-I34</f>
        <v>0</v>
      </c>
      <c r="J35" s="62">
        <f>J29-J34</f>
        <v>0</v>
      </c>
      <c r="K35" s="62">
        <f>K29-K34</f>
        <v>0</v>
      </c>
    </row>
    <row r="36" spans="1:11" s="65" customFormat="1" ht="23">
      <c r="A36" s="64"/>
    </row>
    <row r="37" spans="1:11" s="65" customFormat="1" ht="23">
      <c r="A37" s="64"/>
    </row>
    <row r="38" spans="1:11" s="65" customFormat="1" ht="23">
      <c r="A38" s="64"/>
    </row>
    <row r="39" spans="1:11" s="65" customFormat="1" ht="23">
      <c r="A39" s="64"/>
    </row>
    <row r="40" spans="1:11" s="65" customFormat="1" ht="23">
      <c r="A40" s="64"/>
    </row>
    <row r="41" spans="1:11" s="65" customFormat="1" ht="23">
      <c r="A41" s="64"/>
    </row>
    <row r="42" spans="1:11" s="65" customFormat="1" ht="23">
      <c r="A42" s="64"/>
    </row>
    <row r="43" spans="1:11" s="65" customFormat="1" ht="23">
      <c r="A43" s="64"/>
    </row>
    <row r="44" spans="1:11" s="65" customFormat="1" ht="23">
      <c r="A44" s="64"/>
    </row>
  </sheetData>
  <mergeCells count="15">
    <mergeCell ref="A1:K1"/>
    <mergeCell ref="A2:K2"/>
    <mergeCell ref="J3:K3"/>
    <mergeCell ref="A4:A6"/>
    <mergeCell ref="B4:K4"/>
    <mergeCell ref="J5:J6"/>
    <mergeCell ref="K5:K6"/>
    <mergeCell ref="H31:I31"/>
    <mergeCell ref="C31:D31"/>
    <mergeCell ref="B5:B6"/>
    <mergeCell ref="C5:E5"/>
    <mergeCell ref="F5:F6"/>
    <mergeCell ref="G5:G6"/>
    <mergeCell ref="H5:H6"/>
    <mergeCell ref="I5:I6"/>
  </mergeCells>
  <phoneticPr fontId="7" type="noConversion"/>
  <conditionalFormatting sqref="B7:K30 B32:K33 B31:C31 J31:K31 E31:H31">
    <cfRule type="expression" dxfId="0" priority="1" stopIfTrue="1">
      <formula>AND(#REF!="涉税通格式",B7=0)</formula>
    </cfRule>
  </conditionalFormatting>
  <pageMargins left="0.70866141732283472" right="0.70866141732283472" top="0.74803149606299213" bottom="0.74803149606299213" header="0.31496062992125984" footer="0.31496062992125984"/>
  <pageSetup paperSize="9" scale="48" orientation="landscape" r:id="rId1"/>
  <headerFooter>
    <oddFooter>&amp;C&amp;16- 7 -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资产负债表</vt:lpstr>
      <vt:lpstr>利润表</vt:lpstr>
      <vt:lpstr>现金流量表</vt:lpstr>
      <vt:lpstr>权益表（本期）</vt:lpstr>
      <vt:lpstr>权益表（上期）</vt:lpstr>
      <vt:lpstr>利润表!Print_Area</vt:lpstr>
      <vt:lpstr>'权益表（本期）'!Print_Area</vt:lpstr>
      <vt:lpstr>'权益表（上期）'!Print_Area</vt:lpstr>
      <vt:lpstr>现金流量表!Print_Area</vt:lpstr>
      <vt:lpstr>资产负债表!Print_Area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SXC</dc:creator>
  <cp:lastModifiedBy>SXC</cp:lastModifiedBy>
  <cp:lastPrinted>2018-09-05T07:30:21Z</cp:lastPrinted>
  <dcterms:created xsi:type="dcterms:W3CDTF">2018-02-27T11:14:00Z</dcterms:created>
  <dcterms:modified xsi:type="dcterms:W3CDTF">2018-09-05T07:30:46Z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