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/>
  </bookViews>
  <sheets>
    <sheet name="LEVD1_36V薄_FW設定值" sheetId="6" r:id="rId1"/>
    <sheet name=" NTC Thermistor" sheetId="3" r:id="rId2"/>
    <sheet name="實測電流" sheetId="4" r:id="rId3"/>
    <sheet name="CHG DSG OP" sheetId="1" r:id="rId4"/>
    <sheet name="Voltage" sheetId="2" r:id="rId5"/>
    <sheet name="Sheet1" sheetId="5" r:id="rId6"/>
  </sheets>
  <calcPr calcId="125725"/>
</workbook>
</file>

<file path=xl/calcChain.xml><?xml version="1.0" encoding="utf-8"?>
<calcChain xmlns="http://schemas.openxmlformats.org/spreadsheetml/2006/main">
  <c r="M9" i="6"/>
  <c r="M7"/>
  <c r="M6"/>
  <c r="D7"/>
  <c r="F7" s="1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I12" i="3"/>
  <c r="H27"/>
  <c r="J27" s="1"/>
  <c r="H31"/>
  <c r="J31" s="1"/>
  <c r="G25"/>
  <c r="H25" s="1"/>
  <c r="J25" s="1"/>
  <c r="G27"/>
  <c r="G29"/>
  <c r="H29" s="1"/>
  <c r="J29" s="1"/>
  <c r="G31"/>
  <c r="G33"/>
  <c r="H33" s="1"/>
  <c r="J33" s="1"/>
  <c r="K8"/>
  <c r="I10"/>
  <c r="F22"/>
  <c r="G22" s="1"/>
  <c r="H22" s="1"/>
  <c r="J22" s="1"/>
  <c r="F23"/>
  <c r="G23" s="1"/>
  <c r="H23" s="1"/>
  <c r="J23" s="1"/>
  <c r="F25"/>
  <c r="F26"/>
  <c r="G26" s="1"/>
  <c r="H26" s="1"/>
  <c r="J26" s="1"/>
  <c r="F27"/>
  <c r="F28"/>
  <c r="G28" s="1"/>
  <c r="H28" s="1"/>
  <c r="J28" s="1"/>
  <c r="F29"/>
  <c r="F30"/>
  <c r="G30" s="1"/>
  <c r="H30" s="1"/>
  <c r="J30" s="1"/>
  <c r="F31"/>
  <c r="F32"/>
  <c r="G32" s="1"/>
  <c r="H32" s="1"/>
  <c r="J32" s="1"/>
  <c r="F33"/>
  <c r="F34"/>
  <c r="G34" s="1"/>
  <c r="H34" s="1"/>
  <c r="J34" s="1"/>
  <c r="F24"/>
  <c r="G24" s="1"/>
  <c r="H24" s="1"/>
  <c r="J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E10" i="6" l="1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<sst xmlns="http://schemas.openxmlformats.org/spreadsheetml/2006/main" count="230" uniqueCount="135">
  <si>
    <t>R-sense</t>
    <phoneticPr fontId="1" type="noConversion"/>
  </si>
  <si>
    <t>CGH OP</t>
    <phoneticPr fontId="1" type="noConversion"/>
  </si>
  <si>
    <t>R1</t>
    <phoneticPr fontId="1" type="noConversion"/>
  </si>
  <si>
    <t>R</t>
    <phoneticPr fontId="1" type="noConversion"/>
  </si>
  <si>
    <t>R2</t>
    <phoneticPr fontId="1" type="noConversion"/>
  </si>
  <si>
    <t>kR</t>
    <phoneticPr fontId="1" type="noConversion"/>
  </si>
  <si>
    <t>Gain=</t>
    <phoneticPr fontId="1" type="noConversion"/>
  </si>
  <si>
    <t>R1/R2</t>
    <phoneticPr fontId="1" type="noConversion"/>
  </si>
  <si>
    <t>mR ==&gt;</t>
    <phoneticPr fontId="1" type="noConversion"/>
  </si>
  <si>
    <t>Current(mA)</t>
    <phoneticPr fontId="1" type="noConversion"/>
  </si>
  <si>
    <t>V-Rsense(mv)</t>
    <phoneticPr fontId="1" type="noConversion"/>
  </si>
  <si>
    <t>OP-Output(mV)</t>
    <phoneticPr fontId="1" type="noConversion"/>
  </si>
  <si>
    <t>CHG OP</t>
    <phoneticPr fontId="1" type="noConversion"/>
  </si>
  <si>
    <t>ADC</t>
    <phoneticPr fontId="1" type="noConversion"/>
  </si>
  <si>
    <t>ADC calculate</t>
    <phoneticPr fontId="1" type="noConversion"/>
  </si>
  <si>
    <t>ADC res.</t>
    <phoneticPr fontId="1" type="noConversion"/>
  </si>
  <si>
    <t>bits ==&gt;</t>
    <phoneticPr fontId="1" type="noConversion"/>
  </si>
  <si>
    <t>ADC Ref.</t>
    <phoneticPr fontId="1" type="noConversion"/>
  </si>
  <si>
    <t>V</t>
    <phoneticPr fontId="1" type="noConversion"/>
  </si>
  <si>
    <t>mV</t>
    <phoneticPr fontId="1" type="noConversion"/>
  </si>
  <si>
    <t>a step</t>
    <phoneticPr fontId="1" type="noConversion"/>
  </si>
  <si>
    <t>VBAT</t>
    <phoneticPr fontId="1" type="noConversion"/>
  </si>
  <si>
    <t>R2 (對地)</t>
    <phoneticPr fontId="1" type="noConversion"/>
  </si>
  <si>
    <t>Cell Min Vol</t>
    <phoneticPr fontId="1" type="noConversion"/>
  </si>
  <si>
    <t>Cell Max Vol</t>
    <phoneticPr fontId="1" type="noConversion"/>
  </si>
  <si>
    <t>Max Vol</t>
    <phoneticPr fontId="1" type="noConversion"/>
  </si>
  <si>
    <t>Min Vol</t>
    <phoneticPr fontId="1" type="noConversion"/>
  </si>
  <si>
    <t>Serial cell</t>
    <phoneticPr fontId="1" type="noConversion"/>
  </si>
  <si>
    <t>Vbat (V)</t>
    <phoneticPr fontId="1" type="noConversion"/>
  </si>
  <si>
    <t>分壓output(mV)</t>
    <phoneticPr fontId="1" type="noConversion"/>
  </si>
  <si>
    <t>分壓output(V)</t>
    <phoneticPr fontId="1" type="noConversion"/>
  </si>
  <si>
    <t>mA to ADC factor</t>
    <phoneticPr fontId="1" type="noConversion"/>
  </si>
  <si>
    <t>mv to ADC Factor</t>
    <phoneticPr fontId="1" type="noConversion"/>
  </si>
  <si>
    <t>10mV to ADC factor</t>
    <phoneticPr fontId="1" type="noConversion"/>
  </si>
  <si>
    <t>Factor = (R1+R2)/R2 * ADC_Step</t>
    <phoneticPr fontId="1" type="noConversion"/>
  </si>
  <si>
    <t>DSG OP</t>
    <phoneticPr fontId="1" type="noConversion"/>
  </si>
  <si>
    <t>Factor = Rsense(R) * op_gain / ADC step(mV)</t>
    <phoneticPr fontId="1" type="noConversion"/>
  </si>
  <si>
    <t>10mA to ADC factor</t>
    <phoneticPr fontId="1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</si>
  <si>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</si>
  <si>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</si>
  <si>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</si>
  <si>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</si>
  <si>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1" type="noConversion"/>
  </si>
  <si>
    <t>VDD</t>
    <phoneticPr fontId="1" type="noConversion"/>
  </si>
  <si>
    <t>NTC 溫度(度)</t>
    <phoneticPr fontId="1" type="noConversion"/>
  </si>
  <si>
    <t>NTC (kR)</t>
    <phoneticPr fontId="1" type="noConversion"/>
  </si>
  <si>
    <t>//  NTC 25 Celcius = 10kR;        NTC 0  Celcius = 27.391kR</t>
    <phoneticPr fontId="1" type="noConversion"/>
  </si>
  <si>
    <t>//  NTC 40 Celcius = 5.8281kR;    NTC 45 Celcius = 4.9183kR</t>
    <phoneticPr fontId="1" type="noConversion"/>
  </si>
  <si>
    <t>//  NTC 50 Celcius = 4.1709kR;    NTC 55 Celcius = 3.5539kR</t>
    <phoneticPr fontId="1" type="noConversion"/>
  </si>
  <si>
    <t>//  NTC 60 Celcius = 3.0417kR;    NTC 65 Celcius = 2.6144kR</t>
    <phoneticPr fontId="1" type="noConversion"/>
  </si>
  <si>
    <t>//  NTC 70 Celcius = 2.2559kR;    NTC 75 Celcius = 1.9538kR</t>
    <phoneticPr fontId="1" type="noConversion"/>
  </si>
  <si>
    <t>//  NTC 80 Celcius = 1.6980kR;    NTC 85 Celcius = 1.4805kR</t>
    <phoneticPr fontId="1" type="noConversion"/>
  </si>
  <si>
    <t>//                       thermal voltage output</t>
    <phoneticPr fontId="1" type="noConversion"/>
  </si>
  <si>
    <t>thermal voltage output (V)</t>
    <phoneticPr fontId="1" type="noConversion"/>
  </si>
  <si>
    <t>output (mV)</t>
    <phoneticPr fontId="1" type="noConversion"/>
  </si>
  <si>
    <t>factor</t>
    <phoneticPr fontId="1" type="noConversion"/>
  </si>
  <si>
    <t>1/ADC RES</t>
    <phoneticPr fontId="1" type="noConversion"/>
  </si>
  <si>
    <t>ADC to Voltage</t>
    <phoneticPr fontId="1" type="noConversion"/>
  </si>
  <si>
    <t>adc vol(mv)</t>
    <phoneticPr fontId="1" type="noConversion"/>
  </si>
  <si>
    <t>battery(V)</t>
    <phoneticPr fontId="1" type="noConversion"/>
  </si>
  <si>
    <t>Battery Vol(V)</t>
    <phoneticPr fontId="1" type="noConversion"/>
  </si>
  <si>
    <t>ADC OFFSET</t>
    <phoneticPr fontId="1" type="noConversion"/>
  </si>
  <si>
    <t>實際值-理論值</t>
    <phoneticPr fontId="1" type="noConversion"/>
  </si>
  <si>
    <t>量測實際ADC</t>
    <phoneticPr fontId="1" type="noConversion"/>
  </si>
  <si>
    <t>量測實際值</t>
    <phoneticPr fontId="1" type="noConversion"/>
  </si>
  <si>
    <t>offset</t>
    <phoneticPr fontId="1" type="noConversion"/>
  </si>
  <si>
    <t>分壓(V)</t>
    <phoneticPr fontId="1" type="noConversion"/>
  </si>
  <si>
    <t>ADC_OFFSET</t>
    <phoneticPr fontId="1" type="noConversion"/>
  </si>
  <si>
    <t>op out (mV)</t>
    <phoneticPr fontId="1" type="noConversion"/>
  </si>
  <si>
    <t>input (A)</t>
    <phoneticPr fontId="1" type="noConversion"/>
  </si>
  <si>
    <t>Rsense</t>
    <phoneticPr fontId="1" type="noConversion"/>
  </si>
  <si>
    <t>DSG OP ADC</t>
    <phoneticPr fontId="1" type="noConversion"/>
  </si>
  <si>
    <t>Current(mA)</t>
    <phoneticPr fontId="1" type="noConversion"/>
  </si>
  <si>
    <t>ADC min</t>
    <phoneticPr fontId="1" type="noConversion"/>
  </si>
  <si>
    <t>ADC max</t>
    <phoneticPr fontId="1" type="noConversion"/>
  </si>
  <si>
    <t>CHG OP ADC</t>
    <phoneticPr fontId="1" type="noConversion"/>
  </si>
  <si>
    <t>Voltage(V)</t>
    <phoneticPr fontId="1" type="noConversion"/>
  </si>
  <si>
    <t>倍</t>
    <phoneticPr fontId="1" type="noConversion"/>
  </si>
  <si>
    <t>DSG (A)</t>
    <phoneticPr fontId="1" type="noConversion"/>
  </si>
  <si>
    <t>R-sense(mV)</t>
    <phoneticPr fontId="1" type="noConversion"/>
  </si>
  <si>
    <t>OP-Out(mV)</t>
    <phoneticPr fontId="1" type="noConversion"/>
  </si>
  <si>
    <t>gain</t>
    <phoneticPr fontId="1" type="noConversion"/>
  </si>
  <si>
    <t>adc 10 bit</t>
    <phoneticPr fontId="1" type="noConversion"/>
  </si>
  <si>
    <t>ADC ref</t>
    <phoneticPr fontId="1" type="noConversion"/>
  </si>
  <si>
    <t>mv</t>
    <phoneticPr fontId="1" type="noConversion"/>
  </si>
  <si>
    <t>ADC setp</t>
    <phoneticPr fontId="1" type="noConversion"/>
  </si>
  <si>
    <t>ADC Valu</t>
    <phoneticPr fontId="1" type="noConversion"/>
  </si>
  <si>
    <t>R-calcul</t>
    <phoneticPr fontId="1" type="noConversion"/>
  </si>
  <si>
    <t>mR</t>
    <phoneticPr fontId="1" type="noConversion"/>
  </si>
  <si>
    <t>error tol</t>
    <phoneticPr fontId="1" type="noConversion"/>
  </si>
  <si>
    <t>ADC factor</t>
    <phoneticPr fontId="1" type="noConversion"/>
  </si>
  <si>
    <t>V</t>
    <phoneticPr fontId="1" type="noConversion"/>
  </si>
  <si>
    <t>adc step</t>
    <phoneticPr fontId="1" type="noConversion"/>
  </si>
  <si>
    <t>Gain</t>
    <phoneticPr fontId="1" type="noConversion"/>
  </si>
  <si>
    <t>DSG OP</t>
    <phoneticPr fontId="1" type="noConversion"/>
  </si>
  <si>
    <t>ADC offset</t>
    <phoneticPr fontId="1" type="noConversion"/>
  </si>
  <si>
    <t>硬體設定及校正值</t>
    <phoneticPr fontId="1" type="noConversion"/>
  </si>
  <si>
    <t>10mA to ADC Factor = mA to ADC Factor / 10</t>
    <phoneticPr fontId="1" type="noConversion"/>
  </si>
  <si>
    <t>1mA to ADC Factor = Rsense(R) * op_gain / ADC step(mV)</t>
    <phoneticPr fontId="1" type="noConversion"/>
  </si>
  <si>
    <t>1mA to ADC Factor</t>
  </si>
  <si>
    <t xml:space="preserve">CHG </t>
    <phoneticPr fontId="1" type="noConversion"/>
  </si>
  <si>
    <t>輸入電流(mA)</t>
  </si>
  <si>
    <t>DSG</t>
    <phoneticPr fontId="1" type="noConversion"/>
  </si>
  <si>
    <t>//實際值-理論值</t>
  </si>
  <si>
    <t>//實際值-理論值</t>
    <phoneticPr fontId="1" type="noConversion"/>
  </si>
  <si>
    <t>ADC Values</t>
    <phoneticPr fontId="1" type="noConversion"/>
  </si>
  <si>
    <t>ADC / 10</t>
    <phoneticPr fontId="1" type="noConversion"/>
  </si>
  <si>
    <t>輸入電壓(V)</t>
    <phoneticPr fontId="1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</si>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</sst>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4" fillId="7" borderId="9" xfId="0" applyFont="1" applyFill="1" applyBorder="1" applyAlignment="1">
      <alignment horizontal="center" vertical="center" wrapText="1" readingOrder="1"/>
    </xf>
    <xf numFmtId="0" fontId="4" fillId="7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 readingOrder="1"/>
    </xf>
    <xf numFmtId="0" fontId="4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3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5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3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5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0" fillId="11" borderId="0" xfId="0" applyFill="1" applyBorder="1">
      <alignment vertical="center"/>
    </xf>
    <xf numFmtId="0" fontId="0" fillId="11" borderId="33" xfId="0" applyFill="1" applyBorder="1">
      <alignment vertical="center"/>
    </xf>
    <xf numFmtId="0" fontId="0" fillId="0" borderId="30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343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76692864"/>
        <c:axId val="76695040"/>
      </c:scatterChart>
      <c:valAx>
        <c:axId val="76692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695040"/>
        <c:crosses val="autoZero"/>
        <c:crossBetween val="midCat"/>
      </c:valAx>
      <c:valAx>
        <c:axId val="7669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692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572"/>
          <c:y val="0.41794355377243081"/>
          <c:w val="0.26839237057220733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377"/>
          <c:h val="0.78461734930225613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82777216"/>
        <c:axId val="82779136"/>
      </c:scatterChart>
      <c:valAx>
        <c:axId val="82777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2779136"/>
        <c:crosses val="autoZero"/>
        <c:crossBetween val="midCat"/>
      </c:valAx>
      <c:valAx>
        <c:axId val="8277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2777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101"/>
          <c:y val="0.40512921957436798"/>
          <c:w val="0.33445405597923494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533E-2"/>
          <c:y val="8.1301028172182543E-2"/>
          <c:w val="0.79229764355444854"/>
          <c:h val="0.77235976763573377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90610688"/>
        <c:axId val="90616960"/>
      </c:scatterChart>
      <c:valAx>
        <c:axId val="90610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616960"/>
        <c:crosses val="autoZero"/>
        <c:crossBetween val="midCat"/>
      </c:valAx>
      <c:valAx>
        <c:axId val="9061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610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1866"/>
          <c:y val="0.39837503804369423"/>
          <c:w val="9.4910655217459991E-2"/>
          <c:h val="0.138211747892710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N50"/>
  <sheetViews>
    <sheetView tabSelected="1" topLeftCell="A17" workbookViewId="0">
      <selection activeCell="C24" sqref="C24:C50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67" t="s">
        <v>101</v>
      </c>
      <c r="J5" s="67"/>
      <c r="K5" s="58" t="s">
        <v>105</v>
      </c>
      <c r="L5" s="58"/>
      <c r="M5" s="58" t="s">
        <v>106</v>
      </c>
      <c r="N5" s="62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68">
        <v>3000</v>
      </c>
      <c r="J6" s="68"/>
      <c r="K6" s="59">
        <f>I6*E10+E9</f>
        <v>278.52800000000002</v>
      </c>
      <c r="L6" s="59"/>
      <c r="M6" s="59">
        <f>I6/10</f>
        <v>300</v>
      </c>
      <c r="N6" s="63"/>
    </row>
    <row r="7" spans="3:14" ht="18" thickTop="1" thickBot="1">
      <c r="C7" s="14" t="s">
        <v>0</v>
      </c>
      <c r="D7" s="35">
        <f>10/3</f>
        <v>3.3333333333333335</v>
      </c>
      <c r="E7" s="10" t="s">
        <v>8</v>
      </c>
      <c r="F7" s="10">
        <f>D7/1000</f>
        <v>3.3333333333333335E-3</v>
      </c>
      <c r="G7" s="10" t="s">
        <v>3</v>
      </c>
      <c r="H7" s="55" t="s">
        <v>102</v>
      </c>
      <c r="I7" s="69">
        <v>3000</v>
      </c>
      <c r="J7" s="69"/>
      <c r="K7" s="60">
        <f>I7*E13+E12</f>
        <v>278.52800000000002</v>
      </c>
      <c r="L7" s="60"/>
      <c r="M7" s="60">
        <f>I7/10</f>
        <v>300</v>
      </c>
      <c r="N7" s="64"/>
    </row>
    <row r="8" spans="3:14">
      <c r="C8" s="42" t="s">
        <v>12</v>
      </c>
      <c r="D8" s="27" t="s">
        <v>93</v>
      </c>
      <c r="E8" s="36">
        <v>68</v>
      </c>
      <c r="F8" s="10"/>
      <c r="G8" s="10"/>
      <c r="H8" s="56"/>
      <c r="I8" s="70" t="s">
        <v>107</v>
      </c>
      <c r="J8" s="70"/>
      <c r="K8" s="61" t="s">
        <v>105</v>
      </c>
      <c r="L8" s="61"/>
      <c r="M8" s="61" t="s">
        <v>106</v>
      </c>
      <c r="N8" s="65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69">
        <v>20</v>
      </c>
      <c r="J9" s="69"/>
      <c r="K9" s="60">
        <f>I9/(E14+E15)*E15*1000/D6+E16</f>
        <v>339.23926380368101</v>
      </c>
      <c r="L9" s="60"/>
      <c r="M9" s="60">
        <f>I9/10</f>
        <v>2</v>
      </c>
      <c r="N9" s="66"/>
    </row>
    <row r="10" spans="3:14">
      <c r="C10" s="43" t="s">
        <v>99</v>
      </c>
      <c r="D10" s="30"/>
      <c r="E10" s="52">
        <f>F7*E8/D6</f>
        <v>9.2842666666666671E-2</v>
      </c>
      <c r="F10" s="10"/>
      <c r="G10" s="15"/>
    </row>
    <row r="11" spans="3:14">
      <c r="C11" s="42" t="s">
        <v>94</v>
      </c>
      <c r="D11" s="27" t="s">
        <v>93</v>
      </c>
      <c r="E11" s="36">
        <v>68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9.2842666666666671E-2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I5:J5"/>
    <mergeCell ref="I6:J6"/>
    <mergeCell ref="I7:J7"/>
    <mergeCell ref="I8:J8"/>
    <mergeCell ref="I9:J9"/>
    <mergeCell ref="K5:L5"/>
    <mergeCell ref="K6:L6"/>
    <mergeCell ref="K7:L7"/>
    <mergeCell ref="K8:L8"/>
    <mergeCell ref="K9:L9"/>
    <mergeCell ref="M5:N5"/>
    <mergeCell ref="M6:N6"/>
    <mergeCell ref="M7:N7"/>
    <mergeCell ref="M8:N8"/>
    <mergeCell ref="M9:N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/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2.5</v>
      </c>
      <c r="J9" t="s">
        <v>18</v>
      </c>
    </row>
    <row r="10" spans="1:11">
      <c r="A10" t="s">
        <v>47</v>
      </c>
      <c r="H10" t="s">
        <v>20</v>
      </c>
      <c r="I10">
        <f>I9/K8*1000</f>
        <v>2.44140625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0.40960000000000002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990</v>
      </c>
      <c r="J21">
        <f>H21/G21</f>
        <v>0.40959867604468347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955</v>
      </c>
      <c r="J22">
        <f t="shared" ref="J22:J34" si="2">H22/G22</f>
        <v>0.40951972555746141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931</v>
      </c>
      <c r="J23">
        <f t="shared" si="2"/>
        <v>0.40959084909810822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675</v>
      </c>
      <c r="J24">
        <f t="shared" si="2"/>
        <v>0.40909090909090912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497</v>
      </c>
      <c r="J25">
        <f t="shared" si="2"/>
        <v>0.40905349794238682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445</v>
      </c>
      <c r="J26">
        <f t="shared" si="2"/>
        <v>0.40900735294117646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397</v>
      </c>
      <c r="J27">
        <f t="shared" si="2"/>
        <v>0.40885684860968075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354</v>
      </c>
      <c r="J28">
        <f t="shared" si="2"/>
        <v>0.40924855491329482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315</v>
      </c>
      <c r="J29">
        <f t="shared" si="2"/>
        <v>0.40909090909090912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280</v>
      </c>
      <c r="J30">
        <f t="shared" si="2"/>
        <v>0.40935672514619881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248</v>
      </c>
      <c r="J31">
        <f t="shared" si="2"/>
        <v>0.40856672158154861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220</v>
      </c>
      <c r="J32">
        <f t="shared" si="2"/>
        <v>0.40816326530612246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196</v>
      </c>
      <c r="J33">
        <f t="shared" si="2"/>
        <v>0.40918580375782881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174</v>
      </c>
      <c r="J34">
        <f t="shared" si="2"/>
        <v>0.40845070422535212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82"/>
  <sheetViews>
    <sheetView topLeftCell="A25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LEVD1_36V薄_FW設定值</vt:lpstr>
      <vt:lpstr> NTC Thermistor</vt:lpstr>
      <vt:lpstr>實測電流</vt:lpstr>
      <vt:lpstr>CHG DSG OP</vt:lpstr>
      <vt:lpstr>Voltage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2012-05-18T09:16:13Z</dcterms:modified>
</cp:coreProperties>
</file>