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\\Client\C$\Users\juliamengxuanyu\Desktop\2022 Spring\ECON 425\"/>
    </mc:Choice>
  </mc:AlternateContent>
  <xr:revisionPtr revIDLastSave="0" documentId="13_ncr:1_{D13D1633-73A5-4307-A948-E22366B08660}" xr6:coauthVersionLast="36" xr6:coauthVersionMax="36" xr10:uidLastSave="{00000000-0000-0000-0000-000000000000}"/>
  <bookViews>
    <workbookView xWindow="0" yWindow="0" windowWidth="28065" windowHeight="12315" xr2:uid="{00000000-000D-0000-FFFF-FFFF00000000}"/>
  </bookViews>
  <sheets>
    <sheet name="Buying on Margin" sheetId="5" r:id="rId1"/>
  </sheets>
  <definedNames>
    <definedName name="_xlnm.Print_Area" localSheetId="0">'Buying on Margin'!$A$1:$H$22</definedName>
  </definedNames>
  <calcPr calcId="191029"/>
</workbook>
</file>

<file path=xl/calcChain.xml><?xml version="1.0" encoding="utf-8"?>
<calcChain xmlns="http://schemas.openxmlformats.org/spreadsheetml/2006/main">
  <c r="B21" i="5" l="1"/>
  <c r="B19" i="5"/>
  <c r="B7" i="5"/>
  <c r="B18" i="5" s="1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B5" i="5"/>
  <c r="B17" i="5" l="1"/>
  <c r="B20" i="5" s="1"/>
  <c r="B22" i="5" s="1"/>
  <c r="E4" i="5" s="1"/>
</calcChain>
</file>

<file path=xl/sharedStrings.xml><?xml version="1.0" encoding="utf-8"?>
<sst xmlns="http://schemas.openxmlformats.org/spreadsheetml/2006/main" count="68" uniqueCount="57">
  <si>
    <t xml:space="preserve">Chapter 3 </t>
  </si>
  <si>
    <t>Buying on Margin</t>
  </si>
  <si>
    <t>Action or Formula</t>
  </si>
  <si>
    <t xml:space="preserve">Ending </t>
  </si>
  <si>
    <t>Return on</t>
  </si>
  <si>
    <t>Return with</t>
  </si>
  <si>
    <t>B5</t>
  </si>
  <si>
    <t>initial percentage margin=equity/value of stocks</t>
  </si>
  <si>
    <t>for Column B</t>
  </si>
  <si>
    <t>St Price</t>
  </si>
  <si>
    <t xml:space="preserve"> Investment</t>
  </si>
  <si>
    <t>No Margin</t>
  </si>
  <si>
    <t>%margin= equity/NP</t>
  </si>
  <si>
    <t>Initial Equity Investment</t>
  </si>
  <si>
    <t>Enter data</t>
  </si>
  <si>
    <t>B22</t>
  </si>
  <si>
    <t>N=Equity/%margin*P=B4/B10*B6</t>
  </si>
  <si>
    <t>Amount Borrowed</t>
  </si>
  <si>
    <t>(B4/B10)-B4</t>
  </si>
  <si>
    <t>B7</t>
  </si>
  <si>
    <t>initial margin percent=equity/values of stocks</t>
  </si>
  <si>
    <t>Initial Stock Price</t>
  </si>
  <si>
    <t>initial margin percent(I)=E/E+L</t>
  </si>
  <si>
    <t>Shares Purchased</t>
  </si>
  <si>
    <t>(B4/B10)/B6</t>
  </si>
  <si>
    <t>L=(E/I)-E</t>
  </si>
  <si>
    <t>Ending Stock Price</t>
  </si>
  <si>
    <t xml:space="preserve">Cash Dividends During Hold Per. </t>
  </si>
  <si>
    <t>Initial Margin Percentage</t>
  </si>
  <si>
    <t>Maintenance Margin Percentage</t>
  </si>
  <si>
    <t>Rate on Margin Loan</t>
  </si>
  <si>
    <t>Holding Period in Months</t>
  </si>
  <si>
    <t>Return on Investment</t>
  </si>
  <si>
    <t xml:space="preserve">  Capital Gain on Stock</t>
  </si>
  <si>
    <t>B7*(B8-B6)</t>
  </si>
  <si>
    <t xml:space="preserve">  Dividends</t>
  </si>
  <si>
    <t>B7*B9</t>
  </si>
  <si>
    <t xml:space="preserve">  Interest on Margin Loan</t>
  </si>
  <si>
    <t>B5*(B14/12)*B13</t>
  </si>
  <si>
    <t xml:space="preserve">  Net Income</t>
  </si>
  <si>
    <t>B17+B18-B19</t>
  </si>
  <si>
    <t>LEGEND:</t>
  </si>
  <si>
    <t xml:space="preserve">  Initial Investment</t>
  </si>
  <si>
    <t>B4</t>
  </si>
  <si>
    <t>B20/B21</t>
  </si>
  <si>
    <t>Value calculated</t>
  </si>
  <si>
    <t>See comment</t>
  </si>
  <si>
    <t>Margin Call:</t>
  </si>
  <si>
    <t>Margin Based on Ending Price</t>
  </si>
  <si>
    <t>((B7*B8)-B5)/(B7*B8)</t>
  </si>
  <si>
    <t>Price When Margin Call Occurs</t>
  </si>
  <si>
    <t>B5/(B7-(B11*B7))</t>
  </si>
  <si>
    <t xml:space="preserve">Return on Stock without Margin </t>
  </si>
  <si>
    <t>((B8-B6)+B9)/B6</t>
  </si>
  <si>
    <t>Margin perccentage= Initial Equity/Value of stocks</t>
  </si>
  <si>
    <t>P&lt;L/N(1-m) Loan/Shares Purchases(1-Maintenance Margin)</t>
  </si>
  <si>
    <t>Return on Stock without Margin=(change in stock price+dividend)/initial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</si>
</sst>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Fill="1"/>
    <xf numFmtId="164" fontId="0" fillId="2" borderId="2" xfId="0" applyNumberFormat="1" applyFill="1" applyBorder="1"/>
    <xf numFmtId="0" fontId="0" fillId="0" borderId="0" xfId="0" applyFill="1" applyAlignment="1">
      <alignment horizontal="center"/>
    </xf>
    <xf numFmtId="0" fontId="0" fillId="0" borderId="3" xfId="0" applyBorder="1"/>
    <xf numFmtId="164" fontId="0" fillId="3" borderId="2" xfId="0" applyNumberFormat="1" applyFill="1" applyBorder="1"/>
    <xf numFmtId="164" fontId="0" fillId="2" borderId="4" xfId="0" applyNumberFormat="1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10" fontId="0" fillId="2" borderId="2" xfId="0" applyNumberFormat="1" applyFill="1" applyBorder="1"/>
    <xf numFmtId="0" fontId="0" fillId="2" borderId="2" xfId="0" applyFill="1" applyBorder="1"/>
    <xf numFmtId="0" fontId="0" fillId="0" borderId="0" xfId="0" applyFill="1"/>
    <xf numFmtId="164" fontId="0" fillId="0" borderId="0" xfId="0" applyNumberFormat="1"/>
    <xf numFmtId="10" fontId="0" fillId="3" borderId="2" xfId="0" applyNumberFormat="1" applyFill="1" applyBorder="1"/>
    <xf numFmtId="0" fontId="0" fillId="0" borderId="0" xfId="0" applyAlignment="1">
      <alignment horizontal="center"/>
    </xf>
    <xf numFmtId="0" fontId="0" fillId="0" borderId="0" xfId="0" applyBorder="1"/>
    <xf numFmtId="10" fontId="0" fillId="3" borderId="0" xfId="0" applyNumberFormat="1" applyFill="1"/>
    <xf numFmtId="10" fontId="0" fillId="0" borderId="0" xfId="0" applyNumberFormat="1"/>
    <xf numFmtId="43" fontId="0" fillId="0" borderId="0" xfId="1" applyFont="1"/>
    <xf numFmtId="2" fontId="0" fillId="0" borderId="0" xfId="0" applyNumberFormat="1"/>
    <xf numFmtId="0" fontId="0" fillId="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workbookViewId="0">
      <selection activeCell="K10" sqref="K10"/>
    </sheetView>
  </sheetViews>
  <sheetFormatPr defaultColWidth="9" defaultRowHeight="12.75"/>
  <cols>
    <col min="1" max="1" width="28" customWidth="1"/>
    <col min="2" max="2" width="11.5703125" customWidth="1"/>
    <col min="3" max="3" width="17.7109375" customWidth="1"/>
    <col min="5" max="5" width="11.42578125" customWidth="1"/>
    <col min="6" max="7" width="7.7109375" customWidth="1"/>
    <col min="8" max="8" width="11.42578125" customWidth="1"/>
    <col min="11" max="11" width="48.7109375" customWidth="1"/>
    <col min="12" max="13" width="10" customWidth="1"/>
    <col min="14" max="14" width="12" customWidth="1"/>
    <col min="15" max="15" width="10" customWidth="1"/>
  </cols>
  <sheetData>
    <row r="1" spans="1:15">
      <c r="A1" s="1" t="s">
        <v>0</v>
      </c>
    </row>
    <row r="2" spans="1:15">
      <c r="A2" s="1" t="s">
        <v>1</v>
      </c>
      <c r="C2" s="2" t="s">
        <v>2</v>
      </c>
      <c r="D2" s="3" t="s">
        <v>3</v>
      </c>
      <c r="E2" s="3" t="s">
        <v>4</v>
      </c>
      <c r="G2" s="3" t="s">
        <v>3</v>
      </c>
      <c r="H2" s="3" t="s">
        <v>5</v>
      </c>
      <c r="J2" s="3" t="s">
        <v>6</v>
      </c>
      <c r="K2" t="s">
        <v>7</v>
      </c>
    </row>
    <row r="3" spans="1:15">
      <c r="C3" s="4" t="s">
        <v>8</v>
      </c>
      <c r="D3" s="5" t="s">
        <v>9</v>
      </c>
      <c r="E3" s="5" t="s">
        <v>10</v>
      </c>
      <c r="F3" s="19"/>
      <c r="G3" s="5" t="s">
        <v>9</v>
      </c>
      <c r="H3" s="5" t="s">
        <v>11</v>
      </c>
      <c r="K3" s="21" t="s">
        <v>12</v>
      </c>
      <c r="L3" s="22"/>
      <c r="M3" s="22"/>
      <c r="N3" s="22"/>
      <c r="O3" s="22"/>
    </row>
    <row r="4" spans="1:15">
      <c r="A4" s="6" t="s">
        <v>13</v>
      </c>
      <c r="B4" s="7">
        <v>20000</v>
      </c>
      <c r="C4" s="8" t="s">
        <v>14</v>
      </c>
      <c r="D4" s="9"/>
      <c r="E4" s="20">
        <f>B22</f>
        <v>-0.68</v>
      </c>
      <c r="F4" t="s">
        <v>15</v>
      </c>
      <c r="G4" s="9"/>
      <c r="H4" s="20"/>
      <c r="K4" s="23" t="s">
        <v>16</v>
      </c>
      <c r="L4" s="21"/>
    </row>
    <row r="5" spans="1:15">
      <c r="A5" s="6" t="s">
        <v>17</v>
      </c>
      <c r="B5" s="10">
        <f>(B4/B10)-B4</f>
        <v>20000</v>
      </c>
      <c r="C5" s="24" t="s">
        <v>18</v>
      </c>
      <c r="D5" s="11">
        <f>20</f>
        <v>20</v>
      </c>
      <c r="E5" s="20">
        <f t="dataTable" ref="E5:E17" dt2D="0" dtr="0" r1="B8"/>
        <v>-1.08</v>
      </c>
      <c r="G5" s="11"/>
      <c r="H5" s="20"/>
      <c r="J5" s="3" t="s">
        <v>19</v>
      </c>
      <c r="K5" s="23" t="s">
        <v>20</v>
      </c>
      <c r="L5" s="21"/>
    </row>
    <row r="6" spans="1:15">
      <c r="A6" s="6" t="s">
        <v>21</v>
      </c>
      <c r="B6" s="7">
        <v>40</v>
      </c>
      <c r="C6" s="8" t="s">
        <v>14</v>
      </c>
      <c r="D6" s="12">
        <f>D5+4</f>
        <v>24</v>
      </c>
      <c r="E6" s="20">
        <v>-0.88</v>
      </c>
      <c r="G6" s="12"/>
      <c r="H6" s="20"/>
      <c r="K6" s="23" t="s">
        <v>22</v>
      </c>
      <c r="L6" s="21"/>
    </row>
    <row r="7" spans="1:15">
      <c r="A7" s="6" t="s">
        <v>23</v>
      </c>
      <c r="B7" s="10">
        <f>B4/(B10*B6)</f>
        <v>1000</v>
      </c>
      <c r="C7" s="24" t="s">
        <v>24</v>
      </c>
      <c r="D7" s="12">
        <f t="shared" ref="D7:D17" si="0">D6+4</f>
        <v>28</v>
      </c>
      <c r="E7" s="20">
        <v>-0.68</v>
      </c>
      <c r="G7" s="12"/>
      <c r="H7" s="20"/>
      <c r="K7" s="23" t="s">
        <v>25</v>
      </c>
      <c r="L7" s="21"/>
    </row>
    <row r="8" spans="1:15">
      <c r="A8" s="6" t="s">
        <v>26</v>
      </c>
      <c r="B8" s="7">
        <v>28</v>
      </c>
      <c r="C8" s="8" t="s">
        <v>14</v>
      </c>
      <c r="D8" s="12">
        <f t="shared" si="0"/>
        <v>32</v>
      </c>
      <c r="E8" s="20">
        <v>-0.48</v>
      </c>
      <c r="G8" s="12"/>
      <c r="H8" s="20"/>
      <c r="K8" s="23"/>
      <c r="L8" s="21"/>
    </row>
    <row r="9" spans="1:15">
      <c r="A9" s="6" t="s">
        <v>27</v>
      </c>
      <c r="B9" s="7">
        <v>0</v>
      </c>
      <c r="C9" s="8" t="s">
        <v>14</v>
      </c>
      <c r="D9" s="12">
        <f t="shared" si="0"/>
        <v>36</v>
      </c>
      <c r="E9" s="20">
        <v>-0.28000000000000003</v>
      </c>
      <c r="G9" s="12"/>
      <c r="H9" s="20"/>
      <c r="K9" s="23"/>
      <c r="L9" s="21"/>
    </row>
    <row r="10" spans="1:15">
      <c r="A10" s="6" t="s">
        <v>28</v>
      </c>
      <c r="B10" s="13">
        <v>0.5</v>
      </c>
      <c r="C10" s="8" t="s">
        <v>14</v>
      </c>
      <c r="D10" s="12">
        <f t="shared" si="0"/>
        <v>40</v>
      </c>
      <c r="E10" s="20">
        <v>-0.08</v>
      </c>
      <c r="G10" s="12"/>
      <c r="H10" s="20"/>
      <c r="K10" s="23"/>
      <c r="L10" s="21"/>
    </row>
    <row r="11" spans="1:15">
      <c r="A11" s="6" t="s">
        <v>29</v>
      </c>
      <c r="B11" s="13">
        <v>0.35</v>
      </c>
      <c r="C11" s="8" t="s">
        <v>14</v>
      </c>
      <c r="D11" s="12">
        <f t="shared" si="0"/>
        <v>44</v>
      </c>
      <c r="E11" s="20">
        <v>0.12</v>
      </c>
      <c r="G11" s="12"/>
      <c r="H11" s="20"/>
      <c r="K11" s="23"/>
      <c r="L11" s="21"/>
    </row>
    <row r="12" spans="1:15">
      <c r="A12" s="6"/>
      <c r="C12" s="8"/>
      <c r="D12" s="12">
        <f t="shared" si="0"/>
        <v>48</v>
      </c>
      <c r="E12" s="20">
        <v>0.32</v>
      </c>
      <c r="G12" s="12"/>
      <c r="H12" s="20"/>
      <c r="K12" s="23"/>
      <c r="L12" s="21"/>
    </row>
    <row r="13" spans="1:15">
      <c r="A13" s="6" t="s">
        <v>30</v>
      </c>
      <c r="B13" s="13">
        <v>0.08</v>
      </c>
      <c r="C13" s="8" t="s">
        <v>14</v>
      </c>
      <c r="D13" s="12">
        <f t="shared" si="0"/>
        <v>52</v>
      </c>
      <c r="E13" s="20">
        <v>0.52</v>
      </c>
      <c r="G13" s="12"/>
      <c r="H13" s="20"/>
      <c r="K13" s="23"/>
      <c r="L13" s="21"/>
    </row>
    <row r="14" spans="1:15">
      <c r="A14" s="6" t="s">
        <v>31</v>
      </c>
      <c r="B14" s="14">
        <v>12</v>
      </c>
      <c r="C14" s="8" t="s">
        <v>14</v>
      </c>
      <c r="D14" s="12">
        <f t="shared" si="0"/>
        <v>56</v>
      </c>
      <c r="E14" s="20">
        <v>0.72</v>
      </c>
      <c r="G14" s="12"/>
      <c r="H14" s="20"/>
      <c r="K14" s="23"/>
      <c r="L14" s="21"/>
    </row>
    <row r="15" spans="1:15">
      <c r="C15" s="8"/>
      <c r="D15" s="12">
        <f t="shared" si="0"/>
        <v>60</v>
      </c>
      <c r="E15" s="20">
        <v>0.92</v>
      </c>
      <c r="G15" s="12"/>
      <c r="H15" s="20"/>
      <c r="K15" s="23"/>
      <c r="L15" s="21"/>
    </row>
    <row r="16" spans="1:15">
      <c r="A16" s="1" t="s">
        <v>32</v>
      </c>
      <c r="C16" s="8"/>
      <c r="D16" s="12">
        <f t="shared" si="0"/>
        <v>64</v>
      </c>
      <c r="E16" s="20">
        <v>1.1200000000000001</v>
      </c>
      <c r="G16" s="12"/>
      <c r="H16" s="20"/>
      <c r="K16" s="23"/>
      <c r="L16" s="21"/>
    </row>
    <row r="17" spans="1:12">
      <c r="A17" s="15" t="s">
        <v>33</v>
      </c>
      <c r="B17" s="10">
        <f>B7*(B8-B6)</f>
        <v>-12000</v>
      </c>
      <c r="C17" s="24" t="s">
        <v>34</v>
      </c>
      <c r="D17" s="12">
        <f t="shared" si="0"/>
        <v>68</v>
      </c>
      <c r="E17" s="20">
        <v>1.32</v>
      </c>
      <c r="G17" s="12"/>
      <c r="H17" s="20"/>
      <c r="K17" s="23"/>
      <c r="L17" s="21"/>
    </row>
    <row r="18" spans="1:12">
      <c r="A18" s="15" t="s">
        <v>35</v>
      </c>
      <c r="B18" s="10">
        <f>B7*B9</f>
        <v>0</v>
      </c>
      <c r="C18" s="24" t="s">
        <v>36</v>
      </c>
    </row>
    <row r="19" spans="1:12">
      <c r="A19" s="15" t="s">
        <v>37</v>
      </c>
      <c r="B19" s="10">
        <f>B5*(B14/12)*B13</f>
        <v>1600</v>
      </c>
      <c r="C19" s="24" t="s">
        <v>38</v>
      </c>
    </row>
    <row r="20" spans="1:12">
      <c r="A20" s="15" t="s">
        <v>39</v>
      </c>
      <c r="B20" s="10">
        <f>B17+B18-B19</f>
        <v>-13600</v>
      </c>
      <c r="C20" s="24" t="s">
        <v>40</v>
      </c>
      <c r="F20" s="26" t="s">
        <v>41</v>
      </c>
      <c r="G20" s="27"/>
    </row>
    <row r="21" spans="1:12">
      <c r="A21" s="15" t="s">
        <v>42</v>
      </c>
      <c r="B21" s="16">
        <f>B4</f>
        <v>20000</v>
      </c>
      <c r="C21" s="24" t="s">
        <v>43</v>
      </c>
      <c r="F21" s="28" t="s">
        <v>14</v>
      </c>
      <c r="G21" s="29"/>
    </row>
    <row r="22" spans="1:12">
      <c r="A22" s="15" t="s">
        <v>32</v>
      </c>
      <c r="B22" s="17">
        <f>B20/B21</f>
        <v>-0.68</v>
      </c>
      <c r="C22" s="24" t="s">
        <v>44</v>
      </c>
      <c r="F22" s="30" t="s">
        <v>45</v>
      </c>
      <c r="G22" s="31"/>
    </row>
    <row r="23" spans="1:12">
      <c r="C23" s="18"/>
      <c r="F23" s="26" t="s">
        <v>46</v>
      </c>
      <c r="G23" s="27"/>
    </row>
    <row r="24" spans="1:12">
      <c r="A24" s="1" t="s">
        <v>47</v>
      </c>
    </row>
    <row r="25" spans="1:12">
      <c r="A25" t="s">
        <v>48</v>
      </c>
      <c r="B25" s="17"/>
      <c r="C25" s="25" t="s">
        <v>49</v>
      </c>
      <c r="K25" t="s">
        <v>54</v>
      </c>
    </row>
    <row r="26" spans="1:12">
      <c r="A26" t="s">
        <v>50</v>
      </c>
      <c r="B26" s="10"/>
      <c r="C26" s="25" t="s">
        <v>51</v>
      </c>
      <c r="K26" t="s">
        <v>55</v>
      </c>
    </row>
    <row r="27" spans="1:12">
      <c r="C27" s="18"/>
    </row>
    <row r="28" spans="1:12">
      <c r="A28" t="s">
        <v>52</v>
      </c>
      <c r="B28" s="17"/>
      <c r="C28" s="18" t="s">
        <v>53</v>
      </c>
      <c r="K28" t="s">
        <v>56</v>
      </c>
    </row>
  </sheetData>
  <mergeCells count="4">
    <mergeCell ref="F20:G20"/>
    <mergeCell ref="F21:G21"/>
    <mergeCell ref="F22:G22"/>
    <mergeCell ref="F23:G23"/>
  </mergeCells>
  <printOptions headings="1" gridLines="1"/>
  <pageMargins left="0.75" right="0.75" top="1" bottom="1" header="0.5" footer="0.5"/>
  <pageSetup scale="83" orientation="portrait" cellComments="atEnd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Buying on Margin</vt:lpstr>
      <vt:lpstr>'Buying on Margin'!Print_Area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Johnson</dc:creator>
  <cp:lastModifiedBy>Yu, Julia Mengxuan</cp:lastModifiedBy>
  <cp:lastPrinted>2003-04-16T12:45:00Z</cp:lastPrinted>
  <dcterms:created xsi:type="dcterms:W3CDTF">2001-01-16T13:32:00Z</dcterms:created>
  <dcterms:modified xsi:type="dcterms:W3CDTF">2022-02-08T15:27:14Z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