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ink/ink1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4100"/>
  </bookViews>
  <sheets>
    <sheet name="Book Model" sheetId="1" r:id="rId1"/>
  </sheets>
  <definedNames>
    <definedName name="_xlnm.Print_Area" localSheetId="0">'Book Model'!$A$1:$F$50</definedName>
  </definedNames>
  <calcPr calcId="144525"/>
</workbook>
</file>

<file path=xl/sharedStrings.xml><?xml version="1.0" encoding="utf-8"?>
<sst xmlns="http://schemas.openxmlformats.org/spreadsheetml/2006/main" count="37">
  <si>
    <t>Asset Allocation Analysis: Risk and Return</t>
  </si>
  <si>
    <t>LEGEND:</t>
  </si>
  <si>
    <t xml:space="preserve">Expected </t>
  </si>
  <si>
    <t>Standard</t>
  </si>
  <si>
    <t>Correlation</t>
  </si>
  <si>
    <t>Enter data</t>
  </si>
  <si>
    <t>Return</t>
  </si>
  <si>
    <t>Deviation</t>
  </si>
  <si>
    <t>Coefficient</t>
  </si>
  <si>
    <t>Covariance</t>
  </si>
  <si>
    <t>Value calculated</t>
  </si>
  <si>
    <t>Security 1</t>
  </si>
  <si>
    <t>See comment</t>
  </si>
  <si>
    <t>Security 2</t>
  </si>
  <si>
    <t>T-Bill</t>
  </si>
  <si>
    <t>Weight</t>
  </si>
  <si>
    <t>Expected</t>
  </si>
  <si>
    <t>Reward to</t>
  </si>
  <si>
    <t>Variability</t>
  </si>
  <si>
    <t>Minimum Variance Portfolio</t>
  </si>
  <si>
    <t>Short Sales</t>
  </si>
  <si>
    <t>No Short</t>
  </si>
  <si>
    <t>Allowed</t>
  </si>
  <si>
    <t>Sales</t>
  </si>
  <si>
    <t>Weight 1</t>
  </si>
  <si>
    <t>Weight 2</t>
  </si>
  <si>
    <t>Risk</t>
  </si>
  <si>
    <t>Sharpe ratio</t>
  </si>
  <si>
    <t>Optimal Risky Portfolio</t>
  </si>
  <si>
    <t>Reward-to-Variability</t>
  </si>
  <si>
    <t>Optimal Portfolio w/ Risk-Free Asset</t>
  </si>
  <si>
    <t>Desired rate of return</t>
  </si>
  <si>
    <t>Weight: Optimal Portfolio</t>
  </si>
  <si>
    <t>Weight: Risk-Free Asset</t>
  </si>
  <si>
    <t>Expected Return</t>
  </si>
  <si>
    <t>Standard Deviation</t>
  </si>
  <si>
    <t>Optimal Portfolio w/o Risk-Free Asset</t>
  </si>
</sst>
</file>

<file path=xl/styles.xml><?xml version="1.0" encoding="utf-8"?>
<styleSheet xmlns="http://schemas.openxmlformats.org/spreadsheetml/2006/main">
  <numFmts count="7">
    <numFmt numFmtId="176" formatCode="0.00000"/>
    <numFmt numFmtId="177" formatCode="0.00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31" borderId="1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2" borderId="1" xfId="0" applyNumberFormat="1" applyFill="1" applyBorder="1"/>
    <xf numFmtId="177" fontId="0" fillId="2" borderId="1" xfId="0" applyNumberFormat="1" applyFill="1" applyBorder="1"/>
    <xf numFmtId="177" fontId="0" fillId="0" borderId="0" xfId="0" applyNumberFormat="1"/>
    <xf numFmtId="10" fontId="0" fillId="0" borderId="1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78" fontId="0" fillId="2" borderId="3" xfId="0" applyNumberFormat="1" applyFill="1" applyBorder="1" applyAlignment="1">
      <alignment horizontal="center"/>
    </xf>
    <xf numFmtId="178" fontId="0" fillId="2" borderId="0" xfId="0" applyNumberFormat="1" applyFill="1" applyAlignment="1">
      <alignment horizontal="center"/>
    </xf>
    <xf numFmtId="176" fontId="0" fillId="3" borderId="0" xfId="0" applyNumberFormat="1" applyFill="1"/>
    <xf numFmtId="178" fontId="0" fillId="2" borderId="0" xfId="0" applyNumberFormat="1" applyFill="1" applyBorder="1" applyAlignment="1">
      <alignment horizontal="center"/>
    </xf>
    <xf numFmtId="10" fontId="0" fillId="0" borderId="0" xfId="0" applyNumberFormat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right"/>
    </xf>
    <xf numFmtId="176" fontId="0" fillId="3" borderId="0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10" fontId="0" fillId="0" borderId="0" xfId="0" applyNumberFormat="1" applyFill="1" applyBorder="1"/>
    <xf numFmtId="0" fontId="0" fillId="0" borderId="2" xfId="0" applyBorder="1"/>
    <xf numFmtId="176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" xfId="0" applyFill="1" applyBorder="1"/>
    <xf numFmtId="0" fontId="1" fillId="0" borderId="2" xfId="0" applyFont="1" applyFill="1" applyBorder="1" applyAlignment="1">
      <alignment horizontal="right"/>
    </xf>
    <xf numFmtId="0" fontId="0" fillId="0" borderId="0" xfId="0" applyAlignment="1" quotePrefix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  <a:r>
              <a:rPr lang="en-US"/>
              <a:t>Portfolio Risk and Return</a:t>
            </a:r>
            <a:endParaRPr lang="en-US"/>
          </a:p>
        </c:rich>
      </c:tx>
      <c:layout>
        <c:manualLayout>
          <c:xMode val="edge"/>
          <c:yMode val="edge"/>
          <c:x val="0.383954154727794"/>
          <c:y val="0.030425963488843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62464183381"/>
          <c:y val="0.036511192348338"/>
          <c:w val="0.560171919770774"/>
          <c:h val="0.697769453768238"/>
        </c:manualLayout>
      </c:layout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'Book Model'!$E$10:$E$20</c:f>
              <c:numCache>
                <c:formatCode>0.00000</c:formatCode>
                <c:ptCount val="11"/>
                <c:pt idx="0">
                  <c:v>0.12</c:v>
                </c:pt>
                <c:pt idx="1">
                  <c:v>0.115585466214399</c:v>
                </c:pt>
                <c:pt idx="2">
                  <c:v>0.114542568506211</c:v>
                </c:pt>
                <c:pt idx="3">
                  <c:v>0.116961532137708</c:v>
                </c:pt>
                <c:pt idx="4">
                  <c:v>0.122637677734047</c:v>
                </c:pt>
                <c:pt idx="5">
                  <c:v>0.13114877048604</c:v>
                </c:pt>
                <c:pt idx="6">
                  <c:v>0.141985914794391</c:v>
                </c:pt>
                <c:pt idx="7">
                  <c:v>0.15466091943345</c:v>
                </c:pt>
                <c:pt idx="8">
                  <c:v>0.168760184877832</c:v>
                </c:pt>
                <c:pt idx="9">
                  <c:v>0.183956516601071</c:v>
                </c:pt>
                <c:pt idx="10">
                  <c:v>0.2</c:v>
                </c:pt>
              </c:numCache>
            </c:numRef>
          </c:xVal>
          <c:yVal>
            <c:numRef>
              <c:f>'Book Model'!$D$10:$D$20</c:f>
              <c:numCache>
                <c:formatCode>0.00000</c:formatCode>
                <c:ptCount val="11"/>
                <c:pt idx="0">
                  <c:v>0.08</c:v>
                </c:pt>
                <c:pt idx="1">
                  <c:v>0.085</c:v>
                </c:pt>
                <c:pt idx="2">
                  <c:v>0.09</c:v>
                </c:pt>
                <c:pt idx="3">
                  <c:v>0.095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"CAL ORP"</c:f>
              <c:strCache>
                <c:ptCount val="1"/>
                <c:pt idx="0">
                  <c:v>CAL ORP</c:v>
                </c:pt>
              </c:strCache>
            </c:strRef>
          </c:tx>
          <c:dLbls>
            <c:delete val="1"/>
          </c:dLbls>
          <c:trendline>
            <c:trendlineType val="linear"/>
            <c:forward val="0.2"/>
            <c:dispRSqr val="0"/>
            <c:dispEq val="0"/>
          </c:trendline>
          <c:xVal>
            <c:numRef>
              <c:f>('Book Model'!$C$6,'Book Model'!$C$36)</c:f>
              <c:numCache>
                <c:formatCode>0.00%</c:formatCode>
                <c:ptCount val="2"/>
                <c:pt idx="0">
                  <c:v>0</c:v>
                </c:pt>
                <c:pt idx="1" c:formatCode="0.00000">
                  <c:v>0.141985914794391</c:v>
                </c:pt>
              </c:numCache>
            </c:numRef>
          </c:xVal>
          <c:yVal>
            <c:numRef>
              <c:f>('Book Model'!$B$6,'Book Model'!$C$35)</c:f>
              <c:numCache>
                <c:formatCode>0.00%</c:formatCode>
                <c:ptCount val="2"/>
                <c:pt idx="0">
                  <c:v>0.05</c:v>
                </c:pt>
                <c:pt idx="1" c:formatCode="0.00000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6240"/>
        <c:axId val="198865664"/>
      </c:scatterChart>
      <c:valAx>
        <c:axId val="197786240"/>
        <c:scaling>
          <c:orientation val="minMax"/>
          <c:max val="0.35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  <a:r>
                  <a:rPr lang="en-US"/>
                  <a:t>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300859598854"/>
              <c:y val="0.7890475049645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198865664"/>
        <c:crosses val="autoZero"/>
        <c:crossBetween val="midCat"/>
      </c:valAx>
      <c:valAx>
        <c:axId val="198865664"/>
        <c:scaling>
          <c:orientation val="minMax"/>
          <c:max val="0.24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800" b="1" i="0" u="none" strike="noStrike" kern="1200" baseline="0">
                    <a:solidFill>
                      <a:srgbClr val="000000"/>
                    </a:solidFill>
                    <a:latin typeface="Arial" panose="020B0604020202090204"/>
                    <a:ea typeface="Arial" panose="020B0604020202090204"/>
                    <a:cs typeface="Arial" panose="020B0604020202090204"/>
                  </a:defRPr>
                </a:pPr>
                <a:r>
                  <a:rPr lang="en-US"/>
                  <a:t>Expected return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00573065902579"/>
              <c:y val="0.2920894624480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cross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000000"/>
                </a:solidFill>
                <a:latin typeface="Arial" panose="020B0604020202090204"/>
                <a:ea typeface="Arial" panose="020B0604020202090204"/>
                <a:cs typeface="Arial" panose="020B0604020202090204"/>
              </a:defRPr>
            </a:pPr>
          </a:p>
        </c:txPr>
        <c:crossAx val="197786240"/>
        <c:crosses val="autoZero"/>
        <c:crossBetween val="midCat"/>
        <c:majorUnit val="4618.12271695385"/>
        <c:minorUnit val="4618.12271695385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00" b="0" i="0" u="none" strike="noStrike" baseline="0">
          <a:solidFill>
            <a:srgbClr val="000000"/>
          </a:solidFill>
          <a:latin typeface="Arial" panose="020B0604020202090204"/>
          <a:ea typeface="Arial" panose="020B0604020202090204"/>
          <a:cs typeface="Arial" panose="020B060402020209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617220</xdr:colOff>
      <xdr:row>7</xdr:row>
      <xdr:rowOff>20320</xdr:rowOff>
    </xdr:from>
    <xdr:to>
      <xdr:col>17</xdr:col>
      <xdr:colOff>560070</xdr:colOff>
      <xdr:row>36</xdr:row>
      <xdr:rowOff>20320</xdr:rowOff>
    </xdr:to>
    <xdr:graphicFrame>
      <xdr:nvGraphicFramePr>
        <xdr:cNvPr id="1098" name="Chart 1"/>
        <xdr:cNvGraphicFramePr/>
      </xdr:nvGraphicFramePr>
      <xdr:xfrm>
        <a:off x="5623560" y="1061720"/>
        <a:ext cx="6983730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368091</xdr:colOff>
      <xdr:row>22</xdr:row>
      <xdr:rowOff>148810</xdr:rowOff>
    </xdr:from>
    <xdr:to>
      <xdr:col>6</xdr:col>
      <xdr:colOff>373213</xdr:colOff>
      <xdr:row>23</xdr:row>
      <xdr:rowOff>1532</xdr:rowOff>
    </xdr:to>
    <xdr:contentPart xmlns:xdr14="http://schemas.microsoft.com/office/excel/2010/spreadsheetDrawing" r:id="rId2">
      <xdr14:nvContentPartPr>
        <xdr14:cNvPr id="3" name="Ink 2"/>
        <xdr14:cNvContentPartPr/>
      </xdr14:nvContentPartPr>
      <xdr14:nvPr/>
      <xdr14:xfrm>
        <a:off x="5374005" y="3475990"/>
        <a:ext cx="5080" cy="5080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1-11-04T12:38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5207,'0'-1'0,"0"1809"0,0-1808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52"/>
  <sheetViews>
    <sheetView tabSelected="1" zoomScale="148" zoomScaleNormal="148" workbookViewId="0">
      <selection activeCell="E37" sqref="E37"/>
    </sheetView>
  </sheetViews>
  <sheetFormatPr defaultColWidth="9" defaultRowHeight="12" outlineLevelCol="7"/>
  <cols>
    <col min="1" max="6" width="11.7321428571429" customWidth="1"/>
  </cols>
  <sheetData>
    <row r="1" spans="1:8">
      <c r="A1" s="1" t="s">
        <v>0</v>
      </c>
      <c r="B1" s="2"/>
      <c r="C1" s="2"/>
      <c r="D1" s="2"/>
      <c r="E1" s="2"/>
      <c r="F1" s="2"/>
      <c r="G1" s="29" t="s">
        <v>1</v>
      </c>
      <c r="H1" s="30"/>
    </row>
    <row r="2" spans="2:8">
      <c r="B2" s="3" t="s">
        <v>2</v>
      </c>
      <c r="C2" s="3" t="s">
        <v>3</v>
      </c>
      <c r="D2" s="3" t="s">
        <v>4</v>
      </c>
      <c r="E2" s="31"/>
      <c r="G2" s="32" t="s">
        <v>5</v>
      </c>
      <c r="H2" s="33"/>
    </row>
    <row r="3" spans="2:8">
      <c r="B3" s="3" t="s">
        <v>6</v>
      </c>
      <c r="C3" s="3" t="s">
        <v>7</v>
      </c>
      <c r="D3" s="3" t="s">
        <v>8</v>
      </c>
      <c r="E3" s="3" t="s">
        <v>9</v>
      </c>
      <c r="G3" s="34" t="s">
        <v>10</v>
      </c>
      <c r="H3" s="35"/>
    </row>
    <row r="4" spans="1:8">
      <c r="A4" s="4" t="s">
        <v>11</v>
      </c>
      <c r="B4" s="5">
        <v>0.08</v>
      </c>
      <c r="C4" s="5">
        <v>0.12</v>
      </c>
      <c r="D4" s="6">
        <v>0.3</v>
      </c>
      <c r="E4" s="36">
        <f>C4*C5*D4</f>
        <v>0.0072</v>
      </c>
      <c r="G4" s="29" t="s">
        <v>12</v>
      </c>
      <c r="H4" s="30"/>
    </row>
    <row r="5" spans="1:7">
      <c r="A5" s="4" t="s">
        <v>13</v>
      </c>
      <c r="B5" s="5">
        <v>0.13</v>
      </c>
      <c r="C5" s="5">
        <v>0.2</v>
      </c>
      <c r="D5" s="7"/>
      <c r="G5" s="2"/>
    </row>
    <row r="6" ht="10" customHeight="1" spans="1:4">
      <c r="A6" s="4" t="s">
        <v>14</v>
      </c>
      <c r="B6" s="5">
        <v>0.05</v>
      </c>
      <c r="C6" s="8">
        <v>0</v>
      </c>
      <c r="D6" s="7"/>
    </row>
    <row r="7" spans="1:6">
      <c r="A7" s="2"/>
      <c r="B7" s="2"/>
      <c r="C7" s="2"/>
      <c r="D7" s="2"/>
      <c r="E7" s="2"/>
      <c r="F7" s="2"/>
    </row>
    <row r="8" spans="1:6">
      <c r="A8" s="9" t="s">
        <v>15</v>
      </c>
      <c r="B8" s="9" t="s">
        <v>15</v>
      </c>
      <c r="C8" s="1"/>
      <c r="D8" s="10" t="s">
        <v>16</v>
      </c>
      <c r="E8" s="10" t="s">
        <v>3</v>
      </c>
      <c r="F8" s="22" t="s">
        <v>17</v>
      </c>
    </row>
    <row r="9" spans="1:6">
      <c r="A9" s="11" t="s">
        <v>11</v>
      </c>
      <c r="B9" s="11" t="s">
        <v>13</v>
      </c>
      <c r="C9" s="12"/>
      <c r="D9" s="13" t="s">
        <v>6</v>
      </c>
      <c r="E9" s="13" t="s">
        <v>7</v>
      </c>
      <c r="F9" s="37" t="s">
        <v>18</v>
      </c>
    </row>
    <row r="10" spans="1:6">
      <c r="A10" s="14">
        <v>1</v>
      </c>
      <c r="B10" s="15">
        <v>0</v>
      </c>
      <c r="D10" s="16">
        <f>A10*$B$4+B10*$B$5</f>
        <v>0.08</v>
      </c>
      <c r="E10" s="16">
        <f>(A10^2*$C$4^2+B10^2*$C$5^2+2*A10*B10*$E$4)^0.5</f>
        <v>0.12</v>
      </c>
      <c r="F10" s="16">
        <f>(D10-$B$6)/E10</f>
        <v>0.25</v>
      </c>
    </row>
    <row r="11" spans="1:6">
      <c r="A11" s="17">
        <v>0.9</v>
      </c>
      <c r="B11" s="15">
        <v>0.1</v>
      </c>
      <c r="D11" s="16">
        <f t="shared" ref="D11:D20" si="0">A11*$B$4+B11*$B$5</f>
        <v>0.085</v>
      </c>
      <c r="E11" s="16">
        <f t="shared" ref="E11:E20" si="1">(A11^2*$C$4^2+B11^2*$C$5^2+2*A11*B11*$E$4)^0.5</f>
        <v>0.115585466214399</v>
      </c>
      <c r="F11" s="16">
        <f t="shared" ref="F11:F20" si="2">(D11-$B$6)/E11</f>
        <v>0.302806236340117</v>
      </c>
    </row>
    <row r="12" spans="1:6">
      <c r="A12" s="17">
        <v>0.8</v>
      </c>
      <c r="B12" s="15">
        <v>0.2</v>
      </c>
      <c r="D12" s="16">
        <f t="shared" si="0"/>
        <v>0.09</v>
      </c>
      <c r="E12" s="16">
        <f t="shared" si="1"/>
        <v>0.114542568506211</v>
      </c>
      <c r="F12" s="16">
        <f t="shared" si="2"/>
        <v>0.349215147884789</v>
      </c>
    </row>
    <row r="13" spans="1:6">
      <c r="A13" s="17">
        <v>0.7</v>
      </c>
      <c r="B13" s="15">
        <v>0.3</v>
      </c>
      <c r="D13" s="16">
        <f t="shared" si="0"/>
        <v>0.095</v>
      </c>
      <c r="E13" s="16">
        <f t="shared" si="1"/>
        <v>0.116961532137708</v>
      </c>
      <c r="F13" s="16">
        <f t="shared" si="2"/>
        <v>0.384741882031933</v>
      </c>
    </row>
    <row r="14" spans="1:6">
      <c r="A14" s="17">
        <v>0.6</v>
      </c>
      <c r="B14" s="15">
        <v>0.4</v>
      </c>
      <c r="D14" s="16">
        <f t="shared" si="0"/>
        <v>0.1</v>
      </c>
      <c r="E14" s="16">
        <f t="shared" si="1"/>
        <v>0.122637677734047</v>
      </c>
      <c r="F14" s="16">
        <f t="shared" si="2"/>
        <v>0.407705045658401</v>
      </c>
    </row>
    <row r="15" spans="1:6">
      <c r="A15" s="17">
        <v>0.5</v>
      </c>
      <c r="B15" s="15">
        <v>0.5</v>
      </c>
      <c r="D15" s="16">
        <f t="shared" si="0"/>
        <v>0.105</v>
      </c>
      <c r="E15" s="16">
        <f t="shared" si="1"/>
        <v>0.13114877048604</v>
      </c>
      <c r="F15" s="16">
        <f t="shared" si="2"/>
        <v>0.419371068414663</v>
      </c>
    </row>
    <row r="16" spans="1:6">
      <c r="A16" s="17">
        <v>0.4</v>
      </c>
      <c r="B16" s="15">
        <v>0.6</v>
      </c>
      <c r="D16" s="16">
        <f t="shared" si="0"/>
        <v>0.11</v>
      </c>
      <c r="E16" s="16">
        <f t="shared" si="1"/>
        <v>0.141985914794391</v>
      </c>
      <c r="F16" s="16">
        <f t="shared" si="2"/>
        <v>0.422577127364258</v>
      </c>
    </row>
    <row r="17" spans="1:6">
      <c r="A17" s="17">
        <v>0.3</v>
      </c>
      <c r="B17" s="15">
        <v>0.7</v>
      </c>
      <c r="D17" s="16">
        <f t="shared" si="0"/>
        <v>0.115</v>
      </c>
      <c r="E17" s="16">
        <f t="shared" si="1"/>
        <v>0.15466091943345</v>
      </c>
      <c r="F17" s="16">
        <f t="shared" si="2"/>
        <v>0.420274237590896</v>
      </c>
    </row>
    <row r="18" spans="1:6">
      <c r="A18" s="17">
        <v>0.2</v>
      </c>
      <c r="B18" s="15">
        <v>0.8</v>
      </c>
      <c r="D18" s="16">
        <f t="shared" si="0"/>
        <v>0.12</v>
      </c>
      <c r="E18" s="16">
        <f t="shared" si="1"/>
        <v>0.168760184877832</v>
      </c>
      <c r="F18" s="16">
        <f t="shared" si="2"/>
        <v>0.41478978024748</v>
      </c>
    </row>
    <row r="19" spans="1:6">
      <c r="A19" s="17">
        <v>0.1</v>
      </c>
      <c r="B19" s="15">
        <v>0.9</v>
      </c>
      <c r="D19" s="16">
        <f t="shared" si="0"/>
        <v>0.125</v>
      </c>
      <c r="E19" s="16">
        <f t="shared" si="1"/>
        <v>0.183956516601071</v>
      </c>
      <c r="F19" s="16">
        <f t="shared" si="2"/>
        <v>0.407705045658401</v>
      </c>
    </row>
    <row r="20" spans="1:6">
      <c r="A20" s="17">
        <v>0</v>
      </c>
      <c r="B20" s="15">
        <v>1</v>
      </c>
      <c r="D20" s="16">
        <f t="shared" si="0"/>
        <v>0.13</v>
      </c>
      <c r="E20" s="16">
        <f t="shared" si="1"/>
        <v>0.2</v>
      </c>
      <c r="F20" s="16">
        <f t="shared" si="2"/>
        <v>0.4</v>
      </c>
    </row>
    <row r="21" spans="1:6">
      <c r="A21" s="2"/>
      <c r="B21" s="2"/>
      <c r="C21" s="2"/>
      <c r="D21" s="18"/>
      <c r="E21" s="2"/>
      <c r="F21" s="2"/>
    </row>
    <row r="22" spans="1:5">
      <c r="A22" s="19" t="s">
        <v>19</v>
      </c>
      <c r="B22" s="20"/>
      <c r="E22" s="21"/>
    </row>
    <row r="23" spans="1:5">
      <c r="A23" s="21"/>
      <c r="C23" s="22" t="s">
        <v>20</v>
      </c>
      <c r="D23" s="22" t="s">
        <v>21</v>
      </c>
      <c r="E23" s="21"/>
    </row>
    <row r="24" spans="2:4">
      <c r="B24" s="21"/>
      <c r="C24" s="13" t="s">
        <v>22</v>
      </c>
      <c r="D24" s="13" t="s">
        <v>23</v>
      </c>
    </row>
    <row r="25" spans="2:4">
      <c r="B25" s="4" t="s">
        <v>24</v>
      </c>
      <c r="C25" s="16">
        <f>(C5^2-E4)/(C4^2+C5^2-2*E4)</f>
        <v>0.82</v>
      </c>
      <c r="D25" s="16"/>
    </row>
    <row r="26" spans="2:4">
      <c r="B26" s="4" t="s">
        <v>25</v>
      </c>
      <c r="C26" s="16">
        <f>1-C25</f>
        <v>0.18</v>
      </c>
      <c r="D26" s="23"/>
    </row>
    <row r="27" spans="2:4">
      <c r="B27" s="4" t="s">
        <v>6</v>
      </c>
      <c r="C27" s="16">
        <f>C25*B4+C26*B5</f>
        <v>0.089</v>
      </c>
      <c r="D27" s="16"/>
    </row>
    <row r="28" spans="2:6">
      <c r="B28" s="4" t="s">
        <v>26</v>
      </c>
      <c r="C28" s="16">
        <f>(C25^2*C4^2+C26^2*C5^2+2*C25*C26*E4)^0.5</f>
        <v>0.114472704170033</v>
      </c>
      <c r="D28" s="16"/>
      <c r="E28">
        <f>(C27-B6)/C28</f>
        <v>0.340692571934623</v>
      </c>
      <c r="F28" t="s">
        <v>27</v>
      </c>
    </row>
    <row r="29" spans="1:6">
      <c r="A29" s="2"/>
      <c r="B29" s="24"/>
      <c r="C29" s="25"/>
      <c r="D29" s="26"/>
      <c r="E29" s="2"/>
      <c r="F29" s="2"/>
    </row>
    <row r="30" spans="1:5">
      <c r="A30" s="19" t="s">
        <v>28</v>
      </c>
      <c r="B30" s="20"/>
      <c r="E30" s="25"/>
    </row>
    <row r="31" spans="3:4">
      <c r="C31" s="22" t="s">
        <v>20</v>
      </c>
      <c r="D31" s="22" t="s">
        <v>21</v>
      </c>
    </row>
    <row r="32" spans="3:4">
      <c r="C32" s="13" t="s">
        <v>22</v>
      </c>
      <c r="D32" s="13" t="s">
        <v>23</v>
      </c>
    </row>
    <row r="33" spans="2:4">
      <c r="B33" s="4" t="s">
        <v>24</v>
      </c>
      <c r="C33" s="23">
        <f>((B4-B6)*C5^2-(B5-B6)*E4)/((B4-B6)*C5^2+(B5-B6)*C4^2-(B4+B5-B6-B6)*E4)</f>
        <v>0.4</v>
      </c>
      <c r="D33" s="23">
        <f>IF(C33&gt;1,1,C33)</f>
        <v>0.4</v>
      </c>
    </row>
    <row r="34" spans="2:6">
      <c r="B34" s="38" t="s">
        <v>25</v>
      </c>
      <c r="C34" s="16">
        <f>1-C33</f>
        <v>0.6</v>
      </c>
      <c r="D34" s="16"/>
      <c r="E34" s="2"/>
      <c r="F34" s="2"/>
    </row>
    <row r="35" spans="2:6">
      <c r="B35" s="4" t="s">
        <v>6</v>
      </c>
      <c r="C35" s="16">
        <f>C33*B4+C34*B5</f>
        <v>0.11</v>
      </c>
      <c r="D35" s="16"/>
      <c r="E35" s="2"/>
      <c r="F35" s="2"/>
    </row>
    <row r="36" spans="2:5">
      <c r="B36" s="4" t="s">
        <v>26</v>
      </c>
      <c r="C36" s="16">
        <f>(C33^2*C4^2+C34^2*C5^2+2*C33*C34*E4)^0.5</f>
        <v>0.141985914794391</v>
      </c>
      <c r="D36" s="16"/>
      <c r="E36" s="2"/>
    </row>
    <row r="37" spans="1:5">
      <c r="A37" s="2"/>
      <c r="B37" s="4" t="s">
        <v>29</v>
      </c>
      <c r="C37" s="16">
        <f>(C35-B6)/C36</f>
        <v>0.422577127364258</v>
      </c>
      <c r="D37" s="16"/>
      <c r="E37" s="2"/>
    </row>
    <row r="38" spans="5:5">
      <c r="E38" s="2"/>
    </row>
    <row r="39" spans="1:5">
      <c r="A39" s="12" t="s">
        <v>30</v>
      </c>
      <c r="B39" s="27"/>
      <c r="C39" s="27"/>
      <c r="D39" s="2"/>
      <c r="E39" s="2"/>
    </row>
    <row r="40" spans="2:5">
      <c r="B40" s="4" t="s">
        <v>31</v>
      </c>
      <c r="C40" s="5">
        <v>0.12</v>
      </c>
      <c r="E40" s="2"/>
    </row>
    <row r="41" spans="2:6">
      <c r="B41" s="38" t="s">
        <v>32</v>
      </c>
      <c r="C41" s="16">
        <f>(C40-B6)/(C35-B6)</f>
        <v>1.16666666666667</v>
      </c>
      <c r="D41" s="28"/>
      <c r="E41" s="2"/>
      <c r="F41" s="2"/>
    </row>
    <row r="42" spans="2:6">
      <c r="B42" s="38" t="s">
        <v>33</v>
      </c>
      <c r="C42" s="16">
        <f>1-C41</f>
        <v>-0.166666666666667</v>
      </c>
      <c r="D42" s="28"/>
      <c r="E42" s="2"/>
      <c r="F42" s="2"/>
    </row>
    <row r="43" spans="2:6">
      <c r="B43" s="4" t="s">
        <v>34</v>
      </c>
      <c r="C43" s="16">
        <f>C41*C35+C42*B6</f>
        <v>0.12</v>
      </c>
      <c r="D43" s="28"/>
      <c r="E43" s="2"/>
      <c r="F43" s="2"/>
    </row>
    <row r="44" spans="2:6">
      <c r="B44" s="4" t="s">
        <v>35</v>
      </c>
      <c r="C44" s="16">
        <f>(C41^2*C36^2)^0.5</f>
        <v>0.165650233926789</v>
      </c>
      <c r="D44" s="28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12" t="s">
        <v>36</v>
      </c>
      <c r="B46" s="27"/>
      <c r="C46" s="27"/>
      <c r="E46" s="2"/>
      <c r="F46" s="2"/>
    </row>
    <row r="47" spans="2:6">
      <c r="B47" s="4" t="s">
        <v>31</v>
      </c>
      <c r="C47" s="5">
        <v>0.12</v>
      </c>
      <c r="E47" s="2"/>
      <c r="F47" s="2"/>
    </row>
    <row r="48" spans="2:6">
      <c r="B48" s="4" t="s">
        <v>24</v>
      </c>
      <c r="C48" s="16">
        <f>(C47-B5)/(B4-B5)</f>
        <v>0.2</v>
      </c>
      <c r="E48" s="2"/>
      <c r="F48" s="2"/>
    </row>
    <row r="49" spans="2:6">
      <c r="B49" s="38" t="s">
        <v>25</v>
      </c>
      <c r="C49" s="16">
        <f>1-C48</f>
        <v>0.8</v>
      </c>
      <c r="E49" s="2"/>
      <c r="F49" s="2"/>
    </row>
    <row r="50" spans="2:6">
      <c r="B50" s="4" t="s">
        <v>34</v>
      </c>
      <c r="C50" s="16">
        <f>C48*B4+C49*B5</f>
        <v>0.12</v>
      </c>
      <c r="E50" s="2"/>
      <c r="F50" s="2"/>
    </row>
    <row r="51" spans="2:3">
      <c r="B51" s="4" t="s">
        <v>35</v>
      </c>
      <c r="C51" s="16">
        <f>(C48^2*C4^2+C5^2*C49^2+2*C48*C49*E4)^0.5</f>
        <v>0.168760184877832</v>
      </c>
    </row>
    <row r="52" spans="1:4">
      <c r="A52" s="2"/>
      <c r="B52" s="2"/>
      <c r="C52" s="2"/>
      <c r="D52" s="2"/>
    </row>
  </sheetData>
  <mergeCells count="4">
    <mergeCell ref="G1:H1"/>
    <mergeCell ref="G2:H2"/>
    <mergeCell ref="G3:H3"/>
    <mergeCell ref="G4:H4"/>
  </mergeCells>
  <printOptions headings="1" gridLines="1"/>
  <pageMargins left="0.75" right="0.75" top="1" bottom="1" header="0.5" footer="0.5"/>
  <pageSetup paperSize="1" scale="79" orientation="portrait" horizontalDpi="300" verticalDpi="300"/>
  <headerFooter alignWithMargins="0">
    <oddHeader>&amp;C&amp;A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Colorado State University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 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Johnson</dc:creator>
  <cp:lastModifiedBy>Kwaku Addae-Ankrah</cp:lastModifiedBy>
  <dcterms:created xsi:type="dcterms:W3CDTF">2001-01-10T16:41:00Z</dcterms:created>
  <cp:lastPrinted>2003-05-01T14:16:00Z</cp:lastPrinted>
  <dcterms:modified xsi:type="dcterms:W3CDTF">2022-04-22T13:13:44Z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