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ownloads\SCLM 479\"/>
    </mc:Choice>
  </mc:AlternateContent>
  <xr:revisionPtr revIDLastSave="0" documentId="13_ncr:1_{2915329D-3722-4FFD-9AE4-BBAC91AC11E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emand Planning" sheetId="1" r:id="rId1"/>
    <sheet name="MPS" sheetId="3" r:id="rId2"/>
  </sheets>
  <calcPr calcId="191029"/>
</workbook>
</file>

<file path=xl/calcChain.xml><?xml version="1.0" encoding="utf-8"?>
<calcChain xmlns="http://schemas.openxmlformats.org/spreadsheetml/2006/main">
  <c r="A58" i="1" l="1"/>
  <c r="A45" i="1"/>
  <c r="A32" i="1"/>
  <c r="L19" i="1"/>
  <c r="K19" i="1"/>
  <c r="N18" i="1"/>
  <c r="O18" i="1" s="1"/>
  <c r="P18" i="1" s="1"/>
  <c r="Q18" i="1" s="1"/>
  <c r="R18" i="1" s="1"/>
  <c r="M18" i="1"/>
  <c r="N17" i="1"/>
  <c r="O17" i="1" s="1"/>
  <c r="P17" i="1" s="1"/>
  <c r="Q17" i="1" s="1"/>
  <c r="R17" i="1" s="1"/>
  <c r="M17" i="1"/>
  <c r="N16" i="1"/>
  <c r="O16" i="1" s="1"/>
  <c r="P16" i="1" s="1"/>
  <c r="Q16" i="1" s="1"/>
  <c r="R16" i="1" s="1"/>
  <c r="M16" i="1"/>
  <c r="O15" i="1"/>
  <c r="P15" i="1" s="1"/>
  <c r="Q15" i="1" s="1"/>
  <c r="R15" i="1" s="1"/>
  <c r="N15" i="1"/>
  <c r="M15" i="1"/>
  <c r="M14" i="1"/>
  <c r="N14" i="1" s="1"/>
  <c r="M9" i="1"/>
  <c r="N7" i="1" s="1"/>
  <c r="N8" i="1"/>
  <c r="O14" i="1" l="1"/>
  <c r="N19" i="1"/>
  <c r="N6" i="1"/>
  <c r="N5" i="1"/>
  <c r="M19" i="1"/>
  <c r="M21" i="1" s="1"/>
  <c r="N4" i="1"/>
  <c r="M20" i="1" l="1"/>
  <c r="M23" i="1"/>
  <c r="M22" i="1"/>
  <c r="N9" i="1"/>
  <c r="O19" i="1"/>
  <c r="P14" i="1"/>
  <c r="N21" i="1"/>
  <c r="O21" i="1"/>
  <c r="R21" i="1"/>
  <c r="Q21" i="1"/>
  <c r="P21" i="1"/>
  <c r="M24" i="1"/>
  <c r="D9" i="1" l="1"/>
  <c r="D59" i="3" s="1"/>
  <c r="G54" i="3" s="1"/>
  <c r="D18" i="1"/>
  <c r="M59" i="3" s="1"/>
  <c r="I62" i="3" s="1"/>
  <c r="D10" i="1"/>
  <c r="E59" i="3" s="1"/>
  <c r="H54" i="3" s="1"/>
  <c r="D15" i="1"/>
  <c r="J59" i="3" s="1"/>
  <c r="F62" i="3" s="1"/>
  <c r="D17" i="1"/>
  <c r="L59" i="3" s="1"/>
  <c r="H62" i="3" s="1"/>
  <c r="D11" i="1"/>
  <c r="F59" i="3" s="1"/>
  <c r="B62" i="3" s="1"/>
  <c r="D7" i="1"/>
  <c r="D14" i="1"/>
  <c r="I59" i="3" s="1"/>
  <c r="E62" i="3" s="1"/>
  <c r="D8" i="1"/>
  <c r="C59" i="3" s="1"/>
  <c r="F54" i="3" s="1"/>
  <c r="D16" i="1"/>
  <c r="K59" i="3" s="1"/>
  <c r="G62" i="3" s="1"/>
  <c r="D12" i="1"/>
  <c r="G59" i="3" s="1"/>
  <c r="C62" i="3" s="1"/>
  <c r="D13" i="1"/>
  <c r="H59" i="3" s="1"/>
  <c r="D62" i="3" s="1"/>
  <c r="D5" i="1"/>
  <c r="H51" i="3" s="1"/>
  <c r="D54" i="3" s="1"/>
  <c r="D3" i="1"/>
  <c r="D4" i="1"/>
  <c r="G51" i="3" s="1"/>
  <c r="C54" i="3" s="1"/>
  <c r="P19" i="1"/>
  <c r="Q14" i="1"/>
  <c r="R24" i="1"/>
  <c r="N24" i="1"/>
  <c r="Q24" i="1"/>
  <c r="P24" i="1"/>
  <c r="O24" i="1"/>
  <c r="D20" i="1"/>
  <c r="D27" i="1"/>
  <c r="I67" i="3" s="1"/>
  <c r="E70" i="3" s="1"/>
  <c r="D25" i="1"/>
  <c r="G67" i="3" s="1"/>
  <c r="C70" i="3" s="1"/>
  <c r="D30" i="1"/>
  <c r="L67" i="3" s="1"/>
  <c r="H70" i="3" s="1"/>
  <c r="D22" i="1"/>
  <c r="D67" i="3" s="1"/>
  <c r="L62" i="3" s="1"/>
  <c r="D29" i="1"/>
  <c r="K67" i="3" s="1"/>
  <c r="G70" i="3" s="1"/>
  <c r="D28" i="1"/>
  <c r="J67" i="3" s="1"/>
  <c r="F70" i="3" s="1"/>
  <c r="D24" i="1"/>
  <c r="F67" i="3" s="1"/>
  <c r="B70" i="3" s="1"/>
  <c r="D23" i="1"/>
  <c r="E67" i="3" s="1"/>
  <c r="M62" i="3" s="1"/>
  <c r="D31" i="1"/>
  <c r="M67" i="3" s="1"/>
  <c r="I70" i="3" s="1"/>
  <c r="D21" i="1"/>
  <c r="C67" i="3" s="1"/>
  <c r="K62" i="3" s="1"/>
  <c r="D26" i="1"/>
  <c r="H67" i="3" s="1"/>
  <c r="D70" i="3" s="1"/>
  <c r="R22" i="1"/>
  <c r="Q22" i="1"/>
  <c r="P22" i="1"/>
  <c r="O22" i="1"/>
  <c r="N22" i="1"/>
  <c r="D38" i="1"/>
  <c r="G75" i="3" s="1"/>
  <c r="C78" i="3" s="1"/>
  <c r="D33" i="1"/>
  <c r="D41" i="1"/>
  <c r="J75" i="3" s="1"/>
  <c r="F78" i="3" s="1"/>
  <c r="D44" i="1"/>
  <c r="M75" i="3" s="1"/>
  <c r="I78" i="3" s="1"/>
  <c r="D36" i="1"/>
  <c r="E75" i="3" s="1"/>
  <c r="M70" i="3" s="1"/>
  <c r="D39" i="1"/>
  <c r="H75" i="3" s="1"/>
  <c r="D78" i="3" s="1"/>
  <c r="D42" i="1"/>
  <c r="K75" i="3" s="1"/>
  <c r="G78" i="3" s="1"/>
  <c r="D34" i="1"/>
  <c r="C75" i="3" s="1"/>
  <c r="K70" i="3" s="1"/>
  <c r="D37" i="1"/>
  <c r="F75" i="3" s="1"/>
  <c r="B78" i="3" s="1"/>
  <c r="D40" i="1"/>
  <c r="I75" i="3" s="1"/>
  <c r="E78" i="3" s="1"/>
  <c r="D43" i="1"/>
  <c r="L75" i="3" s="1"/>
  <c r="H78" i="3" s="1"/>
  <c r="D35" i="1"/>
  <c r="D75" i="3" s="1"/>
  <c r="L70" i="3" s="1"/>
  <c r="P23" i="1"/>
  <c r="O23" i="1"/>
  <c r="N23" i="1"/>
  <c r="R23" i="1"/>
  <c r="Q23" i="1"/>
  <c r="D52" i="1"/>
  <c r="H84" i="3" s="1"/>
  <c r="D87" i="3" s="1"/>
  <c r="D55" i="1"/>
  <c r="K84" i="3" s="1"/>
  <c r="G87" i="3" s="1"/>
  <c r="D47" i="1"/>
  <c r="C84" i="3" s="1"/>
  <c r="K78" i="3" s="1"/>
  <c r="D50" i="1"/>
  <c r="F84" i="3" s="1"/>
  <c r="B87" i="3" s="1"/>
  <c r="D53" i="1"/>
  <c r="I84" i="3" s="1"/>
  <c r="E87" i="3" s="1"/>
  <c r="D56" i="1"/>
  <c r="L84" i="3" s="1"/>
  <c r="H87" i="3" s="1"/>
  <c r="D48" i="1"/>
  <c r="D84" i="3" s="1"/>
  <c r="L78" i="3" s="1"/>
  <c r="D57" i="1"/>
  <c r="M84" i="3" s="1"/>
  <c r="I87" i="3" s="1"/>
  <c r="D49" i="1"/>
  <c r="E84" i="3" s="1"/>
  <c r="M78" i="3" s="1"/>
  <c r="D51" i="1"/>
  <c r="G84" i="3" s="1"/>
  <c r="C87" i="3" s="1"/>
  <c r="D54" i="1"/>
  <c r="J84" i="3" s="1"/>
  <c r="F87" i="3" s="1"/>
  <c r="D46" i="1"/>
  <c r="Q20" i="1"/>
  <c r="P20" i="1"/>
  <c r="O20" i="1"/>
  <c r="N20" i="1"/>
  <c r="M25" i="1"/>
  <c r="R20" i="1"/>
  <c r="F50" i="1" l="1"/>
  <c r="F173" i="3" s="1"/>
  <c r="B176" i="3" s="1"/>
  <c r="F53" i="1"/>
  <c r="I173" i="3" s="1"/>
  <c r="E176" i="3" s="1"/>
  <c r="F56" i="1"/>
  <c r="L173" i="3" s="1"/>
  <c r="H176" i="3" s="1"/>
  <c r="F48" i="1"/>
  <c r="D173" i="3" s="1"/>
  <c r="L167" i="3" s="1"/>
  <c r="F51" i="1"/>
  <c r="G173" i="3" s="1"/>
  <c r="C176" i="3" s="1"/>
  <c r="F47" i="1"/>
  <c r="C173" i="3" s="1"/>
  <c r="K167" i="3" s="1"/>
  <c r="F54" i="1"/>
  <c r="J173" i="3" s="1"/>
  <c r="F176" i="3" s="1"/>
  <c r="F46" i="1"/>
  <c r="F57" i="1"/>
  <c r="M173" i="3" s="1"/>
  <c r="I176" i="3" s="1"/>
  <c r="F49" i="1"/>
  <c r="E173" i="3" s="1"/>
  <c r="M167" i="3" s="1"/>
  <c r="F52" i="1"/>
  <c r="H173" i="3" s="1"/>
  <c r="D176" i="3" s="1"/>
  <c r="F55" i="1"/>
  <c r="K173" i="3" s="1"/>
  <c r="G176" i="3" s="1"/>
  <c r="B67" i="3"/>
  <c r="J62" i="3" s="1"/>
  <c r="C226" i="3" s="1"/>
  <c r="D32" i="1"/>
  <c r="B59" i="3"/>
  <c r="E54" i="3" s="1"/>
  <c r="D19" i="1"/>
  <c r="C16" i="1"/>
  <c r="J15" i="3" s="1"/>
  <c r="F18" i="3" s="1"/>
  <c r="C12" i="1"/>
  <c r="F15" i="3" s="1"/>
  <c r="B18" i="3" s="1"/>
  <c r="C9" i="1"/>
  <c r="C15" i="3" s="1"/>
  <c r="F10" i="3" s="1"/>
  <c r="C10" i="1"/>
  <c r="D15" i="3" s="1"/>
  <c r="G10" i="3" s="1"/>
  <c r="C18" i="1"/>
  <c r="L15" i="3" s="1"/>
  <c r="H18" i="3" s="1"/>
  <c r="O25" i="1"/>
  <c r="C15" i="1"/>
  <c r="I15" i="3" s="1"/>
  <c r="E18" i="3" s="1"/>
  <c r="C13" i="1"/>
  <c r="G15" i="3" s="1"/>
  <c r="C18" i="3" s="1"/>
  <c r="C17" i="1"/>
  <c r="K15" i="3" s="1"/>
  <c r="G18" i="3" s="1"/>
  <c r="C11" i="1"/>
  <c r="E15" i="3" s="1"/>
  <c r="H10" i="3" s="1"/>
  <c r="C7" i="1"/>
  <c r="C14" i="1"/>
  <c r="H15" i="3" s="1"/>
  <c r="D18" i="3" s="1"/>
  <c r="C8" i="1"/>
  <c r="B15" i="3" s="1"/>
  <c r="E10" i="3" s="1"/>
  <c r="F5" i="1"/>
  <c r="H140" i="3" s="1"/>
  <c r="D143" i="3" s="1"/>
  <c r="F4" i="1"/>
  <c r="G140" i="3" s="1"/>
  <c r="C143" i="3" s="1"/>
  <c r="F3" i="1"/>
  <c r="G17" i="1"/>
  <c r="L192" i="3" s="1"/>
  <c r="H195" i="3" s="1"/>
  <c r="G11" i="1"/>
  <c r="F192" i="3" s="1"/>
  <c r="B195" i="3" s="1"/>
  <c r="G7" i="1"/>
  <c r="G8" i="1"/>
  <c r="C192" i="3" s="1"/>
  <c r="F187" i="3" s="1"/>
  <c r="G14" i="1"/>
  <c r="I192" i="3" s="1"/>
  <c r="E195" i="3" s="1"/>
  <c r="G16" i="1"/>
  <c r="K192" i="3" s="1"/>
  <c r="G195" i="3" s="1"/>
  <c r="G12" i="1"/>
  <c r="G192" i="3" s="1"/>
  <c r="C195" i="3" s="1"/>
  <c r="G13" i="1"/>
  <c r="H192" i="3" s="1"/>
  <c r="D195" i="3" s="1"/>
  <c r="G9" i="1"/>
  <c r="D192" i="3" s="1"/>
  <c r="G187" i="3" s="1"/>
  <c r="G18" i="1"/>
  <c r="M192" i="3" s="1"/>
  <c r="I195" i="3" s="1"/>
  <c r="G10" i="1"/>
  <c r="E192" i="3" s="1"/>
  <c r="H187" i="3" s="1"/>
  <c r="G15" i="1"/>
  <c r="J192" i="3" s="1"/>
  <c r="F195" i="3" s="1"/>
  <c r="F51" i="3"/>
  <c r="B54" i="3" s="1"/>
  <c r="D6" i="1"/>
  <c r="C43" i="1"/>
  <c r="K31" i="3" s="1"/>
  <c r="G34" i="3" s="1"/>
  <c r="C35" i="1"/>
  <c r="C31" i="3" s="1"/>
  <c r="K26" i="3" s="1"/>
  <c r="Q25" i="1"/>
  <c r="C38" i="1"/>
  <c r="F31" i="3" s="1"/>
  <c r="B34" i="3" s="1"/>
  <c r="C41" i="1"/>
  <c r="I31" i="3" s="1"/>
  <c r="E34" i="3" s="1"/>
  <c r="C33" i="1"/>
  <c r="C45" i="1" s="1"/>
  <c r="C44" i="1"/>
  <c r="L31" i="3" s="1"/>
  <c r="H34" i="3" s="1"/>
  <c r="C36" i="1"/>
  <c r="D31" i="3" s="1"/>
  <c r="L26" i="3" s="1"/>
  <c r="C39" i="1"/>
  <c r="G31" i="3" s="1"/>
  <c r="C34" i="3" s="1"/>
  <c r="C40" i="1"/>
  <c r="H31" i="3" s="1"/>
  <c r="D34" i="3" s="1"/>
  <c r="C42" i="1"/>
  <c r="J31" i="3" s="1"/>
  <c r="F34" i="3" s="1"/>
  <c r="C34" i="1"/>
  <c r="B31" i="3" s="1"/>
  <c r="J26" i="3" s="1"/>
  <c r="C37" i="1"/>
  <c r="E31" i="3" s="1"/>
  <c r="M26" i="3" s="1"/>
  <c r="E27" i="1"/>
  <c r="I112" i="3" s="1"/>
  <c r="E115" i="3" s="1"/>
  <c r="E25" i="1"/>
  <c r="G112" i="3" s="1"/>
  <c r="C115" i="3" s="1"/>
  <c r="E30" i="1"/>
  <c r="L112" i="3" s="1"/>
  <c r="H115" i="3" s="1"/>
  <c r="E22" i="1"/>
  <c r="D112" i="3" s="1"/>
  <c r="L107" i="3" s="1"/>
  <c r="E28" i="1"/>
  <c r="J112" i="3" s="1"/>
  <c r="F115" i="3" s="1"/>
  <c r="E24" i="1"/>
  <c r="F112" i="3" s="1"/>
  <c r="B115" i="3" s="1"/>
  <c r="E31" i="1"/>
  <c r="M112" i="3" s="1"/>
  <c r="I115" i="3" s="1"/>
  <c r="E21" i="1"/>
  <c r="C112" i="3" s="1"/>
  <c r="K107" i="3" s="1"/>
  <c r="E20" i="1"/>
  <c r="E26" i="1"/>
  <c r="H112" i="3" s="1"/>
  <c r="D115" i="3" s="1"/>
  <c r="E29" i="1"/>
  <c r="K112" i="3" s="1"/>
  <c r="G115" i="3" s="1"/>
  <c r="E23" i="1"/>
  <c r="E112" i="3" s="1"/>
  <c r="M107" i="3" s="1"/>
  <c r="G28" i="1"/>
  <c r="J200" i="3" s="1"/>
  <c r="F203" i="3" s="1"/>
  <c r="G24" i="1"/>
  <c r="F200" i="3" s="1"/>
  <c r="B203" i="3" s="1"/>
  <c r="G31" i="1"/>
  <c r="M200" i="3" s="1"/>
  <c r="I203" i="3" s="1"/>
  <c r="G21" i="1"/>
  <c r="C200" i="3" s="1"/>
  <c r="K195" i="3" s="1"/>
  <c r="G26" i="1"/>
  <c r="H200" i="3" s="1"/>
  <c r="D203" i="3" s="1"/>
  <c r="G29" i="1"/>
  <c r="K200" i="3" s="1"/>
  <c r="G203" i="3" s="1"/>
  <c r="G23" i="1"/>
  <c r="E200" i="3" s="1"/>
  <c r="M195" i="3" s="1"/>
  <c r="G30" i="1"/>
  <c r="L200" i="3" s="1"/>
  <c r="H203" i="3" s="1"/>
  <c r="G20" i="1"/>
  <c r="G27" i="1"/>
  <c r="I200" i="3" s="1"/>
  <c r="E203" i="3" s="1"/>
  <c r="G25" i="1"/>
  <c r="G200" i="3" s="1"/>
  <c r="C203" i="3" s="1"/>
  <c r="G22" i="1"/>
  <c r="D200" i="3" s="1"/>
  <c r="L195" i="3" s="1"/>
  <c r="E5" i="1"/>
  <c r="H96" i="3" s="1"/>
  <c r="D99" i="3" s="1"/>
  <c r="E3" i="1"/>
  <c r="E4" i="1"/>
  <c r="G96" i="3" s="1"/>
  <c r="C99" i="3" s="1"/>
  <c r="C29" i="1"/>
  <c r="J23" i="3" s="1"/>
  <c r="F26" i="3" s="1"/>
  <c r="C23" i="1"/>
  <c r="D23" i="3" s="1"/>
  <c r="L18" i="3" s="1"/>
  <c r="C20" i="1"/>
  <c r="C27" i="1"/>
  <c r="H23" i="3" s="1"/>
  <c r="D26" i="3" s="1"/>
  <c r="P25" i="1"/>
  <c r="C25" i="1"/>
  <c r="F23" i="3" s="1"/>
  <c r="B26" i="3" s="1"/>
  <c r="C30" i="1"/>
  <c r="K23" i="3" s="1"/>
  <c r="G26" i="3" s="1"/>
  <c r="C22" i="1"/>
  <c r="C23" i="3" s="1"/>
  <c r="K18" i="3" s="1"/>
  <c r="C26" i="1"/>
  <c r="G23" i="3" s="1"/>
  <c r="C26" i="3" s="1"/>
  <c r="C28" i="1"/>
  <c r="I23" i="3" s="1"/>
  <c r="E26" i="3" s="1"/>
  <c r="C24" i="1"/>
  <c r="E23" i="3" s="1"/>
  <c r="M18" i="3" s="1"/>
  <c r="C31" i="1"/>
  <c r="L23" i="3" s="1"/>
  <c r="H26" i="3" s="1"/>
  <c r="C21" i="1"/>
  <c r="B23" i="3" s="1"/>
  <c r="J18" i="3" s="1"/>
  <c r="E18" i="1"/>
  <c r="M104" i="3" s="1"/>
  <c r="I107" i="3" s="1"/>
  <c r="E10" i="1"/>
  <c r="E104" i="3" s="1"/>
  <c r="H99" i="3" s="1"/>
  <c r="E15" i="1"/>
  <c r="J104" i="3" s="1"/>
  <c r="F107" i="3" s="1"/>
  <c r="E13" i="1"/>
  <c r="H104" i="3" s="1"/>
  <c r="D107" i="3" s="1"/>
  <c r="E17" i="1"/>
  <c r="L104" i="3" s="1"/>
  <c r="H107" i="3" s="1"/>
  <c r="E11" i="1"/>
  <c r="F104" i="3" s="1"/>
  <c r="B107" i="3" s="1"/>
  <c r="E7" i="1"/>
  <c r="E14" i="1"/>
  <c r="I104" i="3" s="1"/>
  <c r="E107" i="3" s="1"/>
  <c r="E9" i="1"/>
  <c r="D104" i="3" s="1"/>
  <c r="G99" i="3" s="1"/>
  <c r="E8" i="1"/>
  <c r="C104" i="3" s="1"/>
  <c r="F99" i="3" s="1"/>
  <c r="E16" i="1"/>
  <c r="E12" i="1"/>
  <c r="G104" i="3" s="1"/>
  <c r="C107" i="3" s="1"/>
  <c r="F15" i="1"/>
  <c r="J148" i="3" s="1"/>
  <c r="F151" i="3" s="1"/>
  <c r="F13" i="1"/>
  <c r="H148" i="3" s="1"/>
  <c r="D151" i="3" s="1"/>
  <c r="F11" i="1"/>
  <c r="F148" i="3" s="1"/>
  <c r="B151" i="3" s="1"/>
  <c r="F17" i="1"/>
  <c r="L148" i="3" s="1"/>
  <c r="H151" i="3" s="1"/>
  <c r="F14" i="1"/>
  <c r="I148" i="3" s="1"/>
  <c r="E151" i="3" s="1"/>
  <c r="F10" i="1"/>
  <c r="E148" i="3" s="1"/>
  <c r="H143" i="3" s="1"/>
  <c r="F7" i="1"/>
  <c r="F8" i="1"/>
  <c r="C148" i="3" s="1"/>
  <c r="F143" i="3" s="1"/>
  <c r="F18" i="1"/>
  <c r="M148" i="3" s="1"/>
  <c r="I151" i="3" s="1"/>
  <c r="F16" i="1"/>
  <c r="F12" i="1"/>
  <c r="G148" i="3" s="1"/>
  <c r="C151" i="3" s="1"/>
  <c r="F9" i="1"/>
  <c r="D148" i="3" s="1"/>
  <c r="G143" i="3" s="1"/>
  <c r="B84" i="3"/>
  <c r="J78" i="3" s="1"/>
  <c r="E226" i="3" s="1"/>
  <c r="D58" i="1"/>
  <c r="F226" i="3"/>
  <c r="N87" i="3"/>
  <c r="F30" i="1"/>
  <c r="L156" i="3" s="1"/>
  <c r="H159" i="3" s="1"/>
  <c r="F22" i="1"/>
  <c r="D156" i="3" s="1"/>
  <c r="L151" i="3" s="1"/>
  <c r="F28" i="1"/>
  <c r="J156" i="3" s="1"/>
  <c r="F159" i="3" s="1"/>
  <c r="F24" i="1"/>
  <c r="F156" i="3" s="1"/>
  <c r="B159" i="3" s="1"/>
  <c r="F31" i="1"/>
  <c r="M156" i="3" s="1"/>
  <c r="I159" i="3" s="1"/>
  <c r="F21" i="1"/>
  <c r="C156" i="3" s="1"/>
  <c r="K151" i="3" s="1"/>
  <c r="F26" i="1"/>
  <c r="H156" i="3" s="1"/>
  <c r="D159" i="3" s="1"/>
  <c r="F29" i="1"/>
  <c r="K156" i="3" s="1"/>
  <c r="G159" i="3" s="1"/>
  <c r="F23" i="1"/>
  <c r="E156" i="3" s="1"/>
  <c r="M151" i="3" s="1"/>
  <c r="F20" i="1"/>
  <c r="F27" i="1"/>
  <c r="I156" i="3" s="1"/>
  <c r="E159" i="3" s="1"/>
  <c r="F25" i="1"/>
  <c r="G156" i="3" s="1"/>
  <c r="C159" i="3" s="1"/>
  <c r="E41" i="1"/>
  <c r="J120" i="3" s="1"/>
  <c r="F123" i="3" s="1"/>
  <c r="E33" i="1"/>
  <c r="E36" i="1"/>
  <c r="E120" i="3" s="1"/>
  <c r="M115" i="3" s="1"/>
  <c r="E44" i="1"/>
  <c r="M120" i="3" s="1"/>
  <c r="I123" i="3" s="1"/>
  <c r="E39" i="1"/>
  <c r="H120" i="3" s="1"/>
  <c r="D123" i="3" s="1"/>
  <c r="E42" i="1"/>
  <c r="K120" i="3" s="1"/>
  <c r="G123" i="3" s="1"/>
  <c r="E34" i="1"/>
  <c r="C120" i="3" s="1"/>
  <c r="K115" i="3" s="1"/>
  <c r="E37" i="1"/>
  <c r="F120" i="3" s="1"/>
  <c r="B123" i="3" s="1"/>
  <c r="E40" i="1"/>
  <c r="I120" i="3" s="1"/>
  <c r="E123" i="3" s="1"/>
  <c r="E43" i="1"/>
  <c r="L120" i="3" s="1"/>
  <c r="H123" i="3" s="1"/>
  <c r="E35" i="1"/>
  <c r="D120" i="3" s="1"/>
  <c r="L115" i="3" s="1"/>
  <c r="E38" i="1"/>
  <c r="G120" i="3" s="1"/>
  <c r="C123" i="3" s="1"/>
  <c r="G39" i="1"/>
  <c r="H208" i="3" s="1"/>
  <c r="D211" i="3" s="1"/>
  <c r="G42" i="1"/>
  <c r="K208" i="3" s="1"/>
  <c r="G211" i="3" s="1"/>
  <c r="G34" i="1"/>
  <c r="C208" i="3" s="1"/>
  <c r="K203" i="3" s="1"/>
  <c r="G37" i="1"/>
  <c r="F208" i="3" s="1"/>
  <c r="B211" i="3" s="1"/>
  <c r="G40" i="1"/>
  <c r="I208" i="3" s="1"/>
  <c r="E211" i="3" s="1"/>
  <c r="G36" i="1"/>
  <c r="E208" i="3" s="1"/>
  <c r="M203" i="3" s="1"/>
  <c r="G43" i="1"/>
  <c r="L208" i="3" s="1"/>
  <c r="H211" i="3" s="1"/>
  <c r="G35" i="1"/>
  <c r="D208" i="3" s="1"/>
  <c r="L203" i="3" s="1"/>
  <c r="G44" i="1"/>
  <c r="M208" i="3" s="1"/>
  <c r="I211" i="3" s="1"/>
  <c r="G38" i="1"/>
  <c r="G208" i="3" s="1"/>
  <c r="C211" i="3" s="1"/>
  <c r="G41" i="1"/>
  <c r="J208" i="3" s="1"/>
  <c r="F211" i="3" s="1"/>
  <c r="G33" i="1"/>
  <c r="C4" i="1"/>
  <c r="G7" i="3" s="1"/>
  <c r="C10" i="3" s="1"/>
  <c r="C5" i="1"/>
  <c r="H7" i="3" s="1"/>
  <c r="D10" i="3" s="1"/>
  <c r="N25" i="1"/>
  <c r="C3" i="1"/>
  <c r="F44" i="1"/>
  <c r="M164" i="3" s="1"/>
  <c r="I167" i="3" s="1"/>
  <c r="F36" i="1"/>
  <c r="E164" i="3" s="1"/>
  <c r="M159" i="3" s="1"/>
  <c r="F39" i="1"/>
  <c r="H164" i="3" s="1"/>
  <c r="D167" i="3" s="1"/>
  <c r="F42" i="1"/>
  <c r="K164" i="3" s="1"/>
  <c r="G167" i="3" s="1"/>
  <c r="F34" i="1"/>
  <c r="C164" i="3" s="1"/>
  <c r="K159" i="3" s="1"/>
  <c r="F37" i="1"/>
  <c r="F164" i="3" s="1"/>
  <c r="B167" i="3" s="1"/>
  <c r="F41" i="1"/>
  <c r="J164" i="3" s="1"/>
  <c r="F167" i="3" s="1"/>
  <c r="F33" i="1"/>
  <c r="F40" i="1"/>
  <c r="I164" i="3" s="1"/>
  <c r="E167" i="3" s="1"/>
  <c r="F43" i="1"/>
  <c r="L164" i="3" s="1"/>
  <c r="H167" i="3" s="1"/>
  <c r="F35" i="1"/>
  <c r="D164" i="3" s="1"/>
  <c r="L159" i="3" s="1"/>
  <c r="F38" i="1"/>
  <c r="G164" i="3" s="1"/>
  <c r="C167" i="3" s="1"/>
  <c r="E55" i="1"/>
  <c r="K129" i="3" s="1"/>
  <c r="G132" i="3" s="1"/>
  <c r="E47" i="1"/>
  <c r="C129" i="3" s="1"/>
  <c r="K123" i="3" s="1"/>
  <c r="E50" i="1"/>
  <c r="F129" i="3" s="1"/>
  <c r="B132" i="3" s="1"/>
  <c r="E53" i="1"/>
  <c r="I129" i="3" s="1"/>
  <c r="E132" i="3" s="1"/>
  <c r="E56" i="1"/>
  <c r="L129" i="3" s="1"/>
  <c r="H132" i="3" s="1"/>
  <c r="E48" i="1"/>
  <c r="D129" i="3" s="1"/>
  <c r="L123" i="3" s="1"/>
  <c r="E51" i="1"/>
  <c r="G129" i="3" s="1"/>
  <c r="C132" i="3" s="1"/>
  <c r="E52" i="1"/>
  <c r="H129" i="3" s="1"/>
  <c r="D132" i="3" s="1"/>
  <c r="E54" i="1"/>
  <c r="J129" i="3" s="1"/>
  <c r="F132" i="3" s="1"/>
  <c r="E46" i="1"/>
  <c r="E57" i="1"/>
  <c r="M129" i="3" s="1"/>
  <c r="I132" i="3" s="1"/>
  <c r="E49" i="1"/>
  <c r="E129" i="3" s="1"/>
  <c r="M123" i="3" s="1"/>
  <c r="G3" i="1"/>
  <c r="G4" i="1"/>
  <c r="G184" i="3" s="1"/>
  <c r="C187" i="3" s="1"/>
  <c r="G5" i="1"/>
  <c r="H184" i="3" s="1"/>
  <c r="D187" i="3" s="1"/>
  <c r="C57" i="1"/>
  <c r="L40" i="3" s="1"/>
  <c r="H43" i="3" s="1"/>
  <c r="C49" i="1"/>
  <c r="D40" i="3" s="1"/>
  <c r="L34" i="3" s="1"/>
  <c r="R25" i="1"/>
  <c r="C52" i="1"/>
  <c r="G40" i="3" s="1"/>
  <c r="C43" i="3" s="1"/>
  <c r="C55" i="1"/>
  <c r="J40" i="3" s="1"/>
  <c r="F43" i="3" s="1"/>
  <c r="C47" i="1"/>
  <c r="B40" i="3" s="1"/>
  <c r="J34" i="3" s="1"/>
  <c r="C50" i="1"/>
  <c r="E40" i="3" s="1"/>
  <c r="M34" i="3" s="1"/>
  <c r="C54" i="1"/>
  <c r="I40" i="3" s="1"/>
  <c r="E43" i="3" s="1"/>
  <c r="C53" i="1"/>
  <c r="H40" i="3" s="1"/>
  <c r="D43" i="3" s="1"/>
  <c r="C56" i="1"/>
  <c r="K40" i="3" s="1"/>
  <c r="G43" i="3" s="1"/>
  <c r="C48" i="1"/>
  <c r="C40" i="3" s="1"/>
  <c r="K34" i="3" s="1"/>
  <c r="C51" i="1"/>
  <c r="F40" i="3" s="1"/>
  <c r="B43" i="3" s="1"/>
  <c r="C46" i="1"/>
  <c r="G53" i="1"/>
  <c r="I217" i="3" s="1"/>
  <c r="E220" i="3" s="1"/>
  <c r="G56" i="1"/>
  <c r="L217" i="3" s="1"/>
  <c r="H220" i="3" s="1"/>
  <c r="G48" i="1"/>
  <c r="D217" i="3" s="1"/>
  <c r="L211" i="3" s="1"/>
  <c r="G51" i="1"/>
  <c r="G217" i="3" s="1"/>
  <c r="C220" i="3" s="1"/>
  <c r="G54" i="1"/>
  <c r="J217" i="3" s="1"/>
  <c r="F220" i="3" s="1"/>
  <c r="G46" i="1"/>
  <c r="G57" i="1"/>
  <c r="M217" i="3" s="1"/>
  <c r="I220" i="3" s="1"/>
  <c r="G49" i="1"/>
  <c r="E217" i="3" s="1"/>
  <c r="M211" i="3" s="1"/>
  <c r="G52" i="1"/>
  <c r="H217" i="3" s="1"/>
  <c r="D220" i="3" s="1"/>
  <c r="G55" i="1"/>
  <c r="K217" i="3" s="1"/>
  <c r="G220" i="3" s="1"/>
  <c r="G47" i="1"/>
  <c r="C217" i="3" s="1"/>
  <c r="K211" i="3" s="1"/>
  <c r="G50" i="1"/>
  <c r="F217" i="3" s="1"/>
  <c r="B220" i="3" s="1"/>
  <c r="B75" i="3"/>
  <c r="J70" i="3" s="1"/>
  <c r="D226" i="3" s="1"/>
  <c r="D45" i="1"/>
  <c r="Q19" i="1"/>
  <c r="R14" i="1"/>
  <c r="R19" i="1" s="1"/>
  <c r="N151" i="3" l="1"/>
  <c r="B112" i="3"/>
  <c r="J107" i="3" s="1"/>
  <c r="E32" i="1"/>
  <c r="B156" i="3"/>
  <c r="J151" i="3" s="1"/>
  <c r="F32" i="1"/>
  <c r="B192" i="3"/>
  <c r="E187" i="3" s="1"/>
  <c r="G19" i="1"/>
  <c r="M31" i="3"/>
  <c r="I34" i="3" s="1"/>
  <c r="B104" i="3"/>
  <c r="E99" i="3" s="1"/>
  <c r="E19" i="1"/>
  <c r="E225" i="3"/>
  <c r="N34" i="3"/>
  <c r="C58" i="1"/>
  <c r="B164" i="3"/>
  <c r="J159" i="3" s="1"/>
  <c r="F45" i="1"/>
  <c r="F7" i="3"/>
  <c r="B10" i="3" s="1"/>
  <c r="C6" i="1"/>
  <c r="N62" i="3"/>
  <c r="C32" i="1"/>
  <c r="D229" i="3"/>
  <c r="C19" i="1"/>
  <c r="B148" i="3"/>
  <c r="E143" i="3" s="1"/>
  <c r="F19" i="1"/>
  <c r="B200" i="3"/>
  <c r="J195" i="3" s="1"/>
  <c r="N195" i="3" s="1"/>
  <c r="G32" i="1"/>
  <c r="N70" i="3"/>
  <c r="B129" i="3"/>
  <c r="J123" i="3" s="1"/>
  <c r="E228" i="3" s="1"/>
  <c r="E58" i="1"/>
  <c r="B120" i="3"/>
  <c r="J115" i="3" s="1"/>
  <c r="D228" i="3" s="1"/>
  <c r="E45" i="1"/>
  <c r="H45" i="1" s="1"/>
  <c r="N176" i="3"/>
  <c r="K148" i="3"/>
  <c r="G151" i="3" s="1"/>
  <c r="K104" i="3"/>
  <c r="G107" i="3" s="1"/>
  <c r="C227" i="3" s="1"/>
  <c r="F184" i="3"/>
  <c r="B187" i="3" s="1"/>
  <c r="G6" i="1"/>
  <c r="F228" i="3"/>
  <c r="N132" i="3"/>
  <c r="F227" i="3"/>
  <c r="B217" i="3"/>
  <c r="J211" i="3" s="1"/>
  <c r="G58" i="1"/>
  <c r="F140" i="3"/>
  <c r="B143" i="3" s="1"/>
  <c r="F6" i="1"/>
  <c r="B173" i="3"/>
  <c r="J167" i="3" s="1"/>
  <c r="N167" i="3" s="1"/>
  <c r="F58" i="1"/>
  <c r="N78" i="3"/>
  <c r="F229" i="3"/>
  <c r="N220" i="3"/>
  <c r="B208" i="3"/>
  <c r="J203" i="3" s="1"/>
  <c r="N203" i="3" s="1"/>
  <c r="G45" i="1"/>
  <c r="E229" i="3"/>
  <c r="N211" i="3"/>
  <c r="E227" i="3"/>
  <c r="N159" i="3"/>
  <c r="E6" i="1"/>
  <c r="F96" i="3"/>
  <c r="B99" i="3" s="1"/>
  <c r="B226" i="3"/>
  <c r="B55" i="3"/>
  <c r="C53" i="3" s="1"/>
  <c r="C55" i="3" s="1"/>
  <c r="D53" i="3" s="1"/>
  <c r="D55" i="3" s="1"/>
  <c r="E53" i="3" s="1"/>
  <c r="E55" i="3" s="1"/>
  <c r="F53" i="3" s="1"/>
  <c r="F55" i="3" s="1"/>
  <c r="G53" i="3" s="1"/>
  <c r="G55" i="3" s="1"/>
  <c r="H53" i="3" s="1"/>
  <c r="H55" i="3" s="1"/>
  <c r="B61" i="3" s="1"/>
  <c r="B63" i="3" s="1"/>
  <c r="C61" i="3" s="1"/>
  <c r="C63" i="3" s="1"/>
  <c r="D61" i="3" s="1"/>
  <c r="D63" i="3" s="1"/>
  <c r="E61" i="3" s="1"/>
  <c r="E63" i="3" s="1"/>
  <c r="F61" i="3" s="1"/>
  <c r="F63" i="3" s="1"/>
  <c r="G61" i="3" s="1"/>
  <c r="G63" i="3" s="1"/>
  <c r="H61" i="3" s="1"/>
  <c r="H63" i="3" s="1"/>
  <c r="I61" i="3" s="1"/>
  <c r="I63" i="3" s="1"/>
  <c r="J61" i="3" s="1"/>
  <c r="J63" i="3" s="1"/>
  <c r="K61" i="3" s="1"/>
  <c r="K63" i="3" s="1"/>
  <c r="L61" i="3" s="1"/>
  <c r="L63" i="3" s="1"/>
  <c r="M61" i="3" s="1"/>
  <c r="M63" i="3" s="1"/>
  <c r="B69" i="3" s="1"/>
  <c r="B71" i="3" s="1"/>
  <c r="C69" i="3" s="1"/>
  <c r="C71" i="3" s="1"/>
  <c r="D69" i="3" s="1"/>
  <c r="D71" i="3" s="1"/>
  <c r="E69" i="3" s="1"/>
  <c r="E71" i="3" s="1"/>
  <c r="F69" i="3" s="1"/>
  <c r="F71" i="3" s="1"/>
  <c r="G69" i="3" s="1"/>
  <c r="G71" i="3" s="1"/>
  <c r="H69" i="3" s="1"/>
  <c r="H71" i="3" s="1"/>
  <c r="I69" i="3" s="1"/>
  <c r="I71" i="3" s="1"/>
  <c r="J69" i="3" s="1"/>
  <c r="J71" i="3" s="1"/>
  <c r="K69" i="3" s="1"/>
  <c r="K71" i="3" s="1"/>
  <c r="L69" i="3" s="1"/>
  <c r="L71" i="3" s="1"/>
  <c r="M69" i="3" s="1"/>
  <c r="M71" i="3" s="1"/>
  <c r="B77" i="3" s="1"/>
  <c r="B79" i="3" s="1"/>
  <c r="C77" i="3" s="1"/>
  <c r="C79" i="3" s="1"/>
  <c r="D77" i="3" s="1"/>
  <c r="D79" i="3" s="1"/>
  <c r="E77" i="3" s="1"/>
  <c r="E79" i="3" s="1"/>
  <c r="F77" i="3" s="1"/>
  <c r="F79" i="3" s="1"/>
  <c r="G77" i="3" s="1"/>
  <c r="G79" i="3" s="1"/>
  <c r="H77" i="3" s="1"/>
  <c r="H79" i="3" s="1"/>
  <c r="I77" i="3" s="1"/>
  <c r="I79" i="3" s="1"/>
  <c r="J77" i="3" s="1"/>
  <c r="J79" i="3" s="1"/>
  <c r="K77" i="3" s="1"/>
  <c r="K79" i="3" s="1"/>
  <c r="L77" i="3" s="1"/>
  <c r="L79" i="3" s="1"/>
  <c r="M77" i="3" s="1"/>
  <c r="M79" i="3" s="1"/>
  <c r="B86" i="3" s="1"/>
  <c r="B88" i="3" s="1"/>
  <c r="C86" i="3" s="1"/>
  <c r="C88" i="3" s="1"/>
  <c r="D86" i="3" s="1"/>
  <c r="D88" i="3" s="1"/>
  <c r="E86" i="3" s="1"/>
  <c r="E88" i="3" s="1"/>
  <c r="F86" i="3" s="1"/>
  <c r="F88" i="3" s="1"/>
  <c r="G86" i="3" s="1"/>
  <c r="G88" i="3" s="1"/>
  <c r="H86" i="3" s="1"/>
  <c r="H88" i="3" s="1"/>
  <c r="I86" i="3" s="1"/>
  <c r="I88" i="3" s="1"/>
  <c r="I54" i="3"/>
  <c r="B227" i="3" l="1"/>
  <c r="B228" i="3"/>
  <c r="B100" i="3"/>
  <c r="C98" i="3" s="1"/>
  <c r="C100" i="3" s="1"/>
  <c r="D98" i="3" s="1"/>
  <c r="D100" i="3" s="1"/>
  <c r="E98" i="3" s="1"/>
  <c r="E100" i="3" s="1"/>
  <c r="F98" i="3" s="1"/>
  <c r="F100" i="3" s="1"/>
  <c r="G98" i="3" s="1"/>
  <c r="G100" i="3" s="1"/>
  <c r="H98" i="3" s="1"/>
  <c r="H100" i="3" s="1"/>
  <c r="B106" i="3" s="1"/>
  <c r="B108" i="3" s="1"/>
  <c r="C106" i="3" s="1"/>
  <c r="C108" i="3" s="1"/>
  <c r="D106" i="3" s="1"/>
  <c r="D108" i="3" s="1"/>
  <c r="E106" i="3" s="1"/>
  <c r="E108" i="3" s="1"/>
  <c r="F106" i="3" s="1"/>
  <c r="F108" i="3" s="1"/>
  <c r="G106" i="3" s="1"/>
  <c r="G108" i="3" s="1"/>
  <c r="H106" i="3" s="1"/>
  <c r="H108" i="3" s="1"/>
  <c r="I106" i="3" s="1"/>
  <c r="I108" i="3" s="1"/>
  <c r="J106" i="3" s="1"/>
  <c r="J108" i="3" s="1"/>
  <c r="K106" i="3" s="1"/>
  <c r="K108" i="3" s="1"/>
  <c r="L106" i="3" s="1"/>
  <c r="L108" i="3" s="1"/>
  <c r="M106" i="3" s="1"/>
  <c r="M108" i="3" s="1"/>
  <c r="B114" i="3" s="1"/>
  <c r="B116" i="3" s="1"/>
  <c r="C114" i="3" s="1"/>
  <c r="C116" i="3" s="1"/>
  <c r="D114" i="3" s="1"/>
  <c r="D116" i="3" s="1"/>
  <c r="E114" i="3" s="1"/>
  <c r="E116" i="3" s="1"/>
  <c r="F114" i="3" s="1"/>
  <c r="F116" i="3" s="1"/>
  <c r="G114" i="3" s="1"/>
  <c r="G116" i="3" s="1"/>
  <c r="H114" i="3" s="1"/>
  <c r="H116" i="3" s="1"/>
  <c r="I114" i="3" s="1"/>
  <c r="I116" i="3" s="1"/>
  <c r="J114" i="3" s="1"/>
  <c r="J116" i="3" s="1"/>
  <c r="K114" i="3" s="1"/>
  <c r="K116" i="3" s="1"/>
  <c r="L114" i="3" s="1"/>
  <c r="L116" i="3" s="1"/>
  <c r="M114" i="3" s="1"/>
  <c r="M116" i="3" s="1"/>
  <c r="B122" i="3" s="1"/>
  <c r="B124" i="3" s="1"/>
  <c r="C122" i="3" s="1"/>
  <c r="C124" i="3" s="1"/>
  <c r="D122" i="3" s="1"/>
  <c r="D124" i="3" s="1"/>
  <c r="E122" i="3" s="1"/>
  <c r="E124" i="3" s="1"/>
  <c r="F122" i="3" s="1"/>
  <c r="F124" i="3" s="1"/>
  <c r="G122" i="3" s="1"/>
  <c r="G124" i="3" s="1"/>
  <c r="H122" i="3" s="1"/>
  <c r="H124" i="3" s="1"/>
  <c r="I122" i="3" s="1"/>
  <c r="I124" i="3" s="1"/>
  <c r="J122" i="3" s="1"/>
  <c r="J124" i="3" s="1"/>
  <c r="K122" i="3" s="1"/>
  <c r="K124" i="3" s="1"/>
  <c r="L122" i="3" s="1"/>
  <c r="L124" i="3" s="1"/>
  <c r="M122" i="3" s="1"/>
  <c r="M124" i="3" s="1"/>
  <c r="B131" i="3" s="1"/>
  <c r="B133" i="3" s="1"/>
  <c r="C131" i="3" s="1"/>
  <c r="C133" i="3" s="1"/>
  <c r="D131" i="3" s="1"/>
  <c r="D133" i="3" s="1"/>
  <c r="E131" i="3" s="1"/>
  <c r="E133" i="3" s="1"/>
  <c r="F131" i="3" s="1"/>
  <c r="F133" i="3" s="1"/>
  <c r="G131" i="3" s="1"/>
  <c r="G133" i="3" s="1"/>
  <c r="H131" i="3" s="1"/>
  <c r="H133" i="3" s="1"/>
  <c r="I131" i="3" s="1"/>
  <c r="I133" i="3" s="1"/>
  <c r="I99" i="3"/>
  <c r="N107" i="3"/>
  <c r="C229" i="3"/>
  <c r="B188" i="3"/>
  <c r="C186" i="3" s="1"/>
  <c r="C188" i="3" s="1"/>
  <c r="D186" i="3" s="1"/>
  <c r="D188" i="3" s="1"/>
  <c r="E186" i="3" s="1"/>
  <c r="E188" i="3" s="1"/>
  <c r="F186" i="3" s="1"/>
  <c r="F188" i="3" s="1"/>
  <c r="G186" i="3" s="1"/>
  <c r="G188" i="3" s="1"/>
  <c r="H186" i="3" s="1"/>
  <c r="H188" i="3" s="1"/>
  <c r="B194" i="3" s="1"/>
  <c r="B196" i="3" s="1"/>
  <c r="C194" i="3" s="1"/>
  <c r="C196" i="3" s="1"/>
  <c r="D194" i="3" s="1"/>
  <c r="D196" i="3" s="1"/>
  <c r="E194" i="3" s="1"/>
  <c r="E196" i="3" s="1"/>
  <c r="F194" i="3" s="1"/>
  <c r="F196" i="3" s="1"/>
  <c r="G194" i="3" s="1"/>
  <c r="G196" i="3" s="1"/>
  <c r="H194" i="3" s="1"/>
  <c r="H196" i="3" s="1"/>
  <c r="I194" i="3" s="1"/>
  <c r="I196" i="3" s="1"/>
  <c r="J194" i="3" s="1"/>
  <c r="J196" i="3" s="1"/>
  <c r="K194" i="3" s="1"/>
  <c r="K196" i="3" s="1"/>
  <c r="L194" i="3" s="1"/>
  <c r="L196" i="3" s="1"/>
  <c r="M194" i="3" s="1"/>
  <c r="M196" i="3" s="1"/>
  <c r="B202" i="3" s="1"/>
  <c r="B204" i="3" s="1"/>
  <c r="C202" i="3" s="1"/>
  <c r="C204" i="3" s="1"/>
  <c r="D202" i="3" s="1"/>
  <c r="D204" i="3" s="1"/>
  <c r="E202" i="3" s="1"/>
  <c r="E204" i="3" s="1"/>
  <c r="F202" i="3" s="1"/>
  <c r="F204" i="3" s="1"/>
  <c r="G202" i="3" s="1"/>
  <c r="G204" i="3" s="1"/>
  <c r="H202" i="3" s="1"/>
  <c r="H204" i="3" s="1"/>
  <c r="I202" i="3" s="1"/>
  <c r="I204" i="3" s="1"/>
  <c r="J202" i="3" s="1"/>
  <c r="J204" i="3" s="1"/>
  <c r="K202" i="3" s="1"/>
  <c r="K204" i="3" s="1"/>
  <c r="L202" i="3" s="1"/>
  <c r="L204" i="3" s="1"/>
  <c r="M202" i="3" s="1"/>
  <c r="M204" i="3" s="1"/>
  <c r="B210" i="3" s="1"/>
  <c r="B212" i="3" s="1"/>
  <c r="C210" i="3" s="1"/>
  <c r="C212" i="3" s="1"/>
  <c r="D210" i="3" s="1"/>
  <c r="D212" i="3" s="1"/>
  <c r="E210" i="3" s="1"/>
  <c r="E212" i="3" s="1"/>
  <c r="F210" i="3" s="1"/>
  <c r="F212" i="3" s="1"/>
  <c r="G210" i="3" s="1"/>
  <c r="G212" i="3" s="1"/>
  <c r="H210" i="3" s="1"/>
  <c r="H212" i="3" s="1"/>
  <c r="I210" i="3" s="1"/>
  <c r="I212" i="3" s="1"/>
  <c r="J210" i="3" s="1"/>
  <c r="J212" i="3" s="1"/>
  <c r="K210" i="3" s="1"/>
  <c r="K212" i="3" s="1"/>
  <c r="L210" i="3" s="1"/>
  <c r="L212" i="3" s="1"/>
  <c r="M210" i="3" s="1"/>
  <c r="M212" i="3" s="1"/>
  <c r="B219" i="3" s="1"/>
  <c r="B221" i="3" s="1"/>
  <c r="C219" i="3" s="1"/>
  <c r="C221" i="3" s="1"/>
  <c r="D219" i="3" s="1"/>
  <c r="D221" i="3" s="1"/>
  <c r="E219" i="3" s="1"/>
  <c r="E221" i="3" s="1"/>
  <c r="F219" i="3" s="1"/>
  <c r="F221" i="3" s="1"/>
  <c r="G219" i="3" s="1"/>
  <c r="G221" i="3" s="1"/>
  <c r="H219" i="3" s="1"/>
  <c r="H221" i="3" s="1"/>
  <c r="I219" i="3" s="1"/>
  <c r="I221" i="3" s="1"/>
  <c r="I187" i="3"/>
  <c r="B229" i="3"/>
  <c r="M15" i="3"/>
  <c r="I18" i="3" s="1"/>
  <c r="H19" i="1"/>
  <c r="C228" i="3"/>
  <c r="H6" i="1"/>
  <c r="B225" i="3"/>
  <c r="B11" i="3"/>
  <c r="C9" i="3" s="1"/>
  <c r="C11" i="3" s="1"/>
  <c r="D9" i="3" s="1"/>
  <c r="D11" i="3" s="1"/>
  <c r="E9" i="3" s="1"/>
  <c r="E11" i="3" s="1"/>
  <c r="F9" i="3" s="1"/>
  <c r="F11" i="3" s="1"/>
  <c r="G9" i="3" s="1"/>
  <c r="G11" i="3" s="1"/>
  <c r="H9" i="3" s="1"/>
  <c r="H11" i="3" s="1"/>
  <c r="B17" i="3" s="1"/>
  <c r="B19" i="3" s="1"/>
  <c r="C17" i="3" s="1"/>
  <c r="C19" i="3" s="1"/>
  <c r="D17" i="3" s="1"/>
  <c r="D19" i="3" s="1"/>
  <c r="E17" i="3" s="1"/>
  <c r="E19" i="3" s="1"/>
  <c r="F17" i="3" s="1"/>
  <c r="F19" i="3" s="1"/>
  <c r="G17" i="3" s="1"/>
  <c r="G19" i="3" s="1"/>
  <c r="H17" i="3" s="1"/>
  <c r="H19" i="3" s="1"/>
  <c r="I17" i="3" s="1"/>
  <c r="I19" i="3" s="1"/>
  <c r="J17" i="3" s="1"/>
  <c r="J19" i="3" s="1"/>
  <c r="K17" i="3" s="1"/>
  <c r="K19" i="3" s="1"/>
  <c r="L17" i="3" s="1"/>
  <c r="L19" i="3" s="1"/>
  <c r="M17" i="3" s="1"/>
  <c r="M19" i="3" s="1"/>
  <c r="B25" i="3" s="1"/>
  <c r="B27" i="3" s="1"/>
  <c r="C25" i="3" s="1"/>
  <c r="C27" i="3" s="1"/>
  <c r="D25" i="3" s="1"/>
  <c r="D27" i="3" s="1"/>
  <c r="E25" i="3" s="1"/>
  <c r="E27" i="3" s="1"/>
  <c r="F25" i="3" s="1"/>
  <c r="F27" i="3" s="1"/>
  <c r="G25" i="3" s="1"/>
  <c r="G27" i="3" s="1"/>
  <c r="H25" i="3" s="1"/>
  <c r="H27" i="3" s="1"/>
  <c r="I25" i="3" s="1"/>
  <c r="I27" i="3" s="1"/>
  <c r="J25" i="3" s="1"/>
  <c r="J27" i="3" s="1"/>
  <c r="K25" i="3" s="1"/>
  <c r="K27" i="3" s="1"/>
  <c r="L25" i="3" s="1"/>
  <c r="L27" i="3" s="1"/>
  <c r="M25" i="3" s="1"/>
  <c r="M27" i="3" s="1"/>
  <c r="B33" i="3" s="1"/>
  <c r="B35" i="3" s="1"/>
  <c r="C33" i="3" s="1"/>
  <c r="C35" i="3" s="1"/>
  <c r="D33" i="3" s="1"/>
  <c r="D35" i="3" s="1"/>
  <c r="E33" i="3" s="1"/>
  <c r="E35" i="3" s="1"/>
  <c r="F33" i="3" s="1"/>
  <c r="F35" i="3" s="1"/>
  <c r="G33" i="3" s="1"/>
  <c r="G35" i="3" s="1"/>
  <c r="H33" i="3" s="1"/>
  <c r="H35" i="3" s="1"/>
  <c r="I33" i="3" s="1"/>
  <c r="I35" i="3" s="1"/>
  <c r="J33" i="3" s="1"/>
  <c r="J35" i="3" s="1"/>
  <c r="K33" i="3" s="1"/>
  <c r="K35" i="3" s="1"/>
  <c r="L33" i="3" s="1"/>
  <c r="L35" i="3" s="1"/>
  <c r="M33" i="3" s="1"/>
  <c r="M35" i="3" s="1"/>
  <c r="B42" i="3" s="1"/>
  <c r="B44" i="3" s="1"/>
  <c r="C42" i="3" s="1"/>
  <c r="C44" i="3" s="1"/>
  <c r="D42" i="3" s="1"/>
  <c r="D44" i="3" s="1"/>
  <c r="E42" i="3" s="1"/>
  <c r="E44" i="3" s="1"/>
  <c r="F42" i="3" s="1"/>
  <c r="F44" i="3" s="1"/>
  <c r="G42" i="3" s="1"/>
  <c r="G44" i="3" s="1"/>
  <c r="H42" i="3" s="1"/>
  <c r="H44" i="3" s="1"/>
  <c r="I42" i="3" s="1"/>
  <c r="I44" i="3" s="1"/>
  <c r="I10" i="3"/>
  <c r="N115" i="3"/>
  <c r="H32" i="1"/>
  <c r="M23" i="3"/>
  <c r="I26" i="3" s="1"/>
  <c r="B144" i="3"/>
  <c r="C142" i="3" s="1"/>
  <c r="C144" i="3" s="1"/>
  <c r="D142" i="3" s="1"/>
  <c r="D144" i="3" s="1"/>
  <c r="E142" i="3" s="1"/>
  <c r="E144" i="3" s="1"/>
  <c r="F142" i="3" s="1"/>
  <c r="F144" i="3" s="1"/>
  <c r="G142" i="3" s="1"/>
  <c r="G144" i="3" s="1"/>
  <c r="H142" i="3" s="1"/>
  <c r="H144" i="3" s="1"/>
  <c r="B150" i="3" s="1"/>
  <c r="B152" i="3" s="1"/>
  <c r="C150" i="3" s="1"/>
  <c r="C152" i="3" s="1"/>
  <c r="D150" i="3" s="1"/>
  <c r="D152" i="3" s="1"/>
  <c r="E150" i="3" s="1"/>
  <c r="E152" i="3" s="1"/>
  <c r="F150" i="3" s="1"/>
  <c r="F152" i="3" s="1"/>
  <c r="G150" i="3" s="1"/>
  <c r="G152" i="3" s="1"/>
  <c r="H150" i="3" s="1"/>
  <c r="H152" i="3" s="1"/>
  <c r="I150" i="3" s="1"/>
  <c r="I152" i="3" s="1"/>
  <c r="J150" i="3" s="1"/>
  <c r="J152" i="3" s="1"/>
  <c r="K150" i="3" s="1"/>
  <c r="K152" i="3" s="1"/>
  <c r="L150" i="3" s="1"/>
  <c r="L152" i="3" s="1"/>
  <c r="M150" i="3" s="1"/>
  <c r="M152" i="3" s="1"/>
  <c r="B158" i="3" s="1"/>
  <c r="B160" i="3" s="1"/>
  <c r="C158" i="3" s="1"/>
  <c r="C160" i="3" s="1"/>
  <c r="D158" i="3" s="1"/>
  <c r="D160" i="3" s="1"/>
  <c r="E158" i="3" s="1"/>
  <c r="E160" i="3" s="1"/>
  <c r="F158" i="3" s="1"/>
  <c r="F160" i="3" s="1"/>
  <c r="G158" i="3" s="1"/>
  <c r="G160" i="3" s="1"/>
  <c r="H158" i="3" s="1"/>
  <c r="H160" i="3" s="1"/>
  <c r="I158" i="3" s="1"/>
  <c r="I160" i="3" s="1"/>
  <c r="J158" i="3" s="1"/>
  <c r="J160" i="3" s="1"/>
  <c r="K158" i="3" s="1"/>
  <c r="K160" i="3" s="1"/>
  <c r="L158" i="3" s="1"/>
  <c r="L160" i="3" s="1"/>
  <c r="M158" i="3" s="1"/>
  <c r="M160" i="3" s="1"/>
  <c r="B166" i="3" s="1"/>
  <c r="B168" i="3" s="1"/>
  <c r="C166" i="3" s="1"/>
  <c r="C168" i="3" s="1"/>
  <c r="D166" i="3" s="1"/>
  <c r="D168" i="3" s="1"/>
  <c r="E166" i="3" s="1"/>
  <c r="E168" i="3" s="1"/>
  <c r="F166" i="3" s="1"/>
  <c r="F168" i="3" s="1"/>
  <c r="G166" i="3" s="1"/>
  <c r="G168" i="3" s="1"/>
  <c r="H166" i="3" s="1"/>
  <c r="H168" i="3" s="1"/>
  <c r="I166" i="3" s="1"/>
  <c r="I168" i="3" s="1"/>
  <c r="J166" i="3" s="1"/>
  <c r="J168" i="3" s="1"/>
  <c r="K166" i="3" s="1"/>
  <c r="K168" i="3" s="1"/>
  <c r="L166" i="3" s="1"/>
  <c r="L168" i="3" s="1"/>
  <c r="M166" i="3" s="1"/>
  <c r="M168" i="3" s="1"/>
  <c r="B175" i="3" s="1"/>
  <c r="B177" i="3" s="1"/>
  <c r="C175" i="3" s="1"/>
  <c r="C177" i="3" s="1"/>
  <c r="D175" i="3" s="1"/>
  <c r="D177" i="3" s="1"/>
  <c r="E175" i="3" s="1"/>
  <c r="E177" i="3" s="1"/>
  <c r="F175" i="3" s="1"/>
  <c r="F177" i="3" s="1"/>
  <c r="G175" i="3" s="1"/>
  <c r="G177" i="3" s="1"/>
  <c r="H175" i="3" s="1"/>
  <c r="H177" i="3" s="1"/>
  <c r="I175" i="3" s="1"/>
  <c r="I177" i="3" s="1"/>
  <c r="I143" i="3"/>
  <c r="D227" i="3"/>
  <c r="N123" i="3"/>
  <c r="M40" i="3"/>
  <c r="I43" i="3" s="1"/>
  <c r="H58" i="1"/>
  <c r="F225" i="3" l="1"/>
  <c r="N43" i="3"/>
  <c r="C225" i="3"/>
  <c r="N18" i="3"/>
  <c r="D225" i="3"/>
  <c r="N26" i="3"/>
</calcChain>
</file>

<file path=xl/sharedStrings.xml><?xml version="1.0" encoding="utf-8"?>
<sst xmlns="http://schemas.openxmlformats.org/spreadsheetml/2006/main" count="514" uniqueCount="58">
  <si>
    <t>Contribution</t>
  </si>
  <si>
    <t>Time</t>
  </si>
  <si>
    <t>Tri-ply stainless-steel cookware set</t>
  </si>
  <si>
    <t>Non-stick hard-anodized fry-pan</t>
  </si>
  <si>
    <t>Smart multi-cooker / rice-pressure cooker (5 L)</t>
  </si>
  <si>
    <t>Variable-temperature electric kettle (1.7 L)</t>
  </si>
  <si>
    <t>Air-fryer / turbo convection oven (5 L)</t>
  </si>
  <si>
    <t>Product Category</t>
  </si>
  <si>
    <t>Estimated Europe Market Value (2024)</t>
  </si>
  <si>
    <t>Price (dollar)</t>
  </si>
  <si>
    <t>Products</t>
  </si>
  <si>
    <t>Weighted in 2024</t>
  </si>
  <si>
    <t>CAGR</t>
  </si>
  <si>
    <t>Tri-ply Stainless-steel Cookware Set</t>
  </si>
  <si>
    <t>$507.8 million</t>
  </si>
  <si>
    <t>Non-stick Hard-anodized Fry-pan</t>
  </si>
  <si>
    <t>$511.1 million</t>
  </si>
  <si>
    <t>Total</t>
  </si>
  <si>
    <t>Smart Multi-cooker / Rice-Pressure Cooker (5 L)</t>
  </si>
  <si>
    <t>$415.0 million</t>
  </si>
  <si>
    <t>Variable-temperature Electric Kettle (1.7 L)</t>
  </si>
  <si>
    <t>$198.4 million</t>
  </si>
  <si>
    <t>Air-fryer / Turbo-convection Oven (5 L)</t>
  </si>
  <si>
    <t>$136.5 million</t>
  </si>
  <si>
    <t>Total Estimated Market Value for These 5 Segments</t>
  </si>
  <si>
    <t>$1,768.8 million</t>
  </si>
  <si>
    <t>Products in 2024</t>
  </si>
  <si>
    <t>Products in 2025</t>
  </si>
  <si>
    <t>Products in 2026</t>
  </si>
  <si>
    <t>Products in 2027</t>
  </si>
  <si>
    <t>Products in 2028</t>
  </si>
  <si>
    <t>Products in 2029</t>
  </si>
  <si>
    <t>Products in 2030</t>
  </si>
  <si>
    <t/>
  </si>
  <si>
    <t>Lead time manufacturing: 8weeks</t>
  </si>
  <si>
    <t>Lead time delivery: 8weeks</t>
  </si>
  <si>
    <t>Statring from June</t>
  </si>
  <si>
    <t>Jun</t>
  </si>
  <si>
    <t>Jul</t>
  </si>
  <si>
    <t>Aug</t>
  </si>
  <si>
    <t>Sep</t>
  </si>
  <si>
    <t>Oct</t>
  </si>
  <si>
    <t>Nov</t>
  </si>
  <si>
    <t>Dec</t>
  </si>
  <si>
    <t>Production Quantity = Forecasted Demand + Safety Stock - Beginning Inventory</t>
  </si>
  <si>
    <t>Forecasted Demand</t>
  </si>
  <si>
    <t>Ending Inventory = Beginning Inventory + Production Quantity - Forecasted Demand (which simplifies to being equal to the Safety Stock)</t>
  </si>
  <si>
    <t>Safety Stock (25% of Forecast)</t>
  </si>
  <si>
    <t>Without any sales history, the initial forecast is an educated guess. A 25% buffer provides a strong safeguard against underestimating demand and losing out on initial sales momentum and customer goodwill.</t>
  </si>
  <si>
    <t>Beginning Inventory</t>
  </si>
  <si>
    <t>Production Quantity</t>
  </si>
  <si>
    <t>End inventory</t>
  </si>
  <si>
    <t>Jan</t>
  </si>
  <si>
    <t>Feb</t>
  </si>
  <si>
    <t>Mar</t>
  </si>
  <si>
    <t>Apr</t>
  </si>
  <si>
    <t>May</t>
  </si>
  <si>
    <t>Summary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</si>
</sst>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mmm&quot; &quot;yyyy"/>
    <numFmt numFmtId="165" formatCode="0.000"/>
    <numFmt numFmtId="166" formatCode="0.0"/>
  </numFmts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1B1C1D"/>
      <name val="'Google Sans Text'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FkGroteskNeue"/>
    </font>
    <font>
      <b/>
      <sz val="11"/>
      <color rgb="FFFF0000"/>
      <name val="FkGroteskNeue"/>
    </font>
    <font>
      <b/>
      <sz val="10"/>
      <color rgb="FFFF0000"/>
      <name val="Arial"/>
      <scheme val="minor"/>
    </font>
    <font>
      <sz val="11"/>
      <color theme="1"/>
      <name val="Arial"/>
      <scheme val="minor"/>
    </font>
    <font>
      <sz val="11"/>
      <color rgb="FF1A1C1E"/>
      <name val="Inte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1A1C1E"/>
      <name val="Arial"/>
    </font>
    <font>
      <sz val="11"/>
      <color rgb="FF1A1C1E"/>
      <name val="Arial"/>
      <scheme val="minor"/>
    </font>
    <font>
      <b/>
      <sz val="11"/>
      <color rgb="FF1A1C1E"/>
      <name val="Arial"/>
    </font>
    <font>
      <sz val="11"/>
      <color rgb="FF474747"/>
      <name val="Arial"/>
    </font>
    <font>
      <b/>
      <sz val="11"/>
      <color theme="1"/>
      <name val="Arial"/>
    </font>
    <font>
      <b/>
      <sz val="11"/>
      <color rgb="FFFF0000"/>
      <name val="Arial"/>
      <scheme val="minor"/>
    </font>
    <font>
      <b/>
      <sz val="11"/>
      <color theme="1"/>
      <name val="Arial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CFCFC"/>
        <bgColor rgb="FFFCFCF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34A853"/>
        <bgColor rgb="FF34A853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3" fontId="1" fillId="0" borderId="0" xfId="0" applyNumberFormat="1" applyFont="1" applyAlignment="1">
      <alignment vertical="center"/>
    </xf>
    <xf numFmtId="9" fontId="1" fillId="0" borderId="0" xfId="0" applyNumberFormat="1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1" fillId="0" borderId="1" xfId="0" applyFont="1" applyBorder="1"/>
    <xf numFmtId="3" fontId="4" fillId="0" borderId="1" xfId="0" applyNumberFormat="1" applyFont="1" applyBorder="1"/>
    <xf numFmtId="3" fontId="5" fillId="0" borderId="1" xfId="0" applyNumberFormat="1" applyFont="1" applyBorder="1"/>
    <xf numFmtId="10" fontId="1" fillId="0" borderId="1" xfId="0" applyNumberFormat="1" applyFont="1" applyBorder="1"/>
    <xf numFmtId="1" fontId="1" fillId="0" borderId="0" xfId="0" applyNumberFormat="1" applyFont="1"/>
    <xf numFmtId="3" fontId="6" fillId="0" borderId="1" xfId="0" applyNumberFormat="1" applyFont="1" applyBorder="1"/>
    <xf numFmtId="10" fontId="7" fillId="0" borderId="1" xfId="0" applyNumberFormat="1" applyFon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" fontId="1" fillId="3" borderId="2" xfId="0" applyNumberFormat="1" applyFont="1" applyFill="1" applyBorder="1"/>
    <xf numFmtId="9" fontId="8" fillId="0" borderId="0" xfId="0" applyNumberFormat="1" applyFont="1"/>
    <xf numFmtId="3" fontId="3" fillId="0" borderId="1" xfId="0" applyNumberFormat="1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9" fillId="4" borderId="0" xfId="0" applyFont="1" applyFill="1" applyAlignment="1">
      <alignment horizontal="left"/>
    </xf>
    <xf numFmtId="3" fontId="1" fillId="0" borderId="1" xfId="0" applyNumberFormat="1" applyFont="1" applyBorder="1"/>
    <xf numFmtId="0" fontId="10" fillId="0" borderId="1" xfId="0" applyFont="1" applyBorder="1"/>
    <xf numFmtId="0" fontId="11" fillId="0" borderId="1" xfId="0" applyFont="1" applyBorder="1"/>
    <xf numFmtId="165" fontId="1" fillId="0" borderId="0" xfId="0" applyNumberFormat="1" applyFont="1"/>
    <xf numFmtId="164" fontId="1" fillId="0" borderId="0" xfId="0" applyNumberFormat="1" applyFont="1"/>
    <xf numFmtId="1" fontId="1" fillId="3" borderId="1" xfId="0" applyNumberFormat="1" applyFont="1" applyFill="1" applyBorder="1"/>
    <xf numFmtId="3" fontId="10" fillId="0" borderId="1" xfId="0" applyNumberFormat="1" applyFont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 vertical="top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9" fillId="4" borderId="0" xfId="0" applyFont="1" applyFill="1"/>
    <xf numFmtId="9" fontId="9" fillId="4" borderId="0" xfId="0" applyNumberFormat="1" applyFont="1" applyFill="1"/>
    <xf numFmtId="0" fontId="3" fillId="0" borderId="0" xfId="0" applyFont="1"/>
    <xf numFmtId="0" fontId="15" fillId="6" borderId="0" xfId="0" applyFont="1" applyFill="1"/>
    <xf numFmtId="0" fontId="16" fillId="6" borderId="0" xfId="0" applyFont="1" applyFill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17" fillId="7" borderId="1" xfId="0" applyFont="1" applyFill="1" applyBorder="1"/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0" xfId="0" applyFont="1"/>
    <xf numFmtId="0" fontId="8" fillId="0" borderId="0" xfId="0" applyFont="1"/>
    <xf numFmtId="0" fontId="18" fillId="6" borderId="0" xfId="0" applyFont="1" applyFill="1"/>
    <xf numFmtId="1" fontId="3" fillId="0" borderId="1" xfId="0" applyNumberFormat="1" applyFont="1" applyBorder="1"/>
    <xf numFmtId="1" fontId="3" fillId="0" borderId="0" xfId="0" applyNumberFormat="1" applyFont="1"/>
    <xf numFmtId="0" fontId="19" fillId="7" borderId="1" xfId="0" applyFont="1" applyFill="1" applyBorder="1"/>
    <xf numFmtId="0" fontId="3" fillId="14" borderId="1" xfId="0" applyFont="1" applyFill="1" applyBorder="1"/>
    <xf numFmtId="0" fontId="3" fillId="2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7" borderId="1" xfId="0" applyFont="1" applyFill="1" applyBorder="1"/>
    <xf numFmtId="166" fontId="3" fillId="0" borderId="1" xfId="0" applyNumberFormat="1" applyFont="1" applyBorder="1" applyAlignment="1">
      <alignment horizontal="right"/>
    </xf>
    <xf numFmtId="0" fontId="20" fillId="7" borderId="0" xfId="0" applyFont="1" applyFill="1"/>
    <xf numFmtId="0" fontId="21" fillId="0" borderId="0" xfId="0" applyFont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21" fillId="23" borderId="0" xfId="0" applyFont="1" applyFill="1"/>
    <xf numFmtId="0" fontId="4" fillId="0" borderId="2" xfId="0" applyFont="1" applyBorder="1" applyAlignment="1">
      <alignment horizontal="center"/>
    </xf>
    <xf numFmtId="0" fontId="14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14" fillId="0" borderId="4" xfId="0" applyFont="1" applyBorder="1"/>
    <xf numFmtId="0" fontId="10" fillId="5" borderId="0" xfId="0" applyFont="1" applyFill="1" applyAlignment="1">
      <alignment horizontal="center"/>
    </xf>
    <xf numFmtId="0" fontId="0" fillId="0" borderId="0" xfId="0"/>
    <xf numFmtId="0" fontId="10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68"/>
  <sheetViews>
    <sheetView topLeftCell="A13" workbookViewId="0"/>
  </sheetViews>
  <sheetFormatPr defaultColWidth="12.6328125" defaultRowHeight="15.75" customHeight="1"/>
  <cols>
    <col min="1" max="1" width="10.90625" customWidth="1"/>
    <col min="2" max="2" width="17.90625" customWidth="1"/>
    <col min="3" max="3" width="13" customWidth="1"/>
    <col min="4" max="4" width="12.7265625" customWidth="1"/>
    <col min="5" max="5" width="15.36328125" customWidth="1"/>
    <col min="6" max="6" width="11.90625" customWidth="1"/>
    <col min="7" max="7" width="12" customWidth="1"/>
    <col min="8" max="8" width="9.6328125" customWidth="1"/>
    <col min="9" max="9" width="8.90625" customWidth="1"/>
    <col min="10" max="10" width="39.36328125" customWidth="1"/>
    <col min="11" max="11" width="30.453125" customWidth="1"/>
    <col min="12" max="12" width="11.08984375" customWidth="1"/>
    <col min="13" max="13" width="14" customWidth="1"/>
    <col min="14" max="14" width="14.90625" customWidth="1"/>
    <col min="15" max="16" width="14.36328125" customWidth="1"/>
    <col min="17" max="17" width="15.26953125" customWidth="1"/>
    <col min="18" max="18" width="15.36328125" customWidth="1"/>
    <col min="19" max="19" width="53.453125" customWidth="1"/>
    <col min="20" max="20" width="17.26953125" customWidth="1"/>
    <col min="29" max="29" width="8.6328125" customWidth="1"/>
  </cols>
  <sheetData>
    <row r="1" spans="1:29" ht="15.75" customHeight="1">
      <c r="C1" s="1"/>
      <c r="D1" s="1"/>
      <c r="E1" s="1"/>
      <c r="F1" s="2"/>
      <c r="G1" s="1"/>
    </row>
    <row r="2" spans="1:29" ht="50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4"/>
      <c r="I2" s="3"/>
      <c r="J2" s="3"/>
      <c r="K2" s="3"/>
      <c r="L2" s="3"/>
      <c r="M2" s="3"/>
      <c r="N2" s="3"/>
      <c r="O2" s="6"/>
      <c r="P2" s="6"/>
      <c r="Q2" s="6"/>
      <c r="R2" s="6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7">
        <v>0.25</v>
      </c>
      <c r="B3" s="8">
        <v>46296</v>
      </c>
      <c r="C3" s="9">
        <f t="shared" ref="C3:C5" si="0">A3*$N$20</f>
        <v>15663.123340765967</v>
      </c>
      <c r="D3" s="9">
        <f t="shared" ref="D3:D5" si="1">A3*$N$21</f>
        <v>78158.418760260756</v>
      </c>
      <c r="E3" s="9">
        <f t="shared" ref="E3:E5" si="2">A3*$N$22</f>
        <v>27260.083215999544</v>
      </c>
      <c r="F3" s="9">
        <f t="shared" ref="F3:F5" si="3">A3*$N$23</f>
        <v>25512.9489302906</v>
      </c>
      <c r="G3" s="9">
        <f t="shared" ref="G3:G5" si="4">A3*$N$24</f>
        <v>3405.4257526831161</v>
      </c>
      <c r="H3" s="10"/>
      <c r="I3" s="11"/>
      <c r="J3" s="12" t="s">
        <v>7</v>
      </c>
      <c r="K3" s="13" t="s">
        <v>8</v>
      </c>
      <c r="L3" s="13" t="s">
        <v>9</v>
      </c>
      <c r="M3" s="13" t="s">
        <v>10</v>
      </c>
      <c r="N3" s="14" t="s">
        <v>11</v>
      </c>
      <c r="O3" s="14" t="s">
        <v>12</v>
      </c>
      <c r="P3" s="1"/>
      <c r="Q3" s="1"/>
      <c r="R3" s="1"/>
      <c r="S3" s="1"/>
    </row>
    <row r="4" spans="1:29">
      <c r="A4" s="7">
        <v>0.35</v>
      </c>
      <c r="B4" s="8">
        <v>46327</v>
      </c>
      <c r="C4" s="9">
        <f t="shared" si="0"/>
        <v>21928.372677072352</v>
      </c>
      <c r="D4" s="9">
        <f t="shared" si="1"/>
        <v>109421.78626436506</v>
      </c>
      <c r="E4" s="9">
        <f t="shared" si="2"/>
        <v>38164.11650239936</v>
      </c>
      <c r="F4" s="9">
        <f t="shared" si="3"/>
        <v>35718.128502406835</v>
      </c>
      <c r="G4" s="9">
        <f t="shared" si="4"/>
        <v>4767.5960537563624</v>
      </c>
      <c r="H4" s="10"/>
      <c r="I4" s="11"/>
      <c r="J4" s="12" t="s">
        <v>13</v>
      </c>
      <c r="K4" s="13" t="s">
        <v>14</v>
      </c>
      <c r="L4" s="15">
        <v>300</v>
      </c>
      <c r="M4" s="16">
        <v>1692667</v>
      </c>
      <c r="N4" s="17">
        <f t="shared" ref="N4:N8" si="5">M4/$M$9</f>
        <v>0.1046719333252696</v>
      </c>
      <c r="O4" s="17">
        <v>6.5000000000000002E-2</v>
      </c>
      <c r="P4" s="18"/>
      <c r="Q4" s="18"/>
      <c r="R4" s="18"/>
      <c r="S4" s="18"/>
    </row>
    <row r="5" spans="1:29">
      <c r="A5" s="7">
        <v>0.4</v>
      </c>
      <c r="B5" s="8">
        <v>46357</v>
      </c>
      <c r="C5" s="9">
        <f t="shared" si="0"/>
        <v>25060.997345225551</v>
      </c>
      <c r="D5" s="9">
        <f t="shared" si="1"/>
        <v>125053.47001641721</v>
      </c>
      <c r="E5" s="9">
        <f t="shared" si="2"/>
        <v>43616.133145599277</v>
      </c>
      <c r="F5" s="9">
        <f t="shared" si="3"/>
        <v>40820.718288464966</v>
      </c>
      <c r="G5" s="9">
        <f t="shared" si="4"/>
        <v>5448.681204292986</v>
      </c>
      <c r="H5" s="10"/>
      <c r="I5" s="11"/>
      <c r="J5" s="12" t="s">
        <v>15</v>
      </c>
      <c r="K5" s="13" t="s">
        <v>16</v>
      </c>
      <c r="L5" s="15">
        <v>60</v>
      </c>
      <c r="M5" s="19">
        <v>8518333</v>
      </c>
      <c r="N5" s="20">
        <f t="shared" si="5"/>
        <v>0.52676065866377952</v>
      </c>
      <c r="O5" s="17">
        <v>5.6000000000000001E-2</v>
      </c>
      <c r="P5" s="18"/>
      <c r="Q5" s="18"/>
      <c r="R5" s="18"/>
      <c r="S5" s="18"/>
    </row>
    <row r="6" spans="1:29">
      <c r="A6" s="1"/>
      <c r="B6" s="21" t="s">
        <v>17</v>
      </c>
      <c r="C6" s="22">
        <f t="shared" ref="C6:G6" si="6">SUM(C3:C5)</f>
        <v>62652.49336306387</v>
      </c>
      <c r="D6" s="22">
        <f t="shared" si="6"/>
        <v>312633.67504104302</v>
      </c>
      <c r="E6" s="22">
        <f t="shared" si="6"/>
        <v>109040.33286399818</v>
      </c>
      <c r="F6" s="22">
        <f t="shared" si="6"/>
        <v>102051.7957211624</v>
      </c>
      <c r="G6" s="22">
        <f t="shared" si="6"/>
        <v>13621.703010732464</v>
      </c>
      <c r="H6" s="23">
        <f>SUM(C6:G6)</f>
        <v>599999.99999999988</v>
      </c>
      <c r="I6" s="11"/>
      <c r="J6" s="12" t="s">
        <v>18</v>
      </c>
      <c r="K6" s="13" t="s">
        <v>19</v>
      </c>
      <c r="L6" s="15">
        <v>150</v>
      </c>
      <c r="M6" s="16">
        <v>2766667</v>
      </c>
      <c r="N6" s="17">
        <f t="shared" si="5"/>
        <v>0.17108644745671989</v>
      </c>
      <c r="O6" s="20">
        <v>0.13400000000000001</v>
      </c>
      <c r="P6" s="18"/>
      <c r="Q6" s="18"/>
      <c r="R6" s="18"/>
      <c r="S6" s="18"/>
    </row>
    <row r="7" spans="1:29">
      <c r="A7" s="24">
        <v>0.05</v>
      </c>
      <c r="B7" s="8">
        <v>46388</v>
      </c>
      <c r="C7" s="9">
        <f t="shared" ref="C7:C18" si="7">A7*$O$20</f>
        <v>7831.5616703829837</v>
      </c>
      <c r="D7" s="9">
        <f t="shared" ref="D7:D18" si="8">A7*$O$21</f>
        <v>39079.209380130378</v>
      </c>
      <c r="E7" s="9">
        <f t="shared" ref="E7:E18" si="9">A7*$O$22</f>
        <v>13630.041607999774</v>
      </c>
      <c r="F7" s="9">
        <f t="shared" ref="F7:F18" si="10">A7*$O$23</f>
        <v>12756.4744651453</v>
      </c>
      <c r="G7" s="9">
        <f t="shared" ref="G7:G18" si="11">A7*$O$24</f>
        <v>1702.7128763415583</v>
      </c>
      <c r="H7" s="10"/>
      <c r="I7" s="11"/>
      <c r="J7" s="12" t="s">
        <v>20</v>
      </c>
      <c r="K7" s="13" t="s">
        <v>21</v>
      </c>
      <c r="L7" s="15">
        <v>70</v>
      </c>
      <c r="M7" s="16">
        <v>2834286</v>
      </c>
      <c r="N7" s="17">
        <f t="shared" si="5"/>
        <v>0.17526790279289728</v>
      </c>
      <c r="O7" s="17">
        <v>3.5999999999999997E-2</v>
      </c>
      <c r="P7" s="18"/>
      <c r="Q7" s="18"/>
      <c r="R7" s="18"/>
      <c r="S7" s="18"/>
    </row>
    <row r="8" spans="1:29">
      <c r="A8" s="24">
        <v>0.05</v>
      </c>
      <c r="B8" s="8">
        <v>46419</v>
      </c>
      <c r="C8" s="9">
        <f t="shared" si="7"/>
        <v>7831.5616703829837</v>
      </c>
      <c r="D8" s="9">
        <f t="shared" si="8"/>
        <v>39079.209380130378</v>
      </c>
      <c r="E8" s="9">
        <f t="shared" si="9"/>
        <v>13630.041607999774</v>
      </c>
      <c r="F8" s="9">
        <f t="shared" si="10"/>
        <v>12756.4744651453</v>
      </c>
      <c r="G8" s="9">
        <f t="shared" si="11"/>
        <v>1702.7128763415583</v>
      </c>
      <c r="H8" s="10"/>
      <c r="I8" s="11"/>
      <c r="J8" s="12" t="s">
        <v>22</v>
      </c>
      <c r="K8" s="13" t="s">
        <v>23</v>
      </c>
      <c r="L8" s="15">
        <v>380</v>
      </c>
      <c r="M8" s="16">
        <v>359211</v>
      </c>
      <c r="N8" s="17">
        <f t="shared" si="5"/>
        <v>2.2213057761333692E-2</v>
      </c>
      <c r="O8" s="17">
        <v>9.11E-2</v>
      </c>
      <c r="P8" s="18"/>
      <c r="Q8" s="18"/>
      <c r="R8" s="18"/>
      <c r="S8" s="18"/>
    </row>
    <row r="9" spans="1:29">
      <c r="A9" s="24">
        <v>7.0000000000000007E-2</v>
      </c>
      <c r="B9" s="8">
        <v>46447</v>
      </c>
      <c r="C9" s="9">
        <f t="shared" si="7"/>
        <v>10964.186338536178</v>
      </c>
      <c r="D9" s="9">
        <f t="shared" si="8"/>
        <v>54710.893132182529</v>
      </c>
      <c r="E9" s="9">
        <f t="shared" si="9"/>
        <v>19082.058251199684</v>
      </c>
      <c r="F9" s="9">
        <f t="shared" si="10"/>
        <v>17859.064251203421</v>
      </c>
      <c r="G9" s="9">
        <f t="shared" si="11"/>
        <v>2383.7980268781816</v>
      </c>
      <c r="H9" s="10"/>
      <c r="I9" s="11"/>
      <c r="J9" s="12" t="s">
        <v>24</v>
      </c>
      <c r="K9" s="13" t="s">
        <v>25</v>
      </c>
      <c r="L9" s="25"/>
      <c r="M9" s="25">
        <f t="shared" ref="M9:N9" si="12">SUM(M4:M8)</f>
        <v>16171164</v>
      </c>
      <c r="N9" s="26">
        <f t="shared" si="12"/>
        <v>0.99999999999999989</v>
      </c>
      <c r="O9" s="25"/>
      <c r="P9" s="27"/>
      <c r="Q9" s="27"/>
      <c r="R9" s="27"/>
      <c r="S9" s="27"/>
    </row>
    <row r="10" spans="1:29">
      <c r="A10" s="24">
        <v>7.0000000000000007E-2</v>
      </c>
      <c r="B10" s="8">
        <v>46478</v>
      </c>
      <c r="C10" s="9">
        <f t="shared" si="7"/>
        <v>10964.186338536178</v>
      </c>
      <c r="D10" s="9">
        <f t="shared" si="8"/>
        <v>54710.893132182529</v>
      </c>
      <c r="E10" s="9">
        <f t="shared" si="9"/>
        <v>19082.058251199684</v>
      </c>
      <c r="F10" s="9">
        <f t="shared" si="10"/>
        <v>17859.064251203421</v>
      </c>
      <c r="G10" s="9">
        <f t="shared" si="11"/>
        <v>2383.7980268781816</v>
      </c>
      <c r="H10" s="14"/>
    </row>
    <row r="11" spans="1:29">
      <c r="A11" s="24">
        <v>0.05</v>
      </c>
      <c r="B11" s="8">
        <v>46508</v>
      </c>
      <c r="C11" s="9">
        <f t="shared" si="7"/>
        <v>7831.5616703829837</v>
      </c>
      <c r="D11" s="9">
        <f t="shared" si="8"/>
        <v>39079.209380130378</v>
      </c>
      <c r="E11" s="9">
        <f t="shared" si="9"/>
        <v>13630.041607999774</v>
      </c>
      <c r="F11" s="9">
        <f t="shared" si="10"/>
        <v>12756.4744651453</v>
      </c>
      <c r="G11" s="9">
        <f t="shared" si="11"/>
        <v>1702.7128763415583</v>
      </c>
      <c r="H11" s="14"/>
      <c r="U11" s="28"/>
      <c r="V11" s="28"/>
    </row>
    <row r="12" spans="1:29">
      <c r="A12" s="24">
        <v>7.0000000000000007E-2</v>
      </c>
      <c r="B12" s="8">
        <v>46539</v>
      </c>
      <c r="C12" s="9">
        <f t="shared" si="7"/>
        <v>10964.186338536178</v>
      </c>
      <c r="D12" s="9">
        <f t="shared" si="8"/>
        <v>54710.893132182529</v>
      </c>
      <c r="E12" s="9">
        <f t="shared" si="9"/>
        <v>19082.058251199684</v>
      </c>
      <c r="F12" s="9">
        <f t="shared" si="10"/>
        <v>17859.064251203421</v>
      </c>
      <c r="G12" s="9">
        <f t="shared" si="11"/>
        <v>2383.7980268781816</v>
      </c>
      <c r="H12" s="14"/>
      <c r="N12" s="29">
        <v>600000</v>
      </c>
      <c r="O12" s="29">
        <v>1500000</v>
      </c>
      <c r="P12" s="29">
        <v>2500000</v>
      </c>
      <c r="Q12" s="29">
        <v>2800000</v>
      </c>
      <c r="R12" s="29">
        <v>3000000</v>
      </c>
    </row>
    <row r="13" spans="1:29">
      <c r="A13" s="24">
        <v>7.0000000000000007E-2</v>
      </c>
      <c r="B13" s="8">
        <v>46569</v>
      </c>
      <c r="C13" s="9">
        <f t="shared" si="7"/>
        <v>10964.186338536178</v>
      </c>
      <c r="D13" s="9">
        <f t="shared" si="8"/>
        <v>54710.893132182529</v>
      </c>
      <c r="E13" s="9">
        <f t="shared" si="9"/>
        <v>19082.058251199684</v>
      </c>
      <c r="F13" s="9">
        <f t="shared" si="10"/>
        <v>17859.064251203421</v>
      </c>
      <c r="G13" s="9">
        <f t="shared" si="11"/>
        <v>2383.7980268781816</v>
      </c>
      <c r="H13" s="14"/>
      <c r="J13" s="30" t="s">
        <v>7</v>
      </c>
      <c r="K13" s="30" t="s">
        <v>26</v>
      </c>
      <c r="L13" s="31" t="s">
        <v>12</v>
      </c>
      <c r="M13" s="31" t="s">
        <v>27</v>
      </c>
      <c r="N13" s="31" t="s">
        <v>28</v>
      </c>
      <c r="O13" s="31" t="s">
        <v>29</v>
      </c>
      <c r="P13" s="31" t="s">
        <v>30</v>
      </c>
      <c r="Q13" s="31" t="s">
        <v>31</v>
      </c>
      <c r="R13" s="31" t="s">
        <v>32</v>
      </c>
    </row>
    <row r="14" spans="1:29">
      <c r="A14" s="24">
        <v>0.1</v>
      </c>
      <c r="B14" s="8">
        <v>46600</v>
      </c>
      <c r="C14" s="9">
        <f t="shared" si="7"/>
        <v>15663.123340765967</v>
      </c>
      <c r="D14" s="9">
        <f t="shared" si="8"/>
        <v>78158.418760260756</v>
      </c>
      <c r="E14" s="9">
        <f t="shared" si="9"/>
        <v>27260.083215999548</v>
      </c>
      <c r="F14" s="9">
        <f t="shared" si="10"/>
        <v>25512.9489302906</v>
      </c>
      <c r="G14" s="9">
        <f t="shared" si="11"/>
        <v>3405.4257526831166</v>
      </c>
      <c r="H14" s="14"/>
      <c r="J14" s="30" t="s">
        <v>13</v>
      </c>
      <c r="K14" s="16">
        <v>1692667</v>
      </c>
      <c r="L14" s="17">
        <v>6.5000000000000002E-2</v>
      </c>
      <c r="M14" s="29">
        <f t="shared" ref="M14:M18" si="13">K14*(1+L14)</f>
        <v>1802690.355</v>
      </c>
      <c r="N14" s="29">
        <f t="shared" ref="N14:R14" si="14">M14*(1+$L$14)</f>
        <v>1919865.228075</v>
      </c>
      <c r="O14" s="29">
        <f t="shared" si="14"/>
        <v>2044656.4678998748</v>
      </c>
      <c r="P14" s="29">
        <f t="shared" si="14"/>
        <v>2177559.1383133666</v>
      </c>
      <c r="Q14" s="29">
        <f t="shared" si="14"/>
        <v>2319100.4823037353</v>
      </c>
      <c r="R14" s="29">
        <f t="shared" si="14"/>
        <v>2469842.0136534781</v>
      </c>
    </row>
    <row r="15" spans="1:29">
      <c r="A15" s="24">
        <v>0.1</v>
      </c>
      <c r="B15" s="8">
        <v>46631</v>
      </c>
      <c r="C15" s="9">
        <f t="shared" si="7"/>
        <v>15663.123340765967</v>
      </c>
      <c r="D15" s="9">
        <f t="shared" si="8"/>
        <v>78158.418760260756</v>
      </c>
      <c r="E15" s="9">
        <f t="shared" si="9"/>
        <v>27260.083215999548</v>
      </c>
      <c r="F15" s="9">
        <f t="shared" si="10"/>
        <v>25512.9489302906</v>
      </c>
      <c r="G15" s="9">
        <f t="shared" si="11"/>
        <v>3405.4257526831166</v>
      </c>
      <c r="H15" s="14"/>
      <c r="J15" s="30" t="s">
        <v>15</v>
      </c>
      <c r="K15" s="16">
        <v>8518333</v>
      </c>
      <c r="L15" s="17">
        <v>5.6000000000000001E-2</v>
      </c>
      <c r="M15" s="29">
        <f t="shared" si="13"/>
        <v>8995359.648</v>
      </c>
      <c r="N15" s="29">
        <f t="shared" ref="N15:R15" si="15">M15*(1+$L$14)</f>
        <v>9580058.0251199994</v>
      </c>
      <c r="O15" s="29">
        <f t="shared" si="15"/>
        <v>10202761.796752799</v>
      </c>
      <c r="P15" s="29">
        <f t="shared" si="15"/>
        <v>10865941.313541731</v>
      </c>
      <c r="Q15" s="29">
        <f t="shared" si="15"/>
        <v>11572227.498921942</v>
      </c>
      <c r="R15" s="29">
        <f t="shared" si="15"/>
        <v>12324422.286351867</v>
      </c>
      <c r="S15" s="32"/>
    </row>
    <row r="16" spans="1:29">
      <c r="A16" s="24">
        <v>7.0000000000000007E-2</v>
      </c>
      <c r="B16" s="8">
        <v>46661</v>
      </c>
      <c r="C16" s="9">
        <f t="shared" si="7"/>
        <v>10964.186338536178</v>
      </c>
      <c r="D16" s="9">
        <f t="shared" si="8"/>
        <v>54710.893132182529</v>
      </c>
      <c r="E16" s="9">
        <f t="shared" si="9"/>
        <v>19082.058251199684</v>
      </c>
      <c r="F16" s="9">
        <f t="shared" si="10"/>
        <v>17859.064251203421</v>
      </c>
      <c r="G16" s="9">
        <f t="shared" si="11"/>
        <v>2383.7980268781816</v>
      </c>
      <c r="H16" s="14"/>
      <c r="J16" s="30" t="s">
        <v>18</v>
      </c>
      <c r="K16" s="16">
        <v>2766667</v>
      </c>
      <c r="L16" s="17">
        <v>0.13400000000000001</v>
      </c>
      <c r="M16" s="29">
        <f t="shared" si="13"/>
        <v>3137400.3779999996</v>
      </c>
      <c r="N16" s="29">
        <f t="shared" ref="N16:R16" si="16">M16*(1+$L$14)</f>
        <v>3341331.4025699995</v>
      </c>
      <c r="O16" s="29">
        <f t="shared" si="16"/>
        <v>3558517.9437370491</v>
      </c>
      <c r="P16" s="29">
        <f t="shared" si="16"/>
        <v>3789821.6100799572</v>
      </c>
      <c r="Q16" s="29">
        <f t="shared" si="16"/>
        <v>4036160.0147351543</v>
      </c>
      <c r="R16" s="29">
        <f t="shared" si="16"/>
        <v>4298510.4156929394</v>
      </c>
      <c r="S16" s="32"/>
    </row>
    <row r="17" spans="1:19">
      <c r="A17" s="24">
        <v>0.15</v>
      </c>
      <c r="B17" s="8">
        <v>46692</v>
      </c>
      <c r="C17" s="9">
        <f t="shared" si="7"/>
        <v>23494.685011148948</v>
      </c>
      <c r="D17" s="9">
        <f t="shared" si="8"/>
        <v>117237.62814039113</v>
      </c>
      <c r="E17" s="9">
        <f t="shared" si="9"/>
        <v>40890.124823999315</v>
      </c>
      <c r="F17" s="9">
        <f t="shared" si="10"/>
        <v>38269.423395435901</v>
      </c>
      <c r="G17" s="9">
        <f t="shared" si="11"/>
        <v>5108.1386290246746</v>
      </c>
      <c r="H17" s="14"/>
      <c r="J17" s="30" t="s">
        <v>20</v>
      </c>
      <c r="K17" s="16">
        <v>2834286</v>
      </c>
      <c r="L17" s="17">
        <v>3.5999999999999997E-2</v>
      </c>
      <c r="M17" s="29">
        <f t="shared" si="13"/>
        <v>2936320.2960000001</v>
      </c>
      <c r="N17" s="29">
        <f t="shared" ref="N17:R17" si="17">M17*(1+$L$14)</f>
        <v>3127181.1152399997</v>
      </c>
      <c r="O17" s="29">
        <f t="shared" si="17"/>
        <v>3330447.8877305994</v>
      </c>
      <c r="P17" s="29">
        <f t="shared" si="17"/>
        <v>3546927.0004330883</v>
      </c>
      <c r="Q17" s="29">
        <f t="shared" si="17"/>
        <v>3777477.2554612388</v>
      </c>
      <c r="R17" s="29">
        <f t="shared" si="17"/>
        <v>4023013.2770662191</v>
      </c>
      <c r="S17" s="32"/>
    </row>
    <row r="18" spans="1:19">
      <c r="A18" s="24">
        <v>0.15</v>
      </c>
      <c r="B18" s="8">
        <v>46722</v>
      </c>
      <c r="C18" s="9">
        <f t="shared" si="7"/>
        <v>23494.685011148948</v>
      </c>
      <c r="D18" s="9">
        <f t="shared" si="8"/>
        <v>117237.62814039113</v>
      </c>
      <c r="E18" s="9">
        <f t="shared" si="9"/>
        <v>40890.124823999315</v>
      </c>
      <c r="F18" s="9">
        <f t="shared" si="10"/>
        <v>38269.423395435901</v>
      </c>
      <c r="G18" s="9">
        <f t="shared" si="11"/>
        <v>5108.1386290246746</v>
      </c>
      <c r="H18" s="14"/>
      <c r="J18" s="30" t="s">
        <v>22</v>
      </c>
      <c r="K18" s="16">
        <v>359211</v>
      </c>
      <c r="L18" s="17">
        <v>9.11E-2</v>
      </c>
      <c r="M18" s="29">
        <f t="shared" si="13"/>
        <v>391935.12209999998</v>
      </c>
      <c r="N18" s="29">
        <f t="shared" ref="N18:R18" si="18">M18*(1+$L$14)</f>
        <v>417410.90503649996</v>
      </c>
      <c r="O18" s="29">
        <f t="shared" si="18"/>
        <v>444542.61386387242</v>
      </c>
      <c r="P18" s="29">
        <f t="shared" si="18"/>
        <v>473437.88376502413</v>
      </c>
      <c r="Q18" s="29">
        <f t="shared" si="18"/>
        <v>504211.34620975069</v>
      </c>
      <c r="R18" s="29">
        <f t="shared" si="18"/>
        <v>536985.08371338446</v>
      </c>
      <c r="S18" s="32"/>
    </row>
    <row r="19" spans="1:19">
      <c r="A19" s="33"/>
      <c r="B19" s="21" t="s">
        <v>17</v>
      </c>
      <c r="C19" s="22">
        <f t="shared" ref="C19:G19" si="19">SUM(C7:C18)</f>
        <v>156631.23340765969</v>
      </c>
      <c r="D19" s="22">
        <f t="shared" si="19"/>
        <v>781584.18760260742</v>
      </c>
      <c r="E19" s="22">
        <f t="shared" si="19"/>
        <v>272600.83215999545</v>
      </c>
      <c r="F19" s="22">
        <f t="shared" si="19"/>
        <v>255129.489302906</v>
      </c>
      <c r="G19" s="22">
        <f t="shared" si="19"/>
        <v>34054.257526831163</v>
      </c>
      <c r="H19" s="34">
        <f>SUM(C19:G19)</f>
        <v>1499999.9999999998</v>
      </c>
      <c r="J19" s="30" t="s">
        <v>24</v>
      </c>
      <c r="K19" s="35">
        <f t="shared" ref="K19:R19" si="20">SUM(K14:K18)</f>
        <v>16171164</v>
      </c>
      <c r="L19" s="35">
        <f t="shared" si="20"/>
        <v>0.3821</v>
      </c>
      <c r="M19" s="35">
        <f t="shared" si="20"/>
        <v>17263705.7991</v>
      </c>
      <c r="N19" s="35">
        <f t="shared" si="20"/>
        <v>18385846.676041499</v>
      </c>
      <c r="O19" s="35">
        <f t="shared" si="20"/>
        <v>19580926.709984194</v>
      </c>
      <c r="P19" s="35">
        <f t="shared" si="20"/>
        <v>20853686.946133163</v>
      </c>
      <c r="Q19" s="35">
        <f t="shared" si="20"/>
        <v>22209176.59763182</v>
      </c>
      <c r="R19" s="35">
        <f t="shared" si="20"/>
        <v>23652773.076477889</v>
      </c>
    </row>
    <row r="20" spans="1:19">
      <c r="A20" s="24">
        <v>0.06</v>
      </c>
      <c r="B20" s="8">
        <v>46753</v>
      </c>
      <c r="C20" s="9">
        <f t="shared" ref="C20:C31" si="21">A20*$P$20</f>
        <v>15663.123340765967</v>
      </c>
      <c r="D20" s="9">
        <f t="shared" ref="D20:D31" si="22">A20*$P$21</f>
        <v>78158.418760260756</v>
      </c>
      <c r="E20" s="9">
        <f t="shared" ref="E20:E31" si="23">A20*$P$22</f>
        <v>27260.083215999544</v>
      </c>
      <c r="F20" s="9">
        <f t="shared" ref="F20:F31" si="24">A20*$P$23</f>
        <v>25512.9489302906</v>
      </c>
      <c r="G20" s="9">
        <f t="shared" ref="G20:G31" si="25">A20*$P$24</f>
        <v>3405.4257526831161</v>
      </c>
      <c r="H20" s="14"/>
      <c r="M20" s="17">
        <f t="shared" ref="M20:M24" si="26">M14/$M$19</f>
        <v>0.10442082227177311</v>
      </c>
      <c r="N20" s="29">
        <f t="shared" ref="N20:N24" si="27">$N$12*M20</f>
        <v>62652.49336306387</v>
      </c>
      <c r="O20" s="29">
        <f t="shared" ref="O20:O24" si="28">M20*$O$12</f>
        <v>156631.23340765966</v>
      </c>
      <c r="P20" s="29">
        <f>M20*P12</f>
        <v>261052.05567943279</v>
      </c>
      <c r="Q20" s="29">
        <f t="shared" ref="Q20:Q24" si="29">M20*$Q$12</f>
        <v>292378.30236096471</v>
      </c>
      <c r="R20" s="29">
        <f t="shared" ref="R20:R24" si="30">M20*$R$12</f>
        <v>313262.46681531932</v>
      </c>
    </row>
    <row r="21" spans="1:19" ht="14">
      <c r="A21" s="24">
        <v>7.0000000000000007E-2</v>
      </c>
      <c r="B21" s="8">
        <v>46784</v>
      </c>
      <c r="C21" s="9">
        <f t="shared" si="21"/>
        <v>18273.643897560298</v>
      </c>
      <c r="D21" s="9">
        <f t="shared" si="22"/>
        <v>91184.821886970894</v>
      </c>
      <c r="E21" s="9">
        <f t="shared" si="23"/>
        <v>31803.430418666139</v>
      </c>
      <c r="F21" s="9">
        <f t="shared" si="24"/>
        <v>29765.107085339037</v>
      </c>
      <c r="G21" s="9">
        <f t="shared" si="25"/>
        <v>3972.9967114636361</v>
      </c>
      <c r="H21" s="14"/>
      <c r="M21" s="17">
        <f t="shared" si="26"/>
        <v>0.52105612506840504</v>
      </c>
      <c r="N21" s="29">
        <f t="shared" si="27"/>
        <v>312633.67504104302</v>
      </c>
      <c r="O21" s="29">
        <f t="shared" si="28"/>
        <v>781584.18760260753</v>
      </c>
      <c r="P21" s="29">
        <f>M21*P12</f>
        <v>1302640.3126710127</v>
      </c>
      <c r="Q21" s="29">
        <f t="shared" si="29"/>
        <v>1458957.1501915341</v>
      </c>
      <c r="R21" s="29">
        <f t="shared" si="30"/>
        <v>1563168.3752052151</v>
      </c>
    </row>
    <row r="22" spans="1:19" ht="14">
      <c r="A22" s="24">
        <v>7.0000000000000007E-2</v>
      </c>
      <c r="B22" s="8">
        <v>46813</v>
      </c>
      <c r="C22" s="9">
        <f t="shared" si="21"/>
        <v>18273.643897560298</v>
      </c>
      <c r="D22" s="9">
        <f t="shared" si="22"/>
        <v>91184.821886970894</v>
      </c>
      <c r="E22" s="9">
        <f t="shared" si="23"/>
        <v>31803.430418666139</v>
      </c>
      <c r="F22" s="9">
        <f t="shared" si="24"/>
        <v>29765.107085339037</v>
      </c>
      <c r="G22" s="9">
        <f t="shared" si="25"/>
        <v>3972.9967114636361</v>
      </c>
      <c r="H22" s="14"/>
      <c r="M22" s="17">
        <f t="shared" si="26"/>
        <v>0.18173388810666363</v>
      </c>
      <c r="N22" s="29">
        <f t="shared" si="27"/>
        <v>109040.33286399818</v>
      </c>
      <c r="O22" s="29">
        <f t="shared" si="28"/>
        <v>272600.83215999545</v>
      </c>
      <c r="P22" s="29">
        <f t="shared" ref="P22:P24" si="31">M22*$P$12</f>
        <v>454334.7202666591</v>
      </c>
      <c r="Q22" s="29">
        <f t="shared" si="29"/>
        <v>508854.88669865817</v>
      </c>
      <c r="R22" s="29">
        <f t="shared" si="30"/>
        <v>545201.6643199909</v>
      </c>
    </row>
    <row r="23" spans="1:19" ht="14">
      <c r="A23" s="24">
        <v>0.06</v>
      </c>
      <c r="B23" s="8">
        <v>46844</v>
      </c>
      <c r="C23" s="9">
        <f t="shared" si="21"/>
        <v>15663.123340765967</v>
      </c>
      <c r="D23" s="9">
        <f t="shared" si="22"/>
        <v>78158.418760260756</v>
      </c>
      <c r="E23" s="9">
        <f t="shared" si="23"/>
        <v>27260.083215999544</v>
      </c>
      <c r="F23" s="9">
        <f t="shared" si="24"/>
        <v>25512.9489302906</v>
      </c>
      <c r="G23" s="9">
        <f t="shared" si="25"/>
        <v>3405.4257526831161</v>
      </c>
      <c r="H23" s="14"/>
      <c r="M23" s="17">
        <f t="shared" si="26"/>
        <v>0.17008632620193734</v>
      </c>
      <c r="N23" s="29">
        <f t="shared" si="27"/>
        <v>102051.7957211624</v>
      </c>
      <c r="O23" s="29">
        <f t="shared" si="28"/>
        <v>255129.489302906</v>
      </c>
      <c r="P23" s="29">
        <f t="shared" si="31"/>
        <v>425215.81550484337</v>
      </c>
      <c r="Q23" s="29">
        <f t="shared" si="29"/>
        <v>476241.71336542454</v>
      </c>
      <c r="R23" s="29">
        <f t="shared" si="30"/>
        <v>510258.97860581201</v>
      </c>
    </row>
    <row r="24" spans="1:19" ht="14">
      <c r="A24" s="24">
        <v>7.0000000000000007E-2</v>
      </c>
      <c r="B24" s="8">
        <v>46874</v>
      </c>
      <c r="C24" s="9">
        <f t="shared" si="21"/>
        <v>18273.643897560298</v>
      </c>
      <c r="D24" s="9">
        <f t="shared" si="22"/>
        <v>91184.821886970894</v>
      </c>
      <c r="E24" s="9">
        <f t="shared" si="23"/>
        <v>31803.430418666139</v>
      </c>
      <c r="F24" s="9">
        <f t="shared" si="24"/>
        <v>29765.107085339037</v>
      </c>
      <c r="G24" s="9">
        <f t="shared" si="25"/>
        <v>3972.9967114636361</v>
      </c>
      <c r="H24" s="14"/>
      <c r="M24" s="17">
        <f t="shared" si="26"/>
        <v>2.2702838351220774E-2</v>
      </c>
      <c r="N24" s="29">
        <f t="shared" si="27"/>
        <v>13621.703010732464</v>
      </c>
      <c r="O24" s="29">
        <f t="shared" si="28"/>
        <v>34054.257526831163</v>
      </c>
      <c r="P24" s="29">
        <f t="shared" si="31"/>
        <v>56757.095878051936</v>
      </c>
      <c r="Q24" s="29">
        <f t="shared" si="29"/>
        <v>63567.94738341817</v>
      </c>
      <c r="R24" s="29">
        <f t="shared" si="30"/>
        <v>68108.515053662326</v>
      </c>
    </row>
    <row r="25" spans="1:19" ht="14">
      <c r="A25" s="24">
        <v>7.0000000000000007E-2</v>
      </c>
      <c r="B25" s="8">
        <v>46905</v>
      </c>
      <c r="C25" s="9">
        <f t="shared" si="21"/>
        <v>18273.643897560298</v>
      </c>
      <c r="D25" s="9">
        <f t="shared" si="22"/>
        <v>91184.821886970894</v>
      </c>
      <c r="E25" s="9">
        <f t="shared" si="23"/>
        <v>31803.430418666139</v>
      </c>
      <c r="F25" s="9">
        <f t="shared" si="24"/>
        <v>29765.107085339037</v>
      </c>
      <c r="G25" s="9">
        <f t="shared" si="25"/>
        <v>3972.9967114636361</v>
      </c>
      <c r="H25" s="14"/>
      <c r="L25" s="36" t="s">
        <v>17</v>
      </c>
      <c r="M25" s="17">
        <f t="shared" ref="M25:R25" si="32">SUM(M20:M24)</f>
        <v>0.99999999999999978</v>
      </c>
      <c r="N25" s="29">
        <f t="shared" si="32"/>
        <v>599999.99999999988</v>
      </c>
      <c r="O25" s="29">
        <f t="shared" si="32"/>
        <v>1499999.9999999998</v>
      </c>
      <c r="P25" s="29">
        <f t="shared" si="32"/>
        <v>2500000</v>
      </c>
      <c r="Q25" s="29">
        <f t="shared" si="32"/>
        <v>2799999.9999999995</v>
      </c>
      <c r="R25" s="29">
        <f t="shared" si="32"/>
        <v>2999999.9999999995</v>
      </c>
    </row>
    <row r="26" spans="1:19" ht="14">
      <c r="A26" s="24">
        <v>7.0000000000000007E-2</v>
      </c>
      <c r="B26" s="8">
        <v>46935</v>
      </c>
      <c r="C26" s="9">
        <f t="shared" si="21"/>
        <v>18273.643897560298</v>
      </c>
      <c r="D26" s="9">
        <f t="shared" si="22"/>
        <v>91184.821886970894</v>
      </c>
      <c r="E26" s="9">
        <f t="shared" si="23"/>
        <v>31803.430418666139</v>
      </c>
      <c r="F26" s="9">
        <f t="shared" si="24"/>
        <v>29765.107085339037</v>
      </c>
      <c r="G26" s="9">
        <f t="shared" si="25"/>
        <v>3972.9967114636361</v>
      </c>
      <c r="H26" s="14"/>
    </row>
    <row r="27" spans="1:19" ht="14">
      <c r="A27" s="24">
        <v>7.0000000000000007E-2</v>
      </c>
      <c r="B27" s="8">
        <v>46966</v>
      </c>
      <c r="C27" s="9">
        <f t="shared" si="21"/>
        <v>18273.643897560298</v>
      </c>
      <c r="D27" s="9">
        <f t="shared" si="22"/>
        <v>91184.821886970894</v>
      </c>
      <c r="E27" s="9">
        <f t="shared" si="23"/>
        <v>31803.430418666139</v>
      </c>
      <c r="F27" s="9">
        <f t="shared" si="24"/>
        <v>29765.107085339037</v>
      </c>
      <c r="G27" s="9">
        <f t="shared" si="25"/>
        <v>3972.9967114636361</v>
      </c>
      <c r="H27" s="14"/>
    </row>
    <row r="28" spans="1:19" ht="14">
      <c r="A28" s="24">
        <v>0.06</v>
      </c>
      <c r="B28" s="8">
        <v>46997</v>
      </c>
      <c r="C28" s="9">
        <f t="shared" si="21"/>
        <v>15663.123340765967</v>
      </c>
      <c r="D28" s="9">
        <f t="shared" si="22"/>
        <v>78158.418760260756</v>
      </c>
      <c r="E28" s="9">
        <f t="shared" si="23"/>
        <v>27260.083215999544</v>
      </c>
      <c r="F28" s="9">
        <f t="shared" si="24"/>
        <v>25512.9489302906</v>
      </c>
      <c r="G28" s="9">
        <f t="shared" si="25"/>
        <v>3405.4257526831161</v>
      </c>
      <c r="H28" s="14"/>
    </row>
    <row r="29" spans="1:19" ht="14.5">
      <c r="A29" s="24">
        <v>0.1</v>
      </c>
      <c r="B29" s="8">
        <v>47027</v>
      </c>
      <c r="C29" s="9">
        <f t="shared" si="21"/>
        <v>26105.205567943281</v>
      </c>
      <c r="D29" s="9">
        <f t="shared" si="22"/>
        <v>130264.03126710128</v>
      </c>
      <c r="E29" s="9">
        <f t="shared" si="23"/>
        <v>45433.472026665913</v>
      </c>
      <c r="F29" s="9">
        <f t="shared" si="24"/>
        <v>42521.581550484341</v>
      </c>
      <c r="G29" s="9">
        <f t="shared" si="25"/>
        <v>5675.7095878051941</v>
      </c>
      <c r="H29" s="14"/>
      <c r="J29" s="37"/>
      <c r="K29" s="37"/>
      <c r="L29" s="37"/>
      <c r="M29" s="37"/>
      <c r="N29" s="37"/>
    </row>
    <row r="30" spans="1:19" ht="14.5">
      <c r="A30" s="24">
        <v>0.12</v>
      </c>
      <c r="B30" s="8">
        <v>47058</v>
      </c>
      <c r="C30" s="9">
        <f t="shared" si="21"/>
        <v>31326.246681531935</v>
      </c>
      <c r="D30" s="9">
        <f t="shared" si="22"/>
        <v>156316.83752052151</v>
      </c>
      <c r="E30" s="9">
        <f t="shared" si="23"/>
        <v>54520.166431999089</v>
      </c>
      <c r="F30" s="9">
        <f t="shared" si="24"/>
        <v>51025.897860581201</v>
      </c>
      <c r="G30" s="9">
        <f t="shared" si="25"/>
        <v>6810.8515053662322</v>
      </c>
      <c r="H30" s="14"/>
      <c r="J30" s="38"/>
      <c r="K30" s="38"/>
      <c r="L30" s="38"/>
      <c r="M30" s="39"/>
      <c r="N30" s="38"/>
    </row>
    <row r="31" spans="1:19" ht="14.5">
      <c r="A31" s="24">
        <v>0.18</v>
      </c>
      <c r="B31" s="8">
        <v>47088</v>
      </c>
      <c r="C31" s="9">
        <f t="shared" si="21"/>
        <v>46989.370022297902</v>
      </c>
      <c r="D31" s="9">
        <f t="shared" si="22"/>
        <v>234475.25628078228</v>
      </c>
      <c r="E31" s="9">
        <f t="shared" si="23"/>
        <v>81780.249647998629</v>
      </c>
      <c r="F31" s="9">
        <f t="shared" si="24"/>
        <v>76538.846790871801</v>
      </c>
      <c r="G31" s="9">
        <f t="shared" si="25"/>
        <v>10216.277258049347</v>
      </c>
      <c r="H31" s="14"/>
      <c r="J31" s="38"/>
      <c r="K31" s="38"/>
      <c r="L31" s="38"/>
      <c r="M31" s="39"/>
      <c r="N31" s="38"/>
    </row>
    <row r="32" spans="1:19" ht="14.5">
      <c r="A32" s="7">
        <f>SUM(A20:A31)</f>
        <v>1</v>
      </c>
      <c r="B32" s="21" t="s">
        <v>17</v>
      </c>
      <c r="C32" s="22">
        <f t="shared" ref="C32:G32" si="33">SUM(C20:C31)</f>
        <v>261052.05567943281</v>
      </c>
      <c r="D32" s="22">
        <f t="shared" si="33"/>
        <v>1302640.3126710127</v>
      </c>
      <c r="E32" s="22">
        <f t="shared" si="33"/>
        <v>454334.72026665905</v>
      </c>
      <c r="F32" s="22">
        <f t="shared" si="33"/>
        <v>425215.81550484337</v>
      </c>
      <c r="G32" s="22">
        <f t="shared" si="33"/>
        <v>56757.095878051929</v>
      </c>
      <c r="H32" s="9">
        <f>SUM(C32:G32)</f>
        <v>2500000</v>
      </c>
      <c r="J32" s="38"/>
      <c r="K32" s="38"/>
      <c r="L32" s="38"/>
      <c r="M32" s="39"/>
      <c r="N32" s="38"/>
    </row>
    <row r="33" spans="1:19" ht="14.5">
      <c r="A33" s="24">
        <v>0.06</v>
      </c>
      <c r="B33" s="8">
        <v>47119</v>
      </c>
      <c r="C33" s="9">
        <f t="shared" ref="C33:C44" si="34">A33*$Q$20</f>
        <v>17542.698141657882</v>
      </c>
      <c r="D33" s="9">
        <f t="shared" ref="D33:D44" si="35">A33*$Q$21</f>
        <v>87537.429011492044</v>
      </c>
      <c r="E33" s="9">
        <f t="shared" ref="E33:E44" si="36">A33*$Q$22</f>
        <v>30531.293201919489</v>
      </c>
      <c r="F33" s="9">
        <f t="shared" ref="F33:F44" si="37">A33*$Q$23</f>
        <v>28574.502801925471</v>
      </c>
      <c r="G33" s="9">
        <f t="shared" ref="G33:G44" si="38">A33*$Q$24</f>
        <v>3814.0768430050903</v>
      </c>
      <c r="H33" s="14"/>
      <c r="J33" s="38"/>
      <c r="K33" s="38"/>
      <c r="L33" s="38"/>
      <c r="M33" s="39"/>
      <c r="N33" s="38"/>
    </row>
    <row r="34" spans="1:19" ht="14.5">
      <c r="A34" s="24">
        <v>7.0000000000000007E-2</v>
      </c>
      <c r="B34" s="8">
        <v>47150</v>
      </c>
      <c r="C34" s="9">
        <f t="shared" si="34"/>
        <v>20466.481165267531</v>
      </c>
      <c r="D34" s="9">
        <f t="shared" si="35"/>
        <v>102127.0005134074</v>
      </c>
      <c r="E34" s="9">
        <f t="shared" si="36"/>
        <v>35619.842068906073</v>
      </c>
      <c r="F34" s="9">
        <f t="shared" si="37"/>
        <v>33336.919935579725</v>
      </c>
      <c r="G34" s="9">
        <f t="shared" si="38"/>
        <v>4449.7563168392726</v>
      </c>
      <c r="H34" s="14"/>
      <c r="J34" s="38"/>
      <c r="K34" s="38"/>
      <c r="L34" s="38"/>
      <c r="M34" s="39"/>
      <c r="N34" s="38"/>
    </row>
    <row r="35" spans="1:19" ht="14.5">
      <c r="A35" s="24">
        <v>7.0000000000000007E-2</v>
      </c>
      <c r="B35" s="8">
        <v>47178</v>
      </c>
      <c r="C35" s="9">
        <f t="shared" si="34"/>
        <v>20466.481165267531</v>
      </c>
      <c r="D35" s="9">
        <f t="shared" si="35"/>
        <v>102127.0005134074</v>
      </c>
      <c r="E35" s="9">
        <f t="shared" si="36"/>
        <v>35619.842068906073</v>
      </c>
      <c r="F35" s="9">
        <f t="shared" si="37"/>
        <v>33336.919935579725</v>
      </c>
      <c r="G35" s="9">
        <f t="shared" si="38"/>
        <v>4449.7563168392726</v>
      </c>
      <c r="H35" s="14"/>
      <c r="J35" s="38"/>
      <c r="K35" s="38"/>
      <c r="L35" s="38"/>
      <c r="M35" s="39"/>
      <c r="N35" s="38"/>
    </row>
    <row r="36" spans="1:19" ht="14.5">
      <c r="A36" s="24">
        <v>0.06</v>
      </c>
      <c r="B36" s="8">
        <v>47209</v>
      </c>
      <c r="C36" s="9">
        <f t="shared" si="34"/>
        <v>17542.698141657882</v>
      </c>
      <c r="D36" s="9">
        <f t="shared" si="35"/>
        <v>87537.429011492044</v>
      </c>
      <c r="E36" s="9">
        <f t="shared" si="36"/>
        <v>30531.293201919489</v>
      </c>
      <c r="F36" s="9">
        <f t="shared" si="37"/>
        <v>28574.502801925471</v>
      </c>
      <c r="G36" s="9">
        <f t="shared" si="38"/>
        <v>3814.0768430050903</v>
      </c>
      <c r="H36" s="14"/>
      <c r="J36" s="38"/>
      <c r="K36" s="38"/>
      <c r="L36" s="38"/>
      <c r="M36" s="39"/>
      <c r="N36" s="38"/>
    </row>
    <row r="37" spans="1:19" ht="14.5">
      <c r="A37" s="24">
        <v>7.0000000000000007E-2</v>
      </c>
      <c r="B37" s="8">
        <v>47239</v>
      </c>
      <c r="C37" s="9">
        <f t="shared" si="34"/>
        <v>20466.481165267531</v>
      </c>
      <c r="D37" s="9">
        <f t="shared" si="35"/>
        <v>102127.0005134074</v>
      </c>
      <c r="E37" s="9">
        <f t="shared" si="36"/>
        <v>35619.842068906073</v>
      </c>
      <c r="F37" s="9">
        <f t="shared" si="37"/>
        <v>33336.919935579725</v>
      </c>
      <c r="G37" s="9">
        <f t="shared" si="38"/>
        <v>4449.7563168392726</v>
      </c>
      <c r="H37" s="14"/>
      <c r="J37" s="38"/>
      <c r="K37" s="38"/>
      <c r="L37" s="38"/>
      <c r="M37" s="39"/>
      <c r="N37" s="38"/>
    </row>
    <row r="38" spans="1:19" ht="14.5">
      <c r="A38" s="24">
        <v>7.0000000000000007E-2</v>
      </c>
      <c r="B38" s="8">
        <v>47270</v>
      </c>
      <c r="C38" s="9">
        <f t="shared" si="34"/>
        <v>20466.481165267531</v>
      </c>
      <c r="D38" s="9">
        <f t="shared" si="35"/>
        <v>102127.0005134074</v>
      </c>
      <c r="E38" s="9">
        <f t="shared" si="36"/>
        <v>35619.842068906073</v>
      </c>
      <c r="F38" s="9">
        <f t="shared" si="37"/>
        <v>33336.919935579725</v>
      </c>
      <c r="G38" s="9">
        <f t="shared" si="38"/>
        <v>4449.7563168392726</v>
      </c>
      <c r="H38" s="14"/>
      <c r="J38" s="38"/>
      <c r="K38" s="38"/>
      <c r="L38" s="38"/>
      <c r="M38" s="39"/>
      <c r="N38" s="38"/>
    </row>
    <row r="39" spans="1:19" ht="14.5">
      <c r="A39" s="24">
        <v>7.0000000000000007E-2</v>
      </c>
      <c r="B39" s="8">
        <v>47300</v>
      </c>
      <c r="C39" s="9">
        <f t="shared" si="34"/>
        <v>20466.481165267531</v>
      </c>
      <c r="D39" s="9">
        <f t="shared" si="35"/>
        <v>102127.0005134074</v>
      </c>
      <c r="E39" s="9">
        <f t="shared" si="36"/>
        <v>35619.842068906073</v>
      </c>
      <c r="F39" s="9">
        <f t="shared" si="37"/>
        <v>33336.919935579725</v>
      </c>
      <c r="G39" s="9">
        <f t="shared" si="38"/>
        <v>4449.7563168392726</v>
      </c>
      <c r="H39" s="14"/>
      <c r="J39" s="38"/>
      <c r="K39" s="38"/>
      <c r="L39" s="38"/>
      <c r="M39" s="39"/>
      <c r="N39" s="38"/>
    </row>
    <row r="40" spans="1:19" ht="14.5">
      <c r="A40" s="24">
        <v>7.0000000000000007E-2</v>
      </c>
      <c r="B40" s="8">
        <v>47331</v>
      </c>
      <c r="C40" s="9">
        <f t="shared" si="34"/>
        <v>20466.481165267531</v>
      </c>
      <c r="D40" s="9">
        <f t="shared" si="35"/>
        <v>102127.0005134074</v>
      </c>
      <c r="E40" s="9">
        <f t="shared" si="36"/>
        <v>35619.842068906073</v>
      </c>
      <c r="F40" s="9">
        <f t="shared" si="37"/>
        <v>33336.919935579725</v>
      </c>
      <c r="G40" s="9">
        <f t="shared" si="38"/>
        <v>4449.7563168392726</v>
      </c>
      <c r="H40" s="14"/>
      <c r="J40" s="38"/>
      <c r="K40" s="38"/>
      <c r="L40" s="38"/>
      <c r="M40" s="39"/>
      <c r="N40" s="38"/>
    </row>
    <row r="41" spans="1:19" ht="14.5">
      <c r="A41" s="24">
        <v>0.06</v>
      </c>
      <c r="B41" s="8">
        <v>47362</v>
      </c>
      <c r="C41" s="9">
        <f t="shared" si="34"/>
        <v>17542.698141657882</v>
      </c>
      <c r="D41" s="9">
        <f t="shared" si="35"/>
        <v>87537.429011492044</v>
      </c>
      <c r="E41" s="9">
        <f t="shared" si="36"/>
        <v>30531.293201919489</v>
      </c>
      <c r="F41" s="9">
        <f t="shared" si="37"/>
        <v>28574.502801925471</v>
      </c>
      <c r="G41" s="9">
        <f t="shared" si="38"/>
        <v>3814.0768430050903</v>
      </c>
      <c r="H41" s="14"/>
      <c r="J41" s="38"/>
      <c r="K41" s="38"/>
      <c r="L41" s="38"/>
      <c r="M41" s="39"/>
      <c r="N41" s="38"/>
    </row>
    <row r="42" spans="1:19" ht="14.5">
      <c r="A42" s="24">
        <v>0.1</v>
      </c>
      <c r="B42" s="8">
        <v>47392</v>
      </c>
      <c r="C42" s="9">
        <f t="shared" si="34"/>
        <v>29237.830236096474</v>
      </c>
      <c r="D42" s="9">
        <f t="shared" si="35"/>
        <v>145895.7150191534</v>
      </c>
      <c r="E42" s="9">
        <f t="shared" si="36"/>
        <v>50885.488669865823</v>
      </c>
      <c r="F42" s="9">
        <f t="shared" si="37"/>
        <v>47624.171336542458</v>
      </c>
      <c r="G42" s="9">
        <f t="shared" si="38"/>
        <v>6356.7947383418177</v>
      </c>
      <c r="H42" s="14"/>
      <c r="J42" s="38"/>
      <c r="K42" s="38"/>
      <c r="L42" s="38"/>
      <c r="M42" s="39"/>
      <c r="N42" s="38"/>
    </row>
    <row r="43" spans="1:19" ht="14.5">
      <c r="A43" s="24">
        <v>0.12</v>
      </c>
      <c r="B43" s="8">
        <v>47423</v>
      </c>
      <c r="C43" s="9">
        <f t="shared" si="34"/>
        <v>35085.396283315764</v>
      </c>
      <c r="D43" s="9">
        <f t="shared" si="35"/>
        <v>175074.85802298409</v>
      </c>
      <c r="E43" s="9">
        <f t="shared" si="36"/>
        <v>61062.586403838977</v>
      </c>
      <c r="F43" s="9">
        <f t="shared" si="37"/>
        <v>57149.005603850943</v>
      </c>
      <c r="G43" s="9">
        <f t="shared" si="38"/>
        <v>7628.1536860101805</v>
      </c>
      <c r="H43" s="14"/>
      <c r="J43" s="38"/>
      <c r="K43" s="38"/>
      <c r="L43" s="38"/>
      <c r="M43" s="39"/>
      <c r="N43" s="38"/>
      <c r="Q43" s="40"/>
      <c r="R43" s="40"/>
      <c r="S43" s="40"/>
    </row>
    <row r="44" spans="1:19" ht="14.5">
      <c r="A44" s="24">
        <v>0.18</v>
      </c>
      <c r="B44" s="8">
        <v>47453</v>
      </c>
      <c r="C44" s="9">
        <f t="shared" si="34"/>
        <v>52628.094424973642</v>
      </c>
      <c r="D44" s="9">
        <f t="shared" si="35"/>
        <v>262612.28703447612</v>
      </c>
      <c r="E44" s="9">
        <f t="shared" si="36"/>
        <v>91593.87960575847</v>
      </c>
      <c r="F44" s="9">
        <f t="shared" si="37"/>
        <v>85723.508405776418</v>
      </c>
      <c r="G44" s="9">
        <f t="shared" si="38"/>
        <v>11442.230529015271</v>
      </c>
      <c r="H44" s="14"/>
      <c r="J44" s="38"/>
      <c r="K44" s="38"/>
      <c r="L44" s="38"/>
      <c r="M44" s="39"/>
      <c r="N44" s="38"/>
      <c r="Q44" s="1"/>
      <c r="R44" s="1"/>
      <c r="S44" s="1"/>
    </row>
    <row r="45" spans="1:19" ht="14.5">
      <c r="A45" s="7">
        <f>SUM(A33:A44)</f>
        <v>1</v>
      </c>
      <c r="B45" s="21" t="s">
        <v>17</v>
      </c>
      <c r="C45" s="22">
        <f t="shared" ref="C45:G45" si="39">SUM(C33:C44)</f>
        <v>292378.30236096471</v>
      </c>
      <c r="D45" s="22">
        <f t="shared" si="39"/>
        <v>1458957.1501915343</v>
      </c>
      <c r="E45" s="22">
        <f t="shared" si="39"/>
        <v>508854.88669865811</v>
      </c>
      <c r="F45" s="22">
        <f t="shared" si="39"/>
        <v>476241.7133654246</v>
      </c>
      <c r="G45" s="22">
        <f t="shared" si="39"/>
        <v>63567.94738341817</v>
      </c>
      <c r="H45" s="9">
        <f>SUM(C45:G45)</f>
        <v>2799999.9999999995</v>
      </c>
      <c r="J45" s="38"/>
      <c r="K45" s="38"/>
      <c r="L45" s="38"/>
      <c r="M45" s="39"/>
      <c r="N45" s="38"/>
      <c r="Q45" s="1"/>
      <c r="R45" s="1"/>
      <c r="S45" s="1"/>
    </row>
    <row r="46" spans="1:19" ht="14.5">
      <c r="A46" s="24">
        <v>0.06</v>
      </c>
      <c r="B46" s="8">
        <v>47484</v>
      </c>
      <c r="C46" s="9">
        <f t="shared" ref="C46:C57" si="40">A46*$R$20</f>
        <v>18795.748008919159</v>
      </c>
      <c r="D46" s="9">
        <f t="shared" ref="D46:D57" si="41">A46*$R$21</f>
        <v>93790.102512312907</v>
      </c>
      <c r="E46" s="9">
        <f t="shared" ref="E46:E57" si="42">A46*$R$22</f>
        <v>32712.099859199454</v>
      </c>
      <c r="F46" s="9">
        <f t="shared" ref="F46:F57" si="43">A46*$R$23</f>
        <v>30615.538716348718</v>
      </c>
      <c r="G46" s="9">
        <f t="shared" ref="G46:G57" si="44">A46*$R$24</f>
        <v>4086.5109032197392</v>
      </c>
      <c r="H46" s="14"/>
      <c r="J46" s="38"/>
      <c r="K46" s="38"/>
      <c r="L46" s="38"/>
      <c r="M46" s="39"/>
      <c r="N46" s="38"/>
      <c r="Q46" s="1"/>
      <c r="R46" s="1"/>
      <c r="S46" s="1"/>
    </row>
    <row r="47" spans="1:19" ht="14.5">
      <c r="A47" s="24">
        <v>7.0000000000000007E-2</v>
      </c>
      <c r="B47" s="8">
        <v>47515</v>
      </c>
      <c r="C47" s="9">
        <f t="shared" si="40"/>
        <v>21928.372677072355</v>
      </c>
      <c r="D47" s="9">
        <f t="shared" si="41"/>
        <v>109421.78626436506</v>
      </c>
      <c r="E47" s="9">
        <f t="shared" si="42"/>
        <v>38164.116502399367</v>
      </c>
      <c r="F47" s="9">
        <f t="shared" si="43"/>
        <v>35718.128502406842</v>
      </c>
      <c r="G47" s="9">
        <f t="shared" si="44"/>
        <v>4767.5960537563633</v>
      </c>
      <c r="H47" s="14"/>
      <c r="J47" s="38"/>
      <c r="K47" s="38"/>
      <c r="L47" s="38"/>
      <c r="M47" s="39"/>
      <c r="N47" s="38"/>
      <c r="Q47" s="1"/>
      <c r="R47" s="1"/>
      <c r="S47" s="1"/>
    </row>
    <row r="48" spans="1:19" ht="14.5">
      <c r="A48" s="24">
        <v>7.0000000000000007E-2</v>
      </c>
      <c r="B48" s="8">
        <v>47543</v>
      </c>
      <c r="C48" s="9">
        <f t="shared" si="40"/>
        <v>21928.372677072355</v>
      </c>
      <c r="D48" s="9">
        <f t="shared" si="41"/>
        <v>109421.78626436506</v>
      </c>
      <c r="E48" s="9">
        <f t="shared" si="42"/>
        <v>38164.116502399367</v>
      </c>
      <c r="F48" s="9">
        <f t="shared" si="43"/>
        <v>35718.128502406842</v>
      </c>
      <c r="G48" s="9">
        <f t="shared" si="44"/>
        <v>4767.5960537563633</v>
      </c>
      <c r="H48" s="14"/>
      <c r="J48" s="38"/>
      <c r="K48" s="38"/>
      <c r="L48" s="38"/>
      <c r="M48" s="39"/>
      <c r="N48" s="38"/>
      <c r="Q48" s="1"/>
      <c r="R48" s="1"/>
      <c r="S48" s="1"/>
    </row>
    <row r="49" spans="1:20" ht="14.5">
      <c r="A49" s="24">
        <v>0.06</v>
      </c>
      <c r="B49" s="8">
        <v>47574</v>
      </c>
      <c r="C49" s="9">
        <f t="shared" si="40"/>
        <v>18795.748008919159</v>
      </c>
      <c r="D49" s="9">
        <f t="shared" si="41"/>
        <v>93790.102512312907</v>
      </c>
      <c r="E49" s="9">
        <f t="shared" si="42"/>
        <v>32712.099859199454</v>
      </c>
      <c r="F49" s="9">
        <f t="shared" si="43"/>
        <v>30615.538716348718</v>
      </c>
      <c r="G49" s="9">
        <f t="shared" si="44"/>
        <v>4086.5109032197392</v>
      </c>
      <c r="H49" s="14"/>
      <c r="J49" s="38"/>
      <c r="K49" s="38"/>
      <c r="L49" s="38"/>
      <c r="M49" s="39"/>
      <c r="N49" s="38"/>
      <c r="Q49" s="1"/>
      <c r="R49" s="1"/>
      <c r="S49" s="1"/>
    </row>
    <row r="50" spans="1:20" ht="14.5">
      <c r="A50" s="24">
        <v>7.0000000000000007E-2</v>
      </c>
      <c r="B50" s="8">
        <v>47604</v>
      </c>
      <c r="C50" s="9">
        <f t="shared" si="40"/>
        <v>21928.372677072355</v>
      </c>
      <c r="D50" s="9">
        <f t="shared" si="41"/>
        <v>109421.78626436506</v>
      </c>
      <c r="E50" s="9">
        <f t="shared" si="42"/>
        <v>38164.116502399367</v>
      </c>
      <c r="F50" s="9">
        <f t="shared" si="43"/>
        <v>35718.128502406842</v>
      </c>
      <c r="G50" s="9">
        <f t="shared" si="44"/>
        <v>4767.5960537563633</v>
      </c>
      <c r="H50" s="14"/>
      <c r="J50" s="38"/>
      <c r="K50" s="38"/>
      <c r="L50" s="38"/>
      <c r="M50" s="39"/>
      <c r="N50" s="38"/>
    </row>
    <row r="51" spans="1:20" ht="14.5">
      <c r="A51" s="24">
        <v>7.0000000000000007E-2</v>
      </c>
      <c r="B51" s="8">
        <v>47635</v>
      </c>
      <c r="C51" s="9">
        <f t="shared" si="40"/>
        <v>21928.372677072355</v>
      </c>
      <c r="D51" s="9">
        <f t="shared" si="41"/>
        <v>109421.78626436506</v>
      </c>
      <c r="E51" s="9">
        <f t="shared" si="42"/>
        <v>38164.116502399367</v>
      </c>
      <c r="F51" s="9">
        <f t="shared" si="43"/>
        <v>35718.128502406842</v>
      </c>
      <c r="G51" s="9">
        <f t="shared" si="44"/>
        <v>4767.5960537563633</v>
      </c>
      <c r="H51" s="14"/>
      <c r="J51" s="38"/>
      <c r="K51" s="38"/>
      <c r="L51" s="38"/>
      <c r="M51" s="39"/>
      <c r="N51" s="38"/>
      <c r="Q51" s="40"/>
      <c r="R51" s="40"/>
      <c r="S51" s="40"/>
      <c r="T51" s="40"/>
    </row>
    <row r="52" spans="1:20" ht="14.5">
      <c r="A52" s="24">
        <v>7.0000000000000007E-2</v>
      </c>
      <c r="B52" s="8">
        <v>47665</v>
      </c>
      <c r="C52" s="9">
        <f t="shared" si="40"/>
        <v>21928.372677072355</v>
      </c>
      <c r="D52" s="9">
        <f t="shared" si="41"/>
        <v>109421.78626436506</v>
      </c>
      <c r="E52" s="9">
        <f t="shared" si="42"/>
        <v>38164.116502399367</v>
      </c>
      <c r="F52" s="9">
        <f t="shared" si="43"/>
        <v>35718.128502406842</v>
      </c>
      <c r="G52" s="9">
        <f t="shared" si="44"/>
        <v>4767.5960537563633</v>
      </c>
      <c r="H52" s="14"/>
      <c r="J52" s="38"/>
      <c r="K52" s="38"/>
      <c r="L52" s="38"/>
      <c r="M52" s="39"/>
      <c r="N52" s="38"/>
      <c r="Q52" s="1"/>
      <c r="R52" s="1"/>
      <c r="S52" s="1"/>
      <c r="T52" s="1"/>
    </row>
    <row r="53" spans="1:20" ht="14">
      <c r="A53" s="24">
        <v>7.0000000000000007E-2</v>
      </c>
      <c r="B53" s="8">
        <v>47696</v>
      </c>
      <c r="C53" s="9">
        <f t="shared" si="40"/>
        <v>21928.372677072355</v>
      </c>
      <c r="D53" s="9">
        <f t="shared" si="41"/>
        <v>109421.78626436506</v>
      </c>
      <c r="E53" s="9">
        <f t="shared" si="42"/>
        <v>38164.116502399367</v>
      </c>
      <c r="F53" s="9">
        <f t="shared" si="43"/>
        <v>35718.128502406842</v>
      </c>
      <c r="G53" s="9">
        <f t="shared" si="44"/>
        <v>4767.5960537563633</v>
      </c>
      <c r="H53" s="14"/>
      <c r="R53" s="1"/>
      <c r="S53" s="1"/>
      <c r="T53" s="1"/>
    </row>
    <row r="54" spans="1:20" ht="14">
      <c r="A54" s="24">
        <v>0.06</v>
      </c>
      <c r="B54" s="8">
        <v>47727</v>
      </c>
      <c r="C54" s="9">
        <f t="shared" si="40"/>
        <v>18795.748008919159</v>
      </c>
      <c r="D54" s="9">
        <f t="shared" si="41"/>
        <v>93790.102512312907</v>
      </c>
      <c r="E54" s="9">
        <f t="shared" si="42"/>
        <v>32712.099859199454</v>
      </c>
      <c r="F54" s="9">
        <f t="shared" si="43"/>
        <v>30615.538716348718</v>
      </c>
      <c r="G54" s="9">
        <f t="shared" si="44"/>
        <v>4086.5109032197392</v>
      </c>
      <c r="H54" s="14"/>
      <c r="R54" s="1"/>
      <c r="S54" s="1"/>
      <c r="T54" s="1"/>
    </row>
    <row r="55" spans="1:20" ht="14">
      <c r="A55" s="24">
        <v>0.1</v>
      </c>
      <c r="B55" s="8">
        <v>47757</v>
      </c>
      <c r="C55" s="9">
        <f t="shared" si="40"/>
        <v>31326.246681531935</v>
      </c>
      <c r="D55" s="9">
        <f t="shared" si="41"/>
        <v>156316.83752052151</v>
      </c>
      <c r="E55" s="9">
        <f t="shared" si="42"/>
        <v>54520.166431999096</v>
      </c>
      <c r="F55" s="9">
        <f t="shared" si="43"/>
        <v>51025.897860581201</v>
      </c>
      <c r="G55" s="9">
        <f t="shared" si="44"/>
        <v>6810.8515053662331</v>
      </c>
      <c r="H55" s="14"/>
      <c r="Q55" s="1"/>
      <c r="R55" s="1"/>
      <c r="S55" s="1"/>
      <c r="T55" s="1"/>
    </row>
    <row r="56" spans="1:20" ht="14">
      <c r="A56" s="24">
        <v>0.12</v>
      </c>
      <c r="B56" s="8">
        <v>47788</v>
      </c>
      <c r="C56" s="9">
        <f t="shared" si="40"/>
        <v>37591.496017838319</v>
      </c>
      <c r="D56" s="9">
        <f t="shared" si="41"/>
        <v>187580.20502462581</v>
      </c>
      <c r="E56" s="9">
        <f t="shared" si="42"/>
        <v>65424.199718398908</v>
      </c>
      <c r="F56" s="9">
        <f t="shared" si="43"/>
        <v>61231.077432697435</v>
      </c>
      <c r="G56" s="9">
        <f t="shared" si="44"/>
        <v>8173.0218064394785</v>
      </c>
      <c r="H56" s="14"/>
      <c r="R56" s="1"/>
      <c r="S56" s="1"/>
      <c r="T56" s="1"/>
    </row>
    <row r="57" spans="1:20" ht="14">
      <c r="A57" s="24">
        <v>0.18</v>
      </c>
      <c r="B57" s="8">
        <v>47818</v>
      </c>
      <c r="C57" s="9">
        <f t="shared" si="40"/>
        <v>56387.244026757478</v>
      </c>
      <c r="D57" s="9">
        <f t="shared" si="41"/>
        <v>281370.30753693869</v>
      </c>
      <c r="E57" s="9">
        <f t="shared" si="42"/>
        <v>98136.299577598358</v>
      </c>
      <c r="F57" s="9">
        <f t="shared" si="43"/>
        <v>91846.616149046153</v>
      </c>
      <c r="G57" s="9">
        <f t="shared" si="44"/>
        <v>12259.532709659219</v>
      </c>
      <c r="H57" s="14"/>
      <c r="J57" s="40"/>
      <c r="K57" s="40"/>
      <c r="L57" s="40"/>
      <c r="M57" s="40"/>
      <c r="N57" s="40"/>
    </row>
    <row r="58" spans="1:20" ht="12.5">
      <c r="A58" s="7">
        <f>SUM(A46:A57)</f>
        <v>1</v>
      </c>
      <c r="B58" s="21" t="s">
        <v>17</v>
      </c>
      <c r="C58" s="22">
        <f t="shared" ref="C58:G58" si="45">SUM(C46:C57)</f>
        <v>313262.46681531932</v>
      </c>
      <c r="D58" s="22">
        <f t="shared" si="45"/>
        <v>1563168.3752052153</v>
      </c>
      <c r="E58" s="22">
        <f t="shared" si="45"/>
        <v>545201.66431999102</v>
      </c>
      <c r="F58" s="22">
        <f t="shared" si="45"/>
        <v>510258.97860581201</v>
      </c>
      <c r="G58" s="22">
        <f t="shared" si="45"/>
        <v>68108.515053662326</v>
      </c>
      <c r="H58" s="9">
        <f>SUM(C58:G58)</f>
        <v>3000000</v>
      </c>
      <c r="J58" s="1"/>
      <c r="K58" s="1"/>
      <c r="L58" s="1"/>
      <c r="M58" s="1"/>
      <c r="N58" s="1"/>
    </row>
    <row r="59" spans="1:20" ht="12.5">
      <c r="J59" s="1"/>
      <c r="K59" s="1"/>
      <c r="L59" s="1"/>
      <c r="M59" s="1"/>
      <c r="N59" s="1"/>
    </row>
    <row r="60" spans="1:20" ht="14">
      <c r="A60" s="41" t="s">
        <v>33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 t="s">
        <v>33</v>
      </c>
    </row>
    <row r="61" spans="1:20" ht="14">
      <c r="A61" s="41" t="s">
        <v>33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 t="s">
        <v>33</v>
      </c>
      <c r="Q61" s="40"/>
      <c r="R61" s="40"/>
      <c r="S61" s="40"/>
      <c r="T61" s="40"/>
    </row>
    <row r="62" spans="1:20" ht="14">
      <c r="A62" s="41" t="s">
        <v>33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2"/>
      <c r="M62" s="42"/>
      <c r="N62" s="42"/>
      <c r="O62" s="41" t="s">
        <v>33</v>
      </c>
      <c r="Q62" s="1"/>
      <c r="R62" s="1"/>
      <c r="S62" s="1"/>
      <c r="T62" s="1"/>
    </row>
    <row r="63" spans="1:20" ht="14">
      <c r="A63" s="41" t="s">
        <v>33</v>
      </c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1" t="s">
        <v>33</v>
      </c>
      <c r="Q63" s="1"/>
      <c r="R63" s="1"/>
      <c r="S63" s="1"/>
      <c r="T63" s="1"/>
    </row>
    <row r="64" spans="1:20" ht="14">
      <c r="A64" s="41" t="s">
        <v>33</v>
      </c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1" t="s">
        <v>33</v>
      </c>
      <c r="Q64" s="1"/>
      <c r="R64" s="1"/>
      <c r="S64" s="1"/>
      <c r="T64" s="1"/>
    </row>
    <row r="65" spans="1:15" ht="14">
      <c r="A65" s="41" t="s">
        <v>33</v>
      </c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1" t="s">
        <v>33</v>
      </c>
    </row>
    <row r="66" spans="1:15" ht="14">
      <c r="A66" s="41" t="s">
        <v>33</v>
      </c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1" t="s">
        <v>33</v>
      </c>
    </row>
    <row r="67" spans="1:15" ht="12.5">
      <c r="J67" s="1"/>
      <c r="K67" s="1"/>
      <c r="L67" s="1"/>
      <c r="M67" s="1"/>
      <c r="N67" s="1"/>
    </row>
    <row r="68" spans="1:15" ht="12.5">
      <c r="J68" s="1"/>
      <c r="K68" s="1"/>
      <c r="L68" s="1"/>
      <c r="M68" s="1"/>
      <c r="N68" s="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9"/>
  <sheetViews>
    <sheetView tabSelected="1" topLeftCell="A11" workbookViewId="0"/>
  </sheetViews>
  <sheetFormatPr defaultColWidth="12.6328125" defaultRowHeight="15.75" customHeight="1"/>
  <cols>
    <col min="1" max="1" width="41.90625" customWidth="1"/>
    <col min="7" max="7" width="15.7265625" customWidth="1"/>
    <col min="8" max="8" width="26.26953125" customWidth="1"/>
    <col min="15" max="15" width="22" customWidth="1"/>
  </cols>
  <sheetData>
    <row r="1" spans="1:15" ht="15.75" customHeight="1">
      <c r="H1" s="1" t="s">
        <v>34</v>
      </c>
    </row>
    <row r="2" spans="1:15" ht="15.75" customHeight="1">
      <c r="H2" s="1" t="s">
        <v>35</v>
      </c>
    </row>
    <row r="3" spans="1:15" ht="15.75" customHeight="1">
      <c r="A3" s="43"/>
      <c r="B3" s="43"/>
      <c r="C3" s="43"/>
      <c r="D3" s="43"/>
      <c r="E3" s="43"/>
      <c r="F3" s="43"/>
      <c r="G3" s="43"/>
      <c r="H3" s="43" t="s">
        <v>36</v>
      </c>
      <c r="I3" s="43"/>
      <c r="J3" s="43"/>
      <c r="K3" s="43"/>
      <c r="L3" s="43"/>
      <c r="M3" s="43"/>
    </row>
    <row r="4" spans="1:15">
      <c r="A4" s="80">
        <v>2026</v>
      </c>
      <c r="B4" s="81"/>
      <c r="C4" s="81"/>
      <c r="D4" s="81"/>
      <c r="E4" s="81"/>
      <c r="F4" s="81"/>
      <c r="G4" s="81"/>
      <c r="H4" s="81"/>
      <c r="I4" s="43"/>
      <c r="J4" s="43"/>
      <c r="K4" s="43"/>
      <c r="L4" s="43"/>
      <c r="M4" s="43"/>
    </row>
    <row r="5" spans="1:15">
      <c r="A5" s="76" t="s">
        <v>2</v>
      </c>
      <c r="B5" s="77"/>
      <c r="C5" s="77"/>
      <c r="D5" s="77"/>
      <c r="E5" s="77"/>
      <c r="F5" s="77"/>
      <c r="G5" s="77"/>
      <c r="H5" s="79"/>
      <c r="I5" s="43"/>
      <c r="J5" s="43"/>
      <c r="K5" s="44"/>
      <c r="L5" s="43"/>
      <c r="M5" s="43"/>
      <c r="N5" s="45"/>
    </row>
    <row r="6" spans="1:15">
      <c r="A6" s="46"/>
      <c r="B6" s="47" t="s">
        <v>37</v>
      </c>
      <c r="C6" s="48" t="s">
        <v>38</v>
      </c>
      <c r="D6" s="49" t="s">
        <v>39</v>
      </c>
      <c r="E6" s="50" t="s">
        <v>40</v>
      </c>
      <c r="F6" s="46" t="s">
        <v>41</v>
      </c>
      <c r="G6" s="51" t="s">
        <v>42</v>
      </c>
      <c r="H6" s="52" t="s">
        <v>43</v>
      </c>
      <c r="I6" s="1" t="s">
        <v>17</v>
      </c>
      <c r="J6" s="43"/>
      <c r="K6" s="44" t="s">
        <v>44</v>
      </c>
      <c r="L6" s="43"/>
      <c r="M6" s="43"/>
      <c r="N6" s="45"/>
    </row>
    <row r="7" spans="1:15">
      <c r="A7" s="53" t="s">
        <v>45</v>
      </c>
      <c r="B7" s="13">
        <v>0</v>
      </c>
      <c r="C7" s="54">
        <v>0</v>
      </c>
      <c r="D7" s="54">
        <v>0</v>
      </c>
      <c r="E7" s="54">
        <v>0</v>
      </c>
      <c r="F7" s="54">
        <f>'Demand Planning'!C3</f>
        <v>15663.123340765967</v>
      </c>
      <c r="G7" s="54">
        <f>'Demand Planning'!C4</f>
        <v>21928.372677072352</v>
      </c>
      <c r="H7" s="54">
        <f>'Demand Planning'!C5</f>
        <v>25060.997345225551</v>
      </c>
      <c r="J7" s="43"/>
      <c r="K7" s="44" t="s">
        <v>46</v>
      </c>
      <c r="L7" s="43"/>
      <c r="M7" s="43"/>
      <c r="N7" s="45"/>
    </row>
    <row r="8" spans="1:15">
      <c r="A8" s="53" t="s">
        <v>47</v>
      </c>
      <c r="B8" s="13">
        <v>0</v>
      </c>
      <c r="C8" s="54">
        <v>0</v>
      </c>
      <c r="D8" s="55">
        <v>0</v>
      </c>
      <c r="E8" s="55">
        <v>0</v>
      </c>
      <c r="F8" s="54">
        <v>0</v>
      </c>
      <c r="G8" s="54">
        <v>0</v>
      </c>
      <c r="H8" s="54">
        <v>0</v>
      </c>
      <c r="J8" s="43"/>
      <c r="K8" s="56" t="s">
        <v>48</v>
      </c>
      <c r="L8" s="43"/>
      <c r="M8" s="43"/>
      <c r="N8" s="57"/>
    </row>
    <row r="9" spans="1:15">
      <c r="A9" s="53" t="s">
        <v>49</v>
      </c>
      <c r="B9" s="13">
        <v>0</v>
      </c>
      <c r="C9" s="54">
        <f t="shared" ref="C9:H9" si="0">B11</f>
        <v>15663.123340765967</v>
      </c>
      <c r="D9" s="54">
        <f t="shared" si="0"/>
        <v>37591.496017838319</v>
      </c>
      <c r="E9" s="54">
        <f t="shared" si="0"/>
        <v>62652.49336306387</v>
      </c>
      <c r="F9" s="54">
        <f t="shared" si="0"/>
        <v>70484.055033446857</v>
      </c>
      <c r="G9" s="54">
        <f t="shared" si="0"/>
        <v>65785.118031217076</v>
      </c>
      <c r="H9" s="54">
        <f t="shared" si="0"/>
        <v>54820.931692680904</v>
      </c>
      <c r="J9" s="43"/>
      <c r="K9" s="43"/>
      <c r="L9" s="43"/>
      <c r="M9" s="43"/>
      <c r="O9" s="58"/>
    </row>
    <row r="10" spans="1:15">
      <c r="A10" s="53" t="s">
        <v>50</v>
      </c>
      <c r="B10" s="59">
        <f t="shared" ref="B10:D10" si="1">F7</f>
        <v>15663.123340765967</v>
      </c>
      <c r="C10" s="54">
        <f t="shared" si="1"/>
        <v>21928.372677072352</v>
      </c>
      <c r="D10" s="54">
        <f t="shared" si="1"/>
        <v>25060.997345225551</v>
      </c>
      <c r="E10" s="54">
        <f t="shared" ref="E10:H10" si="2">B15</f>
        <v>7831.5616703829837</v>
      </c>
      <c r="F10" s="54">
        <f t="shared" si="2"/>
        <v>10964.186338536178</v>
      </c>
      <c r="G10" s="54">
        <f t="shared" si="2"/>
        <v>10964.186338536178</v>
      </c>
      <c r="H10" s="54">
        <f t="shared" si="2"/>
        <v>7831.5616703829837</v>
      </c>
      <c r="I10" s="60">
        <f>SUM(B10:H10)</f>
        <v>100243.9893809022</v>
      </c>
      <c r="J10" s="43"/>
      <c r="K10" s="43"/>
      <c r="L10" s="43"/>
      <c r="M10" s="43"/>
      <c r="O10" s="58"/>
    </row>
    <row r="11" spans="1:15">
      <c r="A11" s="61" t="s">
        <v>51</v>
      </c>
      <c r="B11" s="59">
        <f t="shared" ref="B11:H11" si="3">B9+B10-B7</f>
        <v>15663.123340765967</v>
      </c>
      <c r="C11" s="54">
        <f t="shared" si="3"/>
        <v>37591.496017838319</v>
      </c>
      <c r="D11" s="54">
        <f t="shared" si="3"/>
        <v>62652.49336306387</v>
      </c>
      <c r="E11" s="54">
        <f t="shared" si="3"/>
        <v>70484.055033446857</v>
      </c>
      <c r="F11" s="54">
        <f t="shared" si="3"/>
        <v>65785.118031217076</v>
      </c>
      <c r="G11" s="54">
        <f t="shared" si="3"/>
        <v>54820.931692680904</v>
      </c>
      <c r="H11" s="54">
        <f t="shared" si="3"/>
        <v>37591.496017838334</v>
      </c>
      <c r="I11" s="43"/>
      <c r="J11" s="43"/>
      <c r="K11" s="43"/>
      <c r="L11" s="43"/>
      <c r="M11" s="43"/>
      <c r="O11" s="58"/>
    </row>
    <row r="12" spans="1:15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1:15">
      <c r="A13" s="82">
        <v>2027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9"/>
    </row>
    <row r="14" spans="1:15" ht="15.75" customHeight="1">
      <c r="A14" s="46"/>
      <c r="B14" s="62" t="s">
        <v>52</v>
      </c>
      <c r="C14" s="63" t="s">
        <v>53</v>
      </c>
      <c r="D14" s="64" t="s">
        <v>54</v>
      </c>
      <c r="E14" s="65" t="s">
        <v>55</v>
      </c>
      <c r="F14" s="66" t="s">
        <v>56</v>
      </c>
      <c r="G14" s="47" t="s">
        <v>37</v>
      </c>
      <c r="H14" s="48" t="s">
        <v>38</v>
      </c>
      <c r="I14" s="49" t="s">
        <v>39</v>
      </c>
      <c r="J14" s="50" t="s">
        <v>40</v>
      </c>
      <c r="K14" s="46" t="s">
        <v>41</v>
      </c>
      <c r="L14" s="51" t="s">
        <v>42</v>
      </c>
      <c r="M14" s="52" t="s">
        <v>43</v>
      </c>
      <c r="N14" s="1" t="s">
        <v>17</v>
      </c>
    </row>
    <row r="15" spans="1:15">
      <c r="A15" s="53" t="s">
        <v>45</v>
      </c>
      <c r="B15" s="54">
        <f>'Demand Planning'!C8</f>
        <v>7831.5616703829837</v>
      </c>
      <c r="C15" s="54">
        <f>'Demand Planning'!C9</f>
        <v>10964.186338536178</v>
      </c>
      <c r="D15" s="54">
        <f>'Demand Planning'!C10</f>
        <v>10964.186338536178</v>
      </c>
      <c r="E15" s="54">
        <f>'Demand Planning'!C11</f>
        <v>7831.5616703829837</v>
      </c>
      <c r="F15" s="54">
        <f>'Demand Planning'!C12</f>
        <v>10964.186338536178</v>
      </c>
      <c r="G15" s="54">
        <f>'Demand Planning'!C13</f>
        <v>10964.186338536178</v>
      </c>
      <c r="H15" s="54">
        <f>'Demand Planning'!C14</f>
        <v>15663.123340765967</v>
      </c>
      <c r="I15" s="54">
        <f>'Demand Planning'!C15</f>
        <v>15663.123340765967</v>
      </c>
      <c r="J15" s="54">
        <f>'Demand Planning'!C16</f>
        <v>10964.186338536178</v>
      </c>
      <c r="K15" s="54">
        <f>'Demand Planning'!C17</f>
        <v>23494.685011148948</v>
      </c>
      <c r="L15" s="54">
        <f>'Demand Planning'!C18</f>
        <v>23494.685011148948</v>
      </c>
      <c r="M15" s="54">
        <f>'Demand Planning'!C19</f>
        <v>156631.23340765969</v>
      </c>
    </row>
    <row r="16" spans="1:15">
      <c r="A16" s="53" t="s">
        <v>47</v>
      </c>
      <c r="B16" s="67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</row>
    <row r="17" spans="1:14">
      <c r="A17" s="53" t="s">
        <v>49</v>
      </c>
      <c r="B17" s="54">
        <f>H11</f>
        <v>37591.496017838334</v>
      </c>
      <c r="C17" s="54">
        <f t="shared" ref="C17:M17" si="4">B19</f>
        <v>40724.120685991526</v>
      </c>
      <c r="D17" s="54">
        <f t="shared" si="4"/>
        <v>40724.120685991526</v>
      </c>
      <c r="E17" s="54">
        <f t="shared" si="4"/>
        <v>45423.057688221314</v>
      </c>
      <c r="F17" s="54">
        <f t="shared" si="4"/>
        <v>53254.619358604294</v>
      </c>
      <c r="G17" s="54">
        <f t="shared" si="4"/>
        <v>53254.619358604294</v>
      </c>
      <c r="H17" s="54">
        <f t="shared" si="4"/>
        <v>65785.118031217062</v>
      </c>
      <c r="I17" s="54">
        <f t="shared" si="4"/>
        <v>73616.679701600049</v>
      </c>
      <c r="J17" s="54">
        <f t="shared" si="4"/>
        <v>214584.78976849376</v>
      </c>
      <c r="K17" s="54">
        <f t="shared" si="4"/>
        <v>221894.24732751789</v>
      </c>
      <c r="L17" s="54">
        <f t="shared" si="4"/>
        <v>216673.20621392925</v>
      </c>
      <c r="M17" s="54">
        <f t="shared" si="4"/>
        <v>208841.64454354628</v>
      </c>
    </row>
    <row r="18" spans="1:14">
      <c r="A18" s="53" t="s">
        <v>50</v>
      </c>
      <c r="B18" s="54">
        <f t="shared" ref="B18:I18" si="5">F15</f>
        <v>10964.186338536178</v>
      </c>
      <c r="C18" s="54">
        <f t="shared" si="5"/>
        <v>10964.186338536178</v>
      </c>
      <c r="D18" s="54">
        <f t="shared" si="5"/>
        <v>15663.123340765967</v>
      </c>
      <c r="E18" s="54">
        <f t="shared" si="5"/>
        <v>15663.123340765967</v>
      </c>
      <c r="F18" s="54">
        <f t="shared" si="5"/>
        <v>10964.186338536178</v>
      </c>
      <c r="G18" s="54">
        <f t="shared" si="5"/>
        <v>23494.685011148948</v>
      </c>
      <c r="H18" s="54">
        <f t="shared" si="5"/>
        <v>23494.685011148948</v>
      </c>
      <c r="I18" s="54">
        <f t="shared" si="5"/>
        <v>156631.23340765969</v>
      </c>
      <c r="J18" s="54">
        <f t="shared" ref="J18:M18" si="6">B23</f>
        <v>18273.643897560298</v>
      </c>
      <c r="K18" s="54">
        <f t="shared" si="6"/>
        <v>18273.643897560298</v>
      </c>
      <c r="L18" s="54">
        <f t="shared" si="6"/>
        <v>15663.123340765967</v>
      </c>
      <c r="M18" s="54">
        <f t="shared" si="6"/>
        <v>18273.643897560298</v>
      </c>
      <c r="N18" s="60">
        <f>SUM(B18:M18)</f>
        <v>338323.46416054491</v>
      </c>
    </row>
    <row r="19" spans="1:14">
      <c r="A19" s="61" t="s">
        <v>51</v>
      </c>
      <c r="B19" s="54">
        <f t="shared" ref="B19:M19" si="7">B17+B18-B15</f>
        <v>40724.120685991526</v>
      </c>
      <c r="C19" s="54">
        <f t="shared" si="7"/>
        <v>40724.120685991526</v>
      </c>
      <c r="D19" s="54">
        <f t="shared" si="7"/>
        <v>45423.057688221314</v>
      </c>
      <c r="E19" s="54">
        <f t="shared" si="7"/>
        <v>53254.619358604294</v>
      </c>
      <c r="F19" s="54">
        <f t="shared" si="7"/>
        <v>53254.619358604294</v>
      </c>
      <c r="G19" s="54">
        <f t="shared" si="7"/>
        <v>65785.118031217062</v>
      </c>
      <c r="H19" s="54">
        <f t="shared" si="7"/>
        <v>73616.679701600049</v>
      </c>
      <c r="I19" s="54">
        <f t="shared" si="7"/>
        <v>214584.78976849376</v>
      </c>
      <c r="J19" s="54">
        <f t="shared" si="7"/>
        <v>221894.24732751789</v>
      </c>
      <c r="K19" s="54">
        <f t="shared" si="7"/>
        <v>216673.20621392925</v>
      </c>
      <c r="L19" s="54">
        <f t="shared" si="7"/>
        <v>208841.64454354628</v>
      </c>
      <c r="M19" s="54">
        <f t="shared" si="7"/>
        <v>70484.055033446901</v>
      </c>
      <c r="N19" s="43"/>
    </row>
    <row r="20" spans="1:14" ht="15.7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</row>
    <row r="21" spans="1:14" ht="13">
      <c r="A21" s="82">
        <v>2028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9"/>
    </row>
    <row r="22" spans="1:14" ht="12.5">
      <c r="A22" s="46"/>
      <c r="B22" s="62" t="s">
        <v>52</v>
      </c>
      <c r="C22" s="63" t="s">
        <v>53</v>
      </c>
      <c r="D22" s="64" t="s">
        <v>54</v>
      </c>
      <c r="E22" s="65" t="s">
        <v>55</v>
      </c>
      <c r="F22" s="66" t="s">
        <v>56</v>
      </c>
      <c r="G22" s="47" t="s">
        <v>37</v>
      </c>
      <c r="H22" s="48" t="s">
        <v>38</v>
      </c>
      <c r="I22" s="49" t="s">
        <v>39</v>
      </c>
      <c r="J22" s="50" t="s">
        <v>40</v>
      </c>
      <c r="K22" s="46" t="s">
        <v>41</v>
      </c>
      <c r="L22" s="51" t="s">
        <v>42</v>
      </c>
      <c r="M22" s="52" t="s">
        <v>43</v>
      </c>
      <c r="N22" s="1" t="s">
        <v>17</v>
      </c>
    </row>
    <row r="23" spans="1:14" ht="14">
      <c r="A23" s="53" t="s">
        <v>45</v>
      </c>
      <c r="B23" s="54">
        <f>'Demand Planning'!C21</f>
        <v>18273.643897560298</v>
      </c>
      <c r="C23" s="54">
        <f>'Demand Planning'!C22</f>
        <v>18273.643897560298</v>
      </c>
      <c r="D23" s="54">
        <f>'Demand Planning'!C23</f>
        <v>15663.123340765967</v>
      </c>
      <c r="E23" s="54">
        <f>'Demand Planning'!C24</f>
        <v>18273.643897560298</v>
      </c>
      <c r="F23" s="54">
        <f>'Demand Planning'!C25</f>
        <v>18273.643897560298</v>
      </c>
      <c r="G23" s="54">
        <f>'Demand Planning'!C26</f>
        <v>18273.643897560298</v>
      </c>
      <c r="H23" s="54">
        <f>'Demand Planning'!C27</f>
        <v>18273.643897560298</v>
      </c>
      <c r="I23" s="54">
        <f>'Demand Planning'!C28</f>
        <v>15663.123340765967</v>
      </c>
      <c r="J23" s="54">
        <f>'Demand Planning'!C29</f>
        <v>26105.205567943281</v>
      </c>
      <c r="K23" s="54">
        <f>'Demand Planning'!C30</f>
        <v>31326.246681531935</v>
      </c>
      <c r="L23" s="54">
        <f>'Demand Planning'!C31</f>
        <v>46989.370022297902</v>
      </c>
      <c r="M23" s="54">
        <f>'Demand Planning'!C32</f>
        <v>261052.05567943281</v>
      </c>
    </row>
    <row r="24" spans="1:14" ht="14">
      <c r="A24" s="53" t="s">
        <v>47</v>
      </c>
      <c r="B24" s="67">
        <v>0</v>
      </c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67">
        <v>0</v>
      </c>
      <c r="L24" s="67">
        <v>0</v>
      </c>
      <c r="M24" s="67">
        <v>0</v>
      </c>
    </row>
    <row r="25" spans="1:14" ht="14">
      <c r="A25" s="53" t="s">
        <v>49</v>
      </c>
      <c r="B25" s="54">
        <f>M19</f>
        <v>70484.055033446901</v>
      </c>
      <c r="C25" s="54">
        <f t="shared" ref="C25:M25" si="8">B27</f>
        <v>70484.055033446901</v>
      </c>
      <c r="D25" s="54">
        <f t="shared" si="8"/>
        <v>70484.055033446901</v>
      </c>
      <c r="E25" s="54">
        <f t="shared" si="8"/>
        <v>73094.575590241235</v>
      </c>
      <c r="F25" s="54">
        <f t="shared" si="8"/>
        <v>70484.055033446915</v>
      </c>
      <c r="G25" s="54">
        <f t="shared" si="8"/>
        <v>78315.616703829903</v>
      </c>
      <c r="H25" s="54">
        <f t="shared" si="8"/>
        <v>91368.219487801543</v>
      </c>
      <c r="I25" s="54">
        <f t="shared" si="8"/>
        <v>120083.94561253914</v>
      </c>
      <c r="J25" s="54">
        <f t="shared" si="8"/>
        <v>365472.877951206</v>
      </c>
      <c r="K25" s="54">
        <f t="shared" si="8"/>
        <v>359834.15354853024</v>
      </c>
      <c r="L25" s="54">
        <f t="shared" si="8"/>
        <v>348974.38803226582</v>
      </c>
      <c r="M25" s="54">
        <f t="shared" si="8"/>
        <v>319527.71615162579</v>
      </c>
    </row>
    <row r="26" spans="1:14" ht="14">
      <c r="A26" s="53" t="s">
        <v>50</v>
      </c>
      <c r="B26" s="54">
        <f t="shared" ref="B26:I26" si="9">F23</f>
        <v>18273.643897560298</v>
      </c>
      <c r="C26" s="54">
        <f t="shared" si="9"/>
        <v>18273.643897560298</v>
      </c>
      <c r="D26" s="54">
        <f t="shared" si="9"/>
        <v>18273.643897560298</v>
      </c>
      <c r="E26" s="54">
        <f t="shared" si="9"/>
        <v>15663.123340765967</v>
      </c>
      <c r="F26" s="54">
        <f t="shared" si="9"/>
        <v>26105.205567943281</v>
      </c>
      <c r="G26" s="54">
        <f t="shared" si="9"/>
        <v>31326.246681531935</v>
      </c>
      <c r="H26" s="54">
        <f t="shared" si="9"/>
        <v>46989.370022297902</v>
      </c>
      <c r="I26" s="54">
        <f t="shared" si="9"/>
        <v>261052.05567943281</v>
      </c>
      <c r="J26" s="54">
        <f t="shared" ref="J26:M26" si="10">B31</f>
        <v>20466.481165267531</v>
      </c>
      <c r="K26" s="54">
        <f t="shared" si="10"/>
        <v>20466.481165267531</v>
      </c>
      <c r="L26" s="54">
        <f t="shared" si="10"/>
        <v>17542.698141657882</v>
      </c>
      <c r="M26" s="54">
        <f t="shared" si="10"/>
        <v>20466.481165267531</v>
      </c>
      <c r="N26" s="60">
        <f>SUM(B26:M26)</f>
        <v>514899.07462211326</v>
      </c>
    </row>
    <row r="27" spans="1:14" ht="14">
      <c r="A27" s="61" t="s">
        <v>51</v>
      </c>
      <c r="B27" s="54">
        <f t="shared" ref="B27:M27" si="11">B25+B26-B23</f>
        <v>70484.055033446901</v>
      </c>
      <c r="C27" s="54">
        <f t="shared" si="11"/>
        <v>70484.055033446901</v>
      </c>
      <c r="D27" s="54">
        <f t="shared" si="11"/>
        <v>73094.575590241235</v>
      </c>
      <c r="E27" s="54">
        <f t="shared" si="11"/>
        <v>70484.055033446915</v>
      </c>
      <c r="F27" s="54">
        <f t="shared" si="11"/>
        <v>78315.616703829903</v>
      </c>
      <c r="G27" s="54">
        <f t="shared" si="11"/>
        <v>91368.219487801543</v>
      </c>
      <c r="H27" s="54">
        <f t="shared" si="11"/>
        <v>120083.94561253914</v>
      </c>
      <c r="I27" s="54">
        <f t="shared" si="11"/>
        <v>365472.877951206</v>
      </c>
      <c r="J27" s="54">
        <f t="shared" si="11"/>
        <v>359834.15354853024</v>
      </c>
      <c r="K27" s="54">
        <f t="shared" si="11"/>
        <v>348974.38803226582</v>
      </c>
      <c r="L27" s="54">
        <f t="shared" si="11"/>
        <v>319527.71615162579</v>
      </c>
      <c r="M27" s="54">
        <f t="shared" si="11"/>
        <v>78942.141637460503</v>
      </c>
      <c r="N27" s="43"/>
    </row>
    <row r="28" spans="1:14" ht="12.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spans="1:14" ht="13">
      <c r="A29" s="82">
        <v>2029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9"/>
    </row>
    <row r="30" spans="1:14" ht="12.5">
      <c r="A30" s="46"/>
      <c r="B30" s="62" t="s">
        <v>52</v>
      </c>
      <c r="C30" s="63" t="s">
        <v>53</v>
      </c>
      <c r="D30" s="64" t="s">
        <v>54</v>
      </c>
      <c r="E30" s="65" t="s">
        <v>55</v>
      </c>
      <c r="F30" s="66" t="s">
        <v>56</v>
      </c>
      <c r="G30" s="47" t="s">
        <v>37</v>
      </c>
      <c r="H30" s="48" t="s">
        <v>38</v>
      </c>
      <c r="I30" s="49" t="s">
        <v>39</v>
      </c>
      <c r="J30" s="50" t="s">
        <v>40</v>
      </c>
      <c r="K30" s="46" t="s">
        <v>41</v>
      </c>
      <c r="L30" s="51" t="s">
        <v>42</v>
      </c>
      <c r="M30" s="52" t="s">
        <v>43</v>
      </c>
      <c r="N30" s="1" t="s">
        <v>17</v>
      </c>
    </row>
    <row r="31" spans="1:14" ht="14">
      <c r="A31" s="53" t="s">
        <v>45</v>
      </c>
      <c r="B31" s="54">
        <f>'Demand Planning'!C34</f>
        <v>20466.481165267531</v>
      </c>
      <c r="C31" s="54">
        <f>'Demand Planning'!C35</f>
        <v>20466.481165267531</v>
      </c>
      <c r="D31" s="54">
        <f>'Demand Planning'!C36</f>
        <v>17542.698141657882</v>
      </c>
      <c r="E31" s="54">
        <f>'Demand Planning'!C37</f>
        <v>20466.481165267531</v>
      </c>
      <c r="F31" s="54">
        <f>'Demand Planning'!C38</f>
        <v>20466.481165267531</v>
      </c>
      <c r="G31" s="54">
        <f>'Demand Planning'!C39</f>
        <v>20466.481165267531</v>
      </c>
      <c r="H31" s="54">
        <f>'Demand Planning'!C40</f>
        <v>20466.481165267531</v>
      </c>
      <c r="I31" s="54">
        <f>'Demand Planning'!C41</f>
        <v>17542.698141657882</v>
      </c>
      <c r="J31" s="54">
        <f>'Demand Planning'!C42</f>
        <v>29237.830236096474</v>
      </c>
      <c r="K31" s="54">
        <f>'Demand Planning'!C43</f>
        <v>35085.396283315764</v>
      </c>
      <c r="L31" s="54">
        <f>'Demand Planning'!C44</f>
        <v>52628.094424973642</v>
      </c>
      <c r="M31" s="54">
        <f>'Demand Planning'!C45</f>
        <v>292378.30236096471</v>
      </c>
    </row>
    <row r="32" spans="1:14" ht="14">
      <c r="A32" s="53" t="s">
        <v>47</v>
      </c>
      <c r="B32" s="67">
        <v>0</v>
      </c>
      <c r="C32" s="67">
        <v>0</v>
      </c>
      <c r="D32" s="67">
        <v>0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</row>
    <row r="33" spans="1:14" ht="14">
      <c r="A33" s="53" t="s">
        <v>49</v>
      </c>
      <c r="B33" s="54">
        <f>M27</f>
        <v>78942.141637460503</v>
      </c>
      <c r="C33" s="54">
        <f t="shared" ref="C33:M33" si="12">B35</f>
        <v>78942.141637460503</v>
      </c>
      <c r="D33" s="54">
        <f t="shared" si="12"/>
        <v>78942.141637460503</v>
      </c>
      <c r="E33" s="54">
        <f t="shared" si="12"/>
        <v>81865.924661070152</v>
      </c>
      <c r="F33" s="54">
        <f t="shared" si="12"/>
        <v>78942.141637460503</v>
      </c>
      <c r="G33" s="54">
        <f t="shared" si="12"/>
        <v>87713.49070828945</v>
      </c>
      <c r="H33" s="54">
        <f t="shared" si="12"/>
        <v>102332.40582633769</v>
      </c>
      <c r="I33" s="54">
        <f t="shared" si="12"/>
        <v>134494.01908604382</v>
      </c>
      <c r="J33" s="54">
        <f t="shared" si="12"/>
        <v>409329.62330535066</v>
      </c>
      <c r="K33" s="54">
        <f t="shared" si="12"/>
        <v>402020.16574632656</v>
      </c>
      <c r="L33" s="54">
        <f t="shared" si="12"/>
        <v>388863.14214008313</v>
      </c>
      <c r="M33" s="54">
        <f t="shared" si="12"/>
        <v>355030.79572402866</v>
      </c>
    </row>
    <row r="34" spans="1:14" ht="14">
      <c r="A34" s="53" t="s">
        <v>50</v>
      </c>
      <c r="B34" s="54">
        <f t="shared" ref="B34:I34" si="13">F31</f>
        <v>20466.481165267531</v>
      </c>
      <c r="C34" s="54">
        <f t="shared" si="13"/>
        <v>20466.481165267531</v>
      </c>
      <c r="D34" s="54">
        <f t="shared" si="13"/>
        <v>20466.481165267531</v>
      </c>
      <c r="E34" s="54">
        <f t="shared" si="13"/>
        <v>17542.698141657882</v>
      </c>
      <c r="F34" s="54">
        <f t="shared" si="13"/>
        <v>29237.830236096474</v>
      </c>
      <c r="G34" s="54">
        <f t="shared" si="13"/>
        <v>35085.396283315764</v>
      </c>
      <c r="H34" s="54">
        <f t="shared" si="13"/>
        <v>52628.094424973642</v>
      </c>
      <c r="I34" s="54">
        <f t="shared" si="13"/>
        <v>292378.30236096471</v>
      </c>
      <c r="J34" s="54">
        <f t="shared" ref="J34:M34" si="14">B40</f>
        <v>21928.372677072355</v>
      </c>
      <c r="K34" s="54">
        <f t="shared" si="14"/>
        <v>21928.372677072355</v>
      </c>
      <c r="L34" s="54">
        <f t="shared" si="14"/>
        <v>18795.748008919159</v>
      </c>
      <c r="M34" s="54">
        <f t="shared" si="14"/>
        <v>21928.372677072355</v>
      </c>
      <c r="N34" s="60">
        <f>SUM(B34:M34)</f>
        <v>572852.6309829473</v>
      </c>
    </row>
    <row r="35" spans="1:14" ht="14">
      <c r="A35" s="61" t="s">
        <v>51</v>
      </c>
      <c r="B35" s="54">
        <f t="shared" ref="B35:M35" si="15">B33+B34-B31</f>
        <v>78942.141637460503</v>
      </c>
      <c r="C35" s="54">
        <f t="shared" si="15"/>
        <v>78942.141637460503</v>
      </c>
      <c r="D35" s="54">
        <f t="shared" si="15"/>
        <v>81865.924661070152</v>
      </c>
      <c r="E35" s="54">
        <f t="shared" si="15"/>
        <v>78942.141637460503</v>
      </c>
      <c r="F35" s="54">
        <f t="shared" si="15"/>
        <v>87713.49070828945</v>
      </c>
      <c r="G35" s="54">
        <f t="shared" si="15"/>
        <v>102332.40582633769</v>
      </c>
      <c r="H35" s="54">
        <f t="shared" si="15"/>
        <v>134494.01908604382</v>
      </c>
      <c r="I35" s="54">
        <f t="shared" si="15"/>
        <v>409329.62330535066</v>
      </c>
      <c r="J35" s="54">
        <f t="shared" si="15"/>
        <v>402020.16574632656</v>
      </c>
      <c r="K35" s="54">
        <f t="shared" si="15"/>
        <v>388863.14214008313</v>
      </c>
      <c r="L35" s="54">
        <f t="shared" si="15"/>
        <v>355030.79572402866</v>
      </c>
      <c r="M35" s="54">
        <f t="shared" si="15"/>
        <v>84580.866040136316</v>
      </c>
      <c r="N35" s="43"/>
    </row>
    <row r="36" spans="1:14" ht="12.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</row>
    <row r="37" spans="1:14" ht="12.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spans="1:14" ht="13">
      <c r="A38" s="82">
        <v>2030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9"/>
    </row>
    <row r="39" spans="1:14" ht="12.5">
      <c r="A39" s="46"/>
      <c r="B39" s="62" t="s">
        <v>52</v>
      </c>
      <c r="C39" s="63" t="s">
        <v>53</v>
      </c>
      <c r="D39" s="64" t="s">
        <v>54</v>
      </c>
      <c r="E39" s="65" t="s">
        <v>55</v>
      </c>
      <c r="F39" s="66" t="s">
        <v>56</v>
      </c>
      <c r="G39" s="47" t="s">
        <v>37</v>
      </c>
      <c r="H39" s="48" t="s">
        <v>38</v>
      </c>
      <c r="I39" s="49" t="s">
        <v>39</v>
      </c>
      <c r="J39" s="50" t="s">
        <v>40</v>
      </c>
      <c r="K39" s="46" t="s">
        <v>41</v>
      </c>
      <c r="L39" s="51" t="s">
        <v>42</v>
      </c>
      <c r="M39" s="52" t="s">
        <v>43</v>
      </c>
      <c r="N39" s="1" t="s">
        <v>17</v>
      </c>
    </row>
    <row r="40" spans="1:14" ht="14">
      <c r="A40" s="53" t="s">
        <v>45</v>
      </c>
      <c r="B40" s="54">
        <f>'Demand Planning'!C47</f>
        <v>21928.372677072355</v>
      </c>
      <c r="C40" s="54">
        <f>'Demand Planning'!C48</f>
        <v>21928.372677072355</v>
      </c>
      <c r="D40" s="54">
        <f>'Demand Planning'!C49</f>
        <v>18795.748008919159</v>
      </c>
      <c r="E40" s="54">
        <f>'Demand Planning'!C50</f>
        <v>21928.372677072355</v>
      </c>
      <c r="F40" s="54">
        <f>'Demand Planning'!C51</f>
        <v>21928.372677072355</v>
      </c>
      <c r="G40" s="54">
        <f>'Demand Planning'!C52</f>
        <v>21928.372677072355</v>
      </c>
      <c r="H40" s="54">
        <f>'Demand Planning'!C53</f>
        <v>21928.372677072355</v>
      </c>
      <c r="I40" s="54">
        <f>'Demand Planning'!C54</f>
        <v>18795.748008919159</v>
      </c>
      <c r="J40" s="54">
        <f>'Demand Planning'!C55</f>
        <v>31326.246681531935</v>
      </c>
      <c r="K40" s="54">
        <f>'Demand Planning'!C56</f>
        <v>37591.496017838319</v>
      </c>
      <c r="L40" s="54">
        <f>'Demand Planning'!C57</f>
        <v>56387.244026757478</v>
      </c>
      <c r="M40" s="54">
        <f>'Demand Planning'!C58</f>
        <v>313262.46681531932</v>
      </c>
    </row>
    <row r="41" spans="1:14" ht="14">
      <c r="A41" s="53" t="s">
        <v>47</v>
      </c>
      <c r="B41" s="67">
        <v>0</v>
      </c>
      <c r="C41" s="67">
        <v>0</v>
      </c>
      <c r="D41" s="67">
        <v>0</v>
      </c>
      <c r="E41" s="67">
        <v>0</v>
      </c>
      <c r="F41" s="67">
        <v>0</v>
      </c>
      <c r="G41" s="67">
        <v>0</v>
      </c>
      <c r="H41" s="67">
        <v>0</v>
      </c>
      <c r="I41" s="67">
        <v>0</v>
      </c>
      <c r="J41" s="67"/>
      <c r="K41" s="67"/>
      <c r="L41" s="67"/>
      <c r="M41" s="67"/>
    </row>
    <row r="42" spans="1:14" ht="14">
      <c r="A42" s="53" t="s">
        <v>49</v>
      </c>
      <c r="B42" s="54">
        <f>M35</f>
        <v>84580.866040136316</v>
      </c>
      <c r="C42" s="54">
        <f t="shared" ref="C42:I42" si="16">B44</f>
        <v>84580.866040136316</v>
      </c>
      <c r="D42" s="54">
        <f t="shared" si="16"/>
        <v>84580.866040136316</v>
      </c>
      <c r="E42" s="54">
        <f t="shared" si="16"/>
        <v>87713.490708289522</v>
      </c>
      <c r="F42" s="54">
        <f t="shared" si="16"/>
        <v>84580.866040136316</v>
      </c>
      <c r="G42" s="54">
        <f t="shared" si="16"/>
        <v>93978.740044595892</v>
      </c>
      <c r="H42" s="54">
        <f t="shared" si="16"/>
        <v>109641.86338536185</v>
      </c>
      <c r="I42" s="54">
        <f t="shared" si="16"/>
        <v>144100.73473504698</v>
      </c>
      <c r="J42" s="54"/>
      <c r="K42" s="54"/>
      <c r="L42" s="54"/>
      <c r="M42" s="54"/>
    </row>
    <row r="43" spans="1:14" ht="14">
      <c r="A43" s="53" t="s">
        <v>50</v>
      </c>
      <c r="B43" s="54">
        <f t="shared" ref="B43:I43" si="17">F40</f>
        <v>21928.372677072355</v>
      </c>
      <c r="C43" s="54">
        <f t="shared" si="17"/>
        <v>21928.372677072355</v>
      </c>
      <c r="D43" s="54">
        <f t="shared" si="17"/>
        <v>21928.372677072355</v>
      </c>
      <c r="E43" s="54">
        <f t="shared" si="17"/>
        <v>18795.748008919159</v>
      </c>
      <c r="F43" s="54">
        <f t="shared" si="17"/>
        <v>31326.246681531935</v>
      </c>
      <c r="G43" s="54">
        <f t="shared" si="17"/>
        <v>37591.496017838319</v>
      </c>
      <c r="H43" s="54">
        <f t="shared" si="17"/>
        <v>56387.244026757478</v>
      </c>
      <c r="I43" s="54">
        <f t="shared" si="17"/>
        <v>313262.46681531932</v>
      </c>
      <c r="J43" s="54"/>
      <c r="K43" s="54"/>
      <c r="L43" s="54"/>
      <c r="M43" s="54"/>
      <c r="N43" s="60">
        <f>SUM(B43:M43)</f>
        <v>523148.31958158326</v>
      </c>
    </row>
    <row r="44" spans="1:14" ht="14">
      <c r="A44" s="61" t="s">
        <v>51</v>
      </c>
      <c r="B44" s="54">
        <f t="shared" ref="B44:I44" si="18">B42+B43-B40</f>
        <v>84580.866040136316</v>
      </c>
      <c r="C44" s="54">
        <f t="shared" si="18"/>
        <v>84580.866040136316</v>
      </c>
      <c r="D44" s="54">
        <f t="shared" si="18"/>
        <v>87713.490708289522</v>
      </c>
      <c r="E44" s="54">
        <f t="shared" si="18"/>
        <v>84580.866040136316</v>
      </c>
      <c r="F44" s="54">
        <f t="shared" si="18"/>
        <v>93978.740044595892</v>
      </c>
      <c r="G44" s="54">
        <f t="shared" si="18"/>
        <v>109641.86338536185</v>
      </c>
      <c r="H44" s="54">
        <f t="shared" si="18"/>
        <v>144100.73473504698</v>
      </c>
      <c r="I44" s="54">
        <f t="shared" si="18"/>
        <v>438567.45354144712</v>
      </c>
      <c r="J44" s="54"/>
      <c r="K44" s="54"/>
      <c r="L44" s="54"/>
      <c r="M44" s="54"/>
      <c r="N44" s="43"/>
    </row>
    <row r="45" spans="1:14" ht="12.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</row>
    <row r="46" spans="1:14" ht="12.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</row>
    <row r="47" spans="1:14" ht="12.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</row>
    <row r="48" spans="1:14" ht="13">
      <c r="A48" s="80">
        <v>2026</v>
      </c>
      <c r="B48" s="81"/>
      <c r="C48" s="81"/>
      <c r="D48" s="81"/>
      <c r="E48" s="81"/>
      <c r="F48" s="81"/>
      <c r="G48" s="81"/>
      <c r="H48" s="81"/>
      <c r="I48" s="43"/>
      <c r="J48" s="43"/>
      <c r="K48" s="43"/>
      <c r="L48" s="43"/>
      <c r="M48" s="43"/>
    </row>
    <row r="49" spans="1:14" ht="14">
      <c r="A49" s="78" t="s">
        <v>3</v>
      </c>
      <c r="B49" s="77"/>
      <c r="C49" s="77"/>
      <c r="D49" s="77"/>
      <c r="E49" s="77"/>
      <c r="F49" s="77"/>
      <c r="G49" s="77"/>
      <c r="H49" s="79"/>
      <c r="I49" s="43"/>
      <c r="J49" s="43"/>
      <c r="K49" s="44"/>
      <c r="L49" s="43"/>
      <c r="M49" s="43"/>
    </row>
    <row r="50" spans="1:14" ht="14">
      <c r="A50" s="46"/>
      <c r="B50" s="47" t="s">
        <v>37</v>
      </c>
      <c r="C50" s="48" t="s">
        <v>38</v>
      </c>
      <c r="D50" s="49" t="s">
        <v>39</v>
      </c>
      <c r="E50" s="50" t="s">
        <v>40</v>
      </c>
      <c r="F50" s="46" t="s">
        <v>41</v>
      </c>
      <c r="G50" s="51" t="s">
        <v>42</v>
      </c>
      <c r="H50" s="52" t="s">
        <v>43</v>
      </c>
      <c r="I50" s="1" t="s">
        <v>17</v>
      </c>
      <c r="J50" s="43"/>
      <c r="K50" s="44" t="s">
        <v>44</v>
      </c>
      <c r="L50" s="43"/>
      <c r="M50" s="43"/>
    </row>
    <row r="51" spans="1:14" ht="14">
      <c r="A51" s="53" t="s">
        <v>45</v>
      </c>
      <c r="B51" s="13">
        <v>0</v>
      </c>
      <c r="C51" s="54">
        <v>0</v>
      </c>
      <c r="D51" s="54">
        <v>0</v>
      </c>
      <c r="E51" s="54">
        <v>0</v>
      </c>
      <c r="F51" s="54">
        <f>'Demand Planning'!D3</f>
        <v>78158.418760260756</v>
      </c>
      <c r="G51" s="54">
        <f>'Demand Planning'!D4</f>
        <v>109421.78626436506</v>
      </c>
      <c r="H51" s="54">
        <f>'Demand Planning'!D5</f>
        <v>125053.47001641721</v>
      </c>
      <c r="J51" s="43"/>
      <c r="K51" s="44" t="s">
        <v>46</v>
      </c>
      <c r="L51" s="43"/>
      <c r="M51" s="43"/>
    </row>
    <row r="52" spans="1:14" ht="14">
      <c r="A52" s="53" t="s">
        <v>47</v>
      </c>
      <c r="B52" s="13">
        <v>0</v>
      </c>
      <c r="C52" s="54">
        <v>0</v>
      </c>
      <c r="D52" s="55">
        <v>0</v>
      </c>
      <c r="E52" s="55">
        <v>0</v>
      </c>
      <c r="F52" s="54">
        <v>0</v>
      </c>
      <c r="G52" s="54">
        <v>0</v>
      </c>
      <c r="H52" s="54">
        <v>0</v>
      </c>
      <c r="J52" s="43"/>
      <c r="K52" s="56" t="s">
        <v>48</v>
      </c>
      <c r="L52" s="43"/>
      <c r="M52" s="43"/>
    </row>
    <row r="53" spans="1:14" ht="14">
      <c r="A53" s="53" t="s">
        <v>49</v>
      </c>
      <c r="B53" s="13">
        <v>0</v>
      </c>
      <c r="C53" s="54">
        <f t="shared" ref="C53:H53" si="19">B55</f>
        <v>78158.418760260756</v>
      </c>
      <c r="D53" s="54">
        <f t="shared" si="19"/>
        <v>187580.20502462581</v>
      </c>
      <c r="E53" s="54">
        <f t="shared" si="19"/>
        <v>312633.67504104302</v>
      </c>
      <c r="F53" s="54">
        <f t="shared" si="19"/>
        <v>351712.88442117342</v>
      </c>
      <c r="G53" s="54">
        <f t="shared" si="19"/>
        <v>312633.67504104308</v>
      </c>
      <c r="H53" s="54">
        <f t="shared" si="19"/>
        <v>257922.78190886055</v>
      </c>
      <c r="J53" s="43"/>
      <c r="K53" s="43"/>
      <c r="L53" s="43"/>
      <c r="M53" s="43"/>
    </row>
    <row r="54" spans="1:14" ht="14">
      <c r="A54" s="53" t="s">
        <v>50</v>
      </c>
      <c r="B54" s="59">
        <f t="shared" ref="B54:D54" si="20">F51</f>
        <v>78158.418760260756</v>
      </c>
      <c r="C54" s="54">
        <f t="shared" si="20"/>
        <v>109421.78626436506</v>
      </c>
      <c r="D54" s="54">
        <f t="shared" si="20"/>
        <v>125053.47001641721</v>
      </c>
      <c r="E54" s="54">
        <f t="shared" ref="E54:H54" si="21">B59</f>
        <v>39079.209380130378</v>
      </c>
      <c r="F54" s="54">
        <f t="shared" si="21"/>
        <v>39079.209380130378</v>
      </c>
      <c r="G54" s="54">
        <f t="shared" si="21"/>
        <v>54710.893132182529</v>
      </c>
      <c r="H54" s="54">
        <f t="shared" si="21"/>
        <v>54710.893132182529</v>
      </c>
      <c r="I54" s="60">
        <f>SUM(B54:H54)</f>
        <v>500213.8800656689</v>
      </c>
      <c r="J54" s="43"/>
      <c r="K54" s="43"/>
      <c r="L54" s="43"/>
      <c r="M54" s="43"/>
    </row>
    <row r="55" spans="1:14" ht="14">
      <c r="A55" s="61" t="s">
        <v>51</v>
      </c>
      <c r="B55" s="59">
        <f t="shared" ref="B55:H55" si="22">B53+B54-B51</f>
        <v>78158.418760260756</v>
      </c>
      <c r="C55" s="54">
        <f t="shared" si="22"/>
        <v>187580.20502462581</v>
      </c>
      <c r="D55" s="54">
        <f t="shared" si="22"/>
        <v>312633.67504104302</v>
      </c>
      <c r="E55" s="54">
        <f t="shared" si="22"/>
        <v>351712.88442117342</v>
      </c>
      <c r="F55" s="54">
        <f t="shared" si="22"/>
        <v>312633.67504104308</v>
      </c>
      <c r="G55" s="54">
        <f t="shared" si="22"/>
        <v>257922.78190886055</v>
      </c>
      <c r="H55" s="54">
        <f t="shared" si="22"/>
        <v>187580.20502462587</v>
      </c>
      <c r="I55" s="43"/>
      <c r="J55" s="43"/>
      <c r="K55" s="43"/>
      <c r="L55" s="43"/>
      <c r="M55" s="43"/>
    </row>
    <row r="56" spans="1:14" ht="12.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spans="1:14" ht="13">
      <c r="A57" s="82">
        <v>2027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9"/>
    </row>
    <row r="58" spans="1:14" ht="12.5">
      <c r="A58" s="46"/>
      <c r="B58" s="62" t="s">
        <v>52</v>
      </c>
      <c r="C58" s="63" t="s">
        <v>53</v>
      </c>
      <c r="D58" s="64" t="s">
        <v>54</v>
      </c>
      <c r="E58" s="65" t="s">
        <v>55</v>
      </c>
      <c r="F58" s="66" t="s">
        <v>56</v>
      </c>
      <c r="G58" s="47" t="s">
        <v>37</v>
      </c>
      <c r="H58" s="48" t="s">
        <v>38</v>
      </c>
      <c r="I58" s="49" t="s">
        <v>39</v>
      </c>
      <c r="J58" s="50" t="s">
        <v>40</v>
      </c>
      <c r="K58" s="46" t="s">
        <v>41</v>
      </c>
      <c r="L58" s="51" t="s">
        <v>42</v>
      </c>
      <c r="M58" s="52" t="s">
        <v>43</v>
      </c>
      <c r="N58" s="1" t="s">
        <v>17</v>
      </c>
    </row>
    <row r="59" spans="1:14" ht="14">
      <c r="A59" s="53" t="s">
        <v>45</v>
      </c>
      <c r="B59" s="54">
        <f>'Demand Planning'!D7</f>
        <v>39079.209380130378</v>
      </c>
      <c r="C59" s="54">
        <f>'Demand Planning'!D8</f>
        <v>39079.209380130378</v>
      </c>
      <c r="D59" s="54">
        <f>'Demand Planning'!D9</f>
        <v>54710.893132182529</v>
      </c>
      <c r="E59" s="54">
        <f>'Demand Planning'!D10</f>
        <v>54710.893132182529</v>
      </c>
      <c r="F59" s="54">
        <f>'Demand Planning'!D11</f>
        <v>39079.209380130378</v>
      </c>
      <c r="G59" s="54">
        <f>'Demand Planning'!D12</f>
        <v>54710.893132182529</v>
      </c>
      <c r="H59" s="54">
        <f>'Demand Planning'!D13</f>
        <v>54710.893132182529</v>
      </c>
      <c r="I59" s="54">
        <f>'Demand Planning'!D14</f>
        <v>78158.418760260756</v>
      </c>
      <c r="J59" s="54">
        <f>'Demand Planning'!D15</f>
        <v>78158.418760260756</v>
      </c>
      <c r="K59" s="54">
        <f>'Demand Planning'!D16</f>
        <v>54710.893132182529</v>
      </c>
      <c r="L59" s="54">
        <f>'Demand Planning'!D17</f>
        <v>117237.62814039113</v>
      </c>
      <c r="M59" s="54">
        <f>'Demand Planning'!D18</f>
        <v>117237.62814039113</v>
      </c>
    </row>
    <row r="60" spans="1:14" ht="14">
      <c r="A60" s="53" t="s">
        <v>47</v>
      </c>
      <c r="B60" s="67">
        <v>0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0</v>
      </c>
    </row>
    <row r="61" spans="1:14" ht="14">
      <c r="A61" s="53" t="s">
        <v>49</v>
      </c>
      <c r="B61" s="54">
        <f>H55</f>
        <v>187580.20502462587</v>
      </c>
      <c r="C61" s="54">
        <f t="shared" ref="C61:M61" si="23">B63</f>
        <v>187580.20502462587</v>
      </c>
      <c r="D61" s="54">
        <f t="shared" si="23"/>
        <v>203211.88877667804</v>
      </c>
      <c r="E61" s="54">
        <f t="shared" si="23"/>
        <v>203211.88877667804</v>
      </c>
      <c r="F61" s="54">
        <f t="shared" si="23"/>
        <v>226659.41440475627</v>
      </c>
      <c r="G61" s="54">
        <f t="shared" si="23"/>
        <v>265738.62378488661</v>
      </c>
      <c r="H61" s="54">
        <f t="shared" si="23"/>
        <v>265738.62378488661</v>
      </c>
      <c r="I61" s="54">
        <f t="shared" si="23"/>
        <v>328265.35879309522</v>
      </c>
      <c r="J61" s="54">
        <f t="shared" si="23"/>
        <v>367344.56817322562</v>
      </c>
      <c r="K61" s="54">
        <f t="shared" si="23"/>
        <v>367344.56817322562</v>
      </c>
      <c r="L61" s="54">
        <f t="shared" si="23"/>
        <v>403818.49692801398</v>
      </c>
      <c r="M61" s="54">
        <f t="shared" si="23"/>
        <v>377765.69067459373</v>
      </c>
    </row>
    <row r="62" spans="1:14" ht="14">
      <c r="A62" s="53" t="s">
        <v>50</v>
      </c>
      <c r="B62" s="54">
        <f t="shared" ref="B62:I62" si="24">F59</f>
        <v>39079.209380130378</v>
      </c>
      <c r="C62" s="54">
        <f t="shared" si="24"/>
        <v>54710.893132182529</v>
      </c>
      <c r="D62" s="54">
        <f t="shared" si="24"/>
        <v>54710.893132182529</v>
      </c>
      <c r="E62" s="54">
        <f t="shared" si="24"/>
        <v>78158.418760260756</v>
      </c>
      <c r="F62" s="54">
        <f t="shared" si="24"/>
        <v>78158.418760260756</v>
      </c>
      <c r="G62" s="54">
        <f t="shared" si="24"/>
        <v>54710.893132182529</v>
      </c>
      <c r="H62" s="54">
        <f t="shared" si="24"/>
        <v>117237.62814039113</v>
      </c>
      <c r="I62" s="54">
        <f t="shared" si="24"/>
        <v>117237.62814039113</v>
      </c>
      <c r="J62" s="54">
        <f t="shared" ref="J62:M62" si="25">B67</f>
        <v>78158.418760260756</v>
      </c>
      <c r="K62" s="54">
        <f t="shared" si="25"/>
        <v>91184.821886970894</v>
      </c>
      <c r="L62" s="54">
        <f t="shared" si="25"/>
        <v>91184.821886970894</v>
      </c>
      <c r="M62" s="54">
        <f t="shared" si="25"/>
        <v>78158.418760260756</v>
      </c>
      <c r="N62" s="60">
        <f>SUM(B62:M62)</f>
        <v>932690.46387244517</v>
      </c>
    </row>
    <row r="63" spans="1:14" ht="14">
      <c r="A63" s="61" t="s">
        <v>51</v>
      </c>
      <c r="B63" s="54">
        <f t="shared" ref="B63:M63" si="26">B61+B62-B59</f>
        <v>187580.20502462587</v>
      </c>
      <c r="C63" s="54">
        <f t="shared" si="26"/>
        <v>203211.88877667804</v>
      </c>
      <c r="D63" s="54">
        <f t="shared" si="26"/>
        <v>203211.88877667804</v>
      </c>
      <c r="E63" s="54">
        <f t="shared" si="26"/>
        <v>226659.41440475627</v>
      </c>
      <c r="F63" s="54">
        <f t="shared" si="26"/>
        <v>265738.62378488661</v>
      </c>
      <c r="G63" s="54">
        <f t="shared" si="26"/>
        <v>265738.62378488661</v>
      </c>
      <c r="H63" s="54">
        <f t="shared" si="26"/>
        <v>328265.35879309522</v>
      </c>
      <c r="I63" s="54">
        <f t="shared" si="26"/>
        <v>367344.56817322562</v>
      </c>
      <c r="J63" s="54">
        <f t="shared" si="26"/>
        <v>367344.56817322562</v>
      </c>
      <c r="K63" s="54">
        <f t="shared" si="26"/>
        <v>403818.49692801398</v>
      </c>
      <c r="L63" s="54">
        <f t="shared" si="26"/>
        <v>377765.69067459373</v>
      </c>
      <c r="M63" s="54">
        <f t="shared" si="26"/>
        <v>338686.48129446333</v>
      </c>
      <c r="N63" s="43"/>
    </row>
    <row r="64" spans="1:14" ht="12.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</row>
    <row r="65" spans="1:14" ht="13">
      <c r="A65" s="82">
        <v>2028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9"/>
    </row>
    <row r="66" spans="1:14" ht="12.5">
      <c r="A66" s="46"/>
      <c r="B66" s="62" t="s">
        <v>52</v>
      </c>
      <c r="C66" s="63" t="s">
        <v>53</v>
      </c>
      <c r="D66" s="64" t="s">
        <v>54</v>
      </c>
      <c r="E66" s="65" t="s">
        <v>55</v>
      </c>
      <c r="F66" s="66" t="s">
        <v>56</v>
      </c>
      <c r="G66" s="47" t="s">
        <v>37</v>
      </c>
      <c r="H66" s="48" t="s">
        <v>38</v>
      </c>
      <c r="I66" s="49" t="s">
        <v>39</v>
      </c>
      <c r="J66" s="50" t="s">
        <v>40</v>
      </c>
      <c r="K66" s="46" t="s">
        <v>41</v>
      </c>
      <c r="L66" s="51" t="s">
        <v>42</v>
      </c>
      <c r="M66" s="52" t="s">
        <v>43</v>
      </c>
      <c r="N66" s="1" t="s">
        <v>17</v>
      </c>
    </row>
    <row r="67" spans="1:14" ht="14">
      <c r="A67" s="53" t="s">
        <v>45</v>
      </c>
      <c r="B67" s="54">
        <f>'Demand Planning'!D20</f>
        <v>78158.418760260756</v>
      </c>
      <c r="C67" s="54">
        <f>'Demand Planning'!D21</f>
        <v>91184.821886970894</v>
      </c>
      <c r="D67" s="54">
        <f>'Demand Planning'!D22</f>
        <v>91184.821886970894</v>
      </c>
      <c r="E67" s="54">
        <f>'Demand Planning'!D23</f>
        <v>78158.418760260756</v>
      </c>
      <c r="F67" s="54">
        <f>'Demand Planning'!D24</f>
        <v>91184.821886970894</v>
      </c>
      <c r="G67" s="54">
        <f>'Demand Planning'!D25</f>
        <v>91184.821886970894</v>
      </c>
      <c r="H67" s="54">
        <f>'Demand Planning'!D26</f>
        <v>91184.821886970894</v>
      </c>
      <c r="I67" s="54">
        <f>'Demand Planning'!D27</f>
        <v>91184.821886970894</v>
      </c>
      <c r="J67" s="54">
        <f>'Demand Planning'!D28</f>
        <v>78158.418760260756</v>
      </c>
      <c r="K67" s="54">
        <f>'Demand Planning'!D29</f>
        <v>130264.03126710128</v>
      </c>
      <c r="L67" s="54">
        <f>'Demand Planning'!D30</f>
        <v>156316.83752052151</v>
      </c>
      <c r="M67" s="54">
        <f>'Demand Planning'!D31</f>
        <v>234475.25628078228</v>
      </c>
    </row>
    <row r="68" spans="1:14" ht="14">
      <c r="A68" s="53" t="s">
        <v>47</v>
      </c>
      <c r="B68" s="67">
        <v>0</v>
      </c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</row>
    <row r="69" spans="1:14" ht="14">
      <c r="A69" s="53" t="s">
        <v>49</v>
      </c>
      <c r="B69" s="54">
        <f>M63</f>
        <v>338686.48129446333</v>
      </c>
      <c r="C69" s="54">
        <f t="shared" ref="C69:M69" si="27">B71</f>
        <v>351712.88442117348</v>
      </c>
      <c r="D69" s="54">
        <f t="shared" si="27"/>
        <v>351712.88442117348</v>
      </c>
      <c r="E69" s="54">
        <f t="shared" si="27"/>
        <v>351712.88442117348</v>
      </c>
      <c r="F69" s="54">
        <f t="shared" si="27"/>
        <v>364739.28754788364</v>
      </c>
      <c r="G69" s="54">
        <f t="shared" si="27"/>
        <v>351712.88442117348</v>
      </c>
      <c r="H69" s="54">
        <f t="shared" si="27"/>
        <v>390792.09380130388</v>
      </c>
      <c r="I69" s="54">
        <f t="shared" si="27"/>
        <v>455924.10943485447</v>
      </c>
      <c r="J69" s="54">
        <f t="shared" si="27"/>
        <v>599214.54382866586</v>
      </c>
      <c r="K69" s="54">
        <f t="shared" si="27"/>
        <v>608593.55407989712</v>
      </c>
      <c r="L69" s="54">
        <f t="shared" si="27"/>
        <v>580456.52332620323</v>
      </c>
      <c r="M69" s="54">
        <f t="shared" si="27"/>
        <v>526266.68631908915</v>
      </c>
    </row>
    <row r="70" spans="1:14" ht="14">
      <c r="A70" s="53" t="s">
        <v>50</v>
      </c>
      <c r="B70" s="54">
        <f t="shared" ref="B70:I70" si="28">F67</f>
        <v>91184.821886970894</v>
      </c>
      <c r="C70" s="54">
        <f t="shared" si="28"/>
        <v>91184.821886970894</v>
      </c>
      <c r="D70" s="54">
        <f t="shared" si="28"/>
        <v>91184.821886970894</v>
      </c>
      <c r="E70" s="54">
        <f t="shared" si="28"/>
        <v>91184.821886970894</v>
      </c>
      <c r="F70" s="54">
        <f t="shared" si="28"/>
        <v>78158.418760260756</v>
      </c>
      <c r="G70" s="54">
        <f t="shared" si="28"/>
        <v>130264.03126710128</v>
      </c>
      <c r="H70" s="54">
        <f t="shared" si="28"/>
        <v>156316.83752052151</v>
      </c>
      <c r="I70" s="54">
        <f t="shared" si="28"/>
        <v>234475.25628078228</v>
      </c>
      <c r="J70" s="54">
        <f t="shared" ref="J70:M70" si="29">B75</f>
        <v>87537.429011492044</v>
      </c>
      <c r="K70" s="54">
        <f t="shared" si="29"/>
        <v>102127.0005134074</v>
      </c>
      <c r="L70" s="54">
        <f t="shared" si="29"/>
        <v>102127.0005134074</v>
      </c>
      <c r="M70" s="54">
        <f t="shared" si="29"/>
        <v>87537.429011492044</v>
      </c>
      <c r="N70" s="60">
        <f>SUM(B70:M70)</f>
        <v>1343282.6904263482</v>
      </c>
    </row>
    <row r="71" spans="1:14" ht="14">
      <c r="A71" s="61" t="s">
        <v>51</v>
      </c>
      <c r="B71" s="54">
        <f t="shared" ref="B71:M71" si="30">B69+B70-B67</f>
        <v>351712.88442117348</v>
      </c>
      <c r="C71" s="54">
        <f t="shared" si="30"/>
        <v>351712.88442117348</v>
      </c>
      <c r="D71" s="54">
        <f t="shared" si="30"/>
        <v>351712.88442117348</v>
      </c>
      <c r="E71" s="54">
        <f t="shared" si="30"/>
        <v>364739.28754788364</v>
      </c>
      <c r="F71" s="54">
        <f t="shared" si="30"/>
        <v>351712.88442117348</v>
      </c>
      <c r="G71" s="54">
        <f t="shared" si="30"/>
        <v>390792.09380130388</v>
      </c>
      <c r="H71" s="54">
        <f t="shared" si="30"/>
        <v>455924.10943485447</v>
      </c>
      <c r="I71" s="54">
        <f t="shared" si="30"/>
        <v>599214.54382866586</v>
      </c>
      <c r="J71" s="54">
        <f t="shared" si="30"/>
        <v>608593.55407989712</v>
      </c>
      <c r="K71" s="54">
        <f t="shared" si="30"/>
        <v>580456.52332620323</v>
      </c>
      <c r="L71" s="54">
        <f t="shared" si="30"/>
        <v>526266.68631908915</v>
      </c>
      <c r="M71" s="54">
        <f t="shared" si="30"/>
        <v>379328.85904979892</v>
      </c>
      <c r="N71" s="43"/>
    </row>
    <row r="72" spans="1:14" ht="12.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4" ht="13">
      <c r="A73" s="82">
        <v>2029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9"/>
    </row>
    <row r="74" spans="1:14" ht="12.5">
      <c r="A74" s="46"/>
      <c r="B74" s="62" t="s">
        <v>52</v>
      </c>
      <c r="C74" s="63" t="s">
        <v>53</v>
      </c>
      <c r="D74" s="64" t="s">
        <v>54</v>
      </c>
      <c r="E74" s="65" t="s">
        <v>55</v>
      </c>
      <c r="F74" s="66" t="s">
        <v>56</v>
      </c>
      <c r="G74" s="47" t="s">
        <v>37</v>
      </c>
      <c r="H74" s="48" t="s">
        <v>38</v>
      </c>
      <c r="I74" s="49" t="s">
        <v>39</v>
      </c>
      <c r="J74" s="50" t="s">
        <v>40</v>
      </c>
      <c r="K74" s="46" t="s">
        <v>41</v>
      </c>
      <c r="L74" s="51" t="s">
        <v>42</v>
      </c>
      <c r="M74" s="52" t="s">
        <v>43</v>
      </c>
      <c r="N74" s="1" t="s">
        <v>17</v>
      </c>
    </row>
    <row r="75" spans="1:14" ht="14">
      <c r="A75" s="53" t="s">
        <v>45</v>
      </c>
      <c r="B75" s="54">
        <f>'Demand Planning'!D33</f>
        <v>87537.429011492044</v>
      </c>
      <c r="C75" s="54">
        <f>'Demand Planning'!D34</f>
        <v>102127.0005134074</v>
      </c>
      <c r="D75" s="54">
        <f>'Demand Planning'!D35</f>
        <v>102127.0005134074</v>
      </c>
      <c r="E75" s="54">
        <f>'Demand Planning'!D36</f>
        <v>87537.429011492044</v>
      </c>
      <c r="F75" s="54">
        <f>'Demand Planning'!D37</f>
        <v>102127.0005134074</v>
      </c>
      <c r="G75" s="54">
        <f>'Demand Planning'!D38</f>
        <v>102127.0005134074</v>
      </c>
      <c r="H75" s="54">
        <f>'Demand Planning'!D39</f>
        <v>102127.0005134074</v>
      </c>
      <c r="I75" s="54">
        <f>'Demand Planning'!D40</f>
        <v>102127.0005134074</v>
      </c>
      <c r="J75" s="54">
        <f>'Demand Planning'!D41</f>
        <v>87537.429011492044</v>
      </c>
      <c r="K75" s="54">
        <f>'Demand Planning'!D42</f>
        <v>145895.7150191534</v>
      </c>
      <c r="L75" s="54">
        <f>'Demand Planning'!D43</f>
        <v>175074.85802298409</v>
      </c>
      <c r="M75" s="54">
        <f>'Demand Planning'!D44</f>
        <v>262612.28703447612</v>
      </c>
    </row>
    <row r="76" spans="1:14" ht="14">
      <c r="A76" s="53" t="s">
        <v>47</v>
      </c>
      <c r="B76" s="67">
        <v>0</v>
      </c>
      <c r="C76" s="67">
        <v>0</v>
      </c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</row>
    <row r="77" spans="1:14" ht="14">
      <c r="A77" s="53" t="s">
        <v>49</v>
      </c>
      <c r="B77" s="54">
        <f>M71</f>
        <v>379328.85904979892</v>
      </c>
      <c r="C77" s="54">
        <f t="shared" ref="C77:M77" si="31">B79</f>
        <v>393918.43055171426</v>
      </c>
      <c r="D77" s="54">
        <f t="shared" si="31"/>
        <v>393918.43055171426</v>
      </c>
      <c r="E77" s="54">
        <f t="shared" si="31"/>
        <v>393918.43055171426</v>
      </c>
      <c r="F77" s="54">
        <f t="shared" si="31"/>
        <v>408508.00205362961</v>
      </c>
      <c r="G77" s="54">
        <f t="shared" si="31"/>
        <v>393918.43055171426</v>
      </c>
      <c r="H77" s="54">
        <f t="shared" si="31"/>
        <v>437687.14505746029</v>
      </c>
      <c r="I77" s="54">
        <f t="shared" si="31"/>
        <v>510635.00256703701</v>
      </c>
      <c r="J77" s="54">
        <f t="shared" si="31"/>
        <v>671120.28908810578</v>
      </c>
      <c r="K77" s="54">
        <f t="shared" si="31"/>
        <v>677372.96258892666</v>
      </c>
      <c r="L77" s="54">
        <f t="shared" si="31"/>
        <v>640899.0338341383</v>
      </c>
      <c r="M77" s="54">
        <f t="shared" si="31"/>
        <v>575245.96207551926</v>
      </c>
    </row>
    <row r="78" spans="1:14" ht="14">
      <c r="A78" s="53" t="s">
        <v>50</v>
      </c>
      <c r="B78" s="54">
        <f t="shared" ref="B78:I78" si="32">F75</f>
        <v>102127.0005134074</v>
      </c>
      <c r="C78" s="54">
        <f t="shared" si="32"/>
        <v>102127.0005134074</v>
      </c>
      <c r="D78" s="54">
        <f t="shared" si="32"/>
        <v>102127.0005134074</v>
      </c>
      <c r="E78" s="54">
        <f t="shared" si="32"/>
        <v>102127.0005134074</v>
      </c>
      <c r="F78" s="54">
        <f t="shared" si="32"/>
        <v>87537.429011492044</v>
      </c>
      <c r="G78" s="54">
        <f t="shared" si="32"/>
        <v>145895.7150191534</v>
      </c>
      <c r="H78" s="54">
        <f t="shared" si="32"/>
        <v>175074.85802298409</v>
      </c>
      <c r="I78" s="54">
        <f t="shared" si="32"/>
        <v>262612.28703447612</v>
      </c>
      <c r="J78" s="54">
        <f t="shared" ref="J78:M78" si="33">B84</f>
        <v>93790.102512312907</v>
      </c>
      <c r="K78" s="54">
        <f t="shared" si="33"/>
        <v>109421.78626436506</v>
      </c>
      <c r="L78" s="54">
        <f t="shared" si="33"/>
        <v>109421.78626436506</v>
      </c>
      <c r="M78" s="54">
        <f t="shared" si="33"/>
        <v>93790.102512312907</v>
      </c>
      <c r="N78" s="60">
        <f>SUM(B78:M78)</f>
        <v>1486052.0686950912</v>
      </c>
    </row>
    <row r="79" spans="1:14" ht="14">
      <c r="A79" s="61" t="s">
        <v>51</v>
      </c>
      <c r="B79" s="54">
        <f t="shared" ref="B79:M79" si="34">B77+B78-B75</f>
        <v>393918.43055171426</v>
      </c>
      <c r="C79" s="54">
        <f t="shared" si="34"/>
        <v>393918.43055171426</v>
      </c>
      <c r="D79" s="54">
        <f t="shared" si="34"/>
        <v>393918.43055171426</v>
      </c>
      <c r="E79" s="54">
        <f t="shared" si="34"/>
        <v>408508.00205362961</v>
      </c>
      <c r="F79" s="54">
        <f t="shared" si="34"/>
        <v>393918.43055171426</v>
      </c>
      <c r="G79" s="54">
        <f t="shared" si="34"/>
        <v>437687.14505746029</v>
      </c>
      <c r="H79" s="54">
        <f t="shared" si="34"/>
        <v>510635.00256703701</v>
      </c>
      <c r="I79" s="54">
        <f t="shared" si="34"/>
        <v>671120.28908810578</v>
      </c>
      <c r="J79" s="54">
        <f t="shared" si="34"/>
        <v>677372.96258892666</v>
      </c>
      <c r="K79" s="54">
        <f t="shared" si="34"/>
        <v>640899.0338341383</v>
      </c>
      <c r="L79" s="54">
        <f t="shared" si="34"/>
        <v>575245.96207551926</v>
      </c>
      <c r="M79" s="54">
        <f t="shared" si="34"/>
        <v>406423.77755335608</v>
      </c>
      <c r="N79" s="43"/>
    </row>
    <row r="80" spans="1:14" ht="12.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</row>
    <row r="81" spans="1:14" ht="12.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</row>
    <row r="82" spans="1:14" ht="13">
      <c r="A82" s="82">
        <v>2030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9"/>
    </row>
    <row r="83" spans="1:14" ht="12.5">
      <c r="A83" s="46"/>
      <c r="B83" s="62" t="s">
        <v>52</v>
      </c>
      <c r="C83" s="63" t="s">
        <v>53</v>
      </c>
      <c r="D83" s="64" t="s">
        <v>54</v>
      </c>
      <c r="E83" s="65" t="s">
        <v>55</v>
      </c>
      <c r="F83" s="66" t="s">
        <v>56</v>
      </c>
      <c r="G83" s="47" t="s">
        <v>37</v>
      </c>
      <c r="H83" s="48" t="s">
        <v>38</v>
      </c>
      <c r="I83" s="49" t="s">
        <v>39</v>
      </c>
      <c r="J83" s="50" t="s">
        <v>40</v>
      </c>
      <c r="K83" s="46" t="s">
        <v>41</v>
      </c>
      <c r="L83" s="51" t="s">
        <v>42</v>
      </c>
      <c r="M83" s="52" t="s">
        <v>43</v>
      </c>
      <c r="N83" s="1" t="s">
        <v>17</v>
      </c>
    </row>
    <row r="84" spans="1:14" ht="14">
      <c r="A84" s="53" t="s">
        <v>45</v>
      </c>
      <c r="B84" s="54">
        <f>'Demand Planning'!D46</f>
        <v>93790.102512312907</v>
      </c>
      <c r="C84" s="54">
        <f>'Demand Planning'!D47</f>
        <v>109421.78626436506</v>
      </c>
      <c r="D84" s="54">
        <f>'Demand Planning'!D48</f>
        <v>109421.78626436506</v>
      </c>
      <c r="E84" s="54">
        <f>'Demand Planning'!D49</f>
        <v>93790.102512312907</v>
      </c>
      <c r="F84" s="54">
        <f>'Demand Planning'!D50</f>
        <v>109421.78626436506</v>
      </c>
      <c r="G84" s="54">
        <f>'Demand Planning'!D51</f>
        <v>109421.78626436506</v>
      </c>
      <c r="H84" s="54">
        <f>'Demand Planning'!D52</f>
        <v>109421.78626436506</v>
      </c>
      <c r="I84" s="54">
        <f>'Demand Planning'!D53</f>
        <v>109421.78626436506</v>
      </c>
      <c r="J84" s="54">
        <f>'Demand Planning'!D54</f>
        <v>93790.102512312907</v>
      </c>
      <c r="K84" s="54">
        <f>'Demand Planning'!D55</f>
        <v>156316.83752052151</v>
      </c>
      <c r="L84" s="54">
        <f>'Demand Planning'!D56</f>
        <v>187580.20502462581</v>
      </c>
      <c r="M84" s="54">
        <f>'Demand Planning'!D57</f>
        <v>281370.30753693869</v>
      </c>
    </row>
    <row r="85" spans="1:14" ht="14">
      <c r="A85" s="53" t="s">
        <v>47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/>
      <c r="K85" s="67"/>
      <c r="L85" s="67"/>
      <c r="M85" s="67"/>
    </row>
    <row r="86" spans="1:14" ht="14">
      <c r="A86" s="53" t="s">
        <v>49</v>
      </c>
      <c r="B86" s="54">
        <f>M79</f>
        <v>406423.77755335608</v>
      </c>
      <c r="C86" s="54">
        <f t="shared" ref="C86:I86" si="35">B88</f>
        <v>422055.46130540827</v>
      </c>
      <c r="D86" s="54">
        <f t="shared" si="35"/>
        <v>422055.46130540827</v>
      </c>
      <c r="E86" s="54">
        <f t="shared" si="35"/>
        <v>422055.46130540827</v>
      </c>
      <c r="F86" s="54">
        <f t="shared" si="35"/>
        <v>437687.14505746041</v>
      </c>
      <c r="G86" s="54">
        <f t="shared" si="35"/>
        <v>422055.46130540827</v>
      </c>
      <c r="H86" s="54">
        <f t="shared" si="35"/>
        <v>468950.51256156468</v>
      </c>
      <c r="I86" s="54">
        <f t="shared" si="35"/>
        <v>547108.93132182537</v>
      </c>
      <c r="J86" s="54"/>
      <c r="K86" s="54"/>
      <c r="L86" s="54"/>
      <c r="M86" s="54"/>
    </row>
    <row r="87" spans="1:14" ht="14">
      <c r="A87" s="53" t="s">
        <v>50</v>
      </c>
      <c r="B87" s="54">
        <f t="shared" ref="B87:I87" si="36">F84</f>
        <v>109421.78626436506</v>
      </c>
      <c r="C87" s="54">
        <f t="shared" si="36"/>
        <v>109421.78626436506</v>
      </c>
      <c r="D87" s="54">
        <f t="shared" si="36"/>
        <v>109421.78626436506</v>
      </c>
      <c r="E87" s="54">
        <f t="shared" si="36"/>
        <v>109421.78626436506</v>
      </c>
      <c r="F87" s="54">
        <f t="shared" si="36"/>
        <v>93790.102512312907</v>
      </c>
      <c r="G87" s="54">
        <f t="shared" si="36"/>
        <v>156316.83752052151</v>
      </c>
      <c r="H87" s="54">
        <f t="shared" si="36"/>
        <v>187580.20502462581</v>
      </c>
      <c r="I87" s="54">
        <f t="shared" si="36"/>
        <v>281370.30753693869</v>
      </c>
      <c r="J87" s="54"/>
      <c r="K87" s="54"/>
      <c r="L87" s="54"/>
      <c r="M87" s="54"/>
      <c r="N87" s="60">
        <f>SUM(B87:M87)</f>
        <v>1156744.597651859</v>
      </c>
    </row>
    <row r="88" spans="1:14" ht="14">
      <c r="A88" s="61" t="s">
        <v>51</v>
      </c>
      <c r="B88" s="54">
        <f t="shared" ref="B88:I88" si="37">B86+B87-B84</f>
        <v>422055.46130540827</v>
      </c>
      <c r="C88" s="54">
        <f t="shared" si="37"/>
        <v>422055.46130540827</v>
      </c>
      <c r="D88" s="54">
        <f t="shared" si="37"/>
        <v>422055.46130540827</v>
      </c>
      <c r="E88" s="54">
        <f t="shared" si="37"/>
        <v>437687.14505746041</v>
      </c>
      <c r="F88" s="54">
        <f t="shared" si="37"/>
        <v>422055.46130540827</v>
      </c>
      <c r="G88" s="54">
        <f t="shared" si="37"/>
        <v>468950.51256156468</v>
      </c>
      <c r="H88" s="54">
        <f t="shared" si="37"/>
        <v>547108.93132182537</v>
      </c>
      <c r="I88" s="54">
        <f t="shared" si="37"/>
        <v>719057.45259439899</v>
      </c>
      <c r="J88" s="54"/>
      <c r="K88" s="54"/>
      <c r="L88" s="54"/>
      <c r="M88" s="54"/>
      <c r="N88" s="43"/>
    </row>
    <row r="93" spans="1:14" ht="13">
      <c r="A93" s="80">
        <v>2026</v>
      </c>
      <c r="B93" s="81"/>
      <c r="C93" s="81"/>
      <c r="D93" s="81"/>
      <c r="E93" s="81"/>
      <c r="F93" s="81"/>
      <c r="G93" s="81"/>
      <c r="H93" s="81"/>
      <c r="I93" s="43"/>
      <c r="J93" s="43"/>
      <c r="K93" s="43"/>
      <c r="L93" s="43"/>
      <c r="M93" s="43"/>
    </row>
    <row r="94" spans="1:14" ht="14">
      <c r="A94" s="78" t="s">
        <v>4</v>
      </c>
      <c r="B94" s="77"/>
      <c r="C94" s="77"/>
      <c r="D94" s="77"/>
      <c r="E94" s="77"/>
      <c r="F94" s="77"/>
      <c r="G94" s="77"/>
      <c r="H94" s="79"/>
      <c r="I94" s="43"/>
      <c r="J94" s="43"/>
      <c r="K94" s="44"/>
      <c r="L94" s="43"/>
      <c r="M94" s="43"/>
    </row>
    <row r="95" spans="1:14" ht="14">
      <c r="A95" s="46"/>
      <c r="B95" s="47" t="s">
        <v>37</v>
      </c>
      <c r="C95" s="48" t="s">
        <v>38</v>
      </c>
      <c r="D95" s="49" t="s">
        <v>39</v>
      </c>
      <c r="E95" s="50" t="s">
        <v>40</v>
      </c>
      <c r="F95" s="46" t="s">
        <v>41</v>
      </c>
      <c r="G95" s="51" t="s">
        <v>42</v>
      </c>
      <c r="H95" s="52" t="s">
        <v>43</v>
      </c>
      <c r="I95" s="1" t="s">
        <v>17</v>
      </c>
      <c r="J95" s="43"/>
      <c r="K95" s="44" t="s">
        <v>44</v>
      </c>
      <c r="L95" s="43"/>
      <c r="M95" s="43"/>
    </row>
    <row r="96" spans="1:14" ht="14">
      <c r="A96" s="53" t="s">
        <v>45</v>
      </c>
      <c r="B96" s="13">
        <v>0</v>
      </c>
      <c r="C96" s="54">
        <v>0</v>
      </c>
      <c r="D96" s="54">
        <v>0</v>
      </c>
      <c r="E96" s="54">
        <v>0</v>
      </c>
      <c r="F96" s="54">
        <f>'Demand Planning'!E3</f>
        <v>27260.083215999544</v>
      </c>
      <c r="G96" s="54">
        <f>'Demand Planning'!E4</f>
        <v>38164.11650239936</v>
      </c>
      <c r="H96" s="54">
        <f>'Demand Planning'!E5</f>
        <v>43616.133145599277</v>
      </c>
      <c r="J96" s="43"/>
      <c r="K96" s="44" t="s">
        <v>46</v>
      </c>
      <c r="L96" s="43"/>
      <c r="M96" s="43"/>
    </row>
    <row r="97" spans="1:14" ht="14">
      <c r="A97" s="53" t="s">
        <v>47</v>
      </c>
      <c r="B97" s="13">
        <v>0</v>
      </c>
      <c r="C97" s="54">
        <v>0</v>
      </c>
      <c r="D97" s="55">
        <v>0</v>
      </c>
      <c r="E97" s="55">
        <v>0</v>
      </c>
      <c r="F97" s="54">
        <v>0</v>
      </c>
      <c r="G97" s="54">
        <v>0</v>
      </c>
      <c r="H97" s="54">
        <v>0</v>
      </c>
      <c r="J97" s="43"/>
      <c r="K97" s="56" t="s">
        <v>48</v>
      </c>
      <c r="L97" s="43"/>
      <c r="M97" s="43"/>
    </row>
    <row r="98" spans="1:14" ht="14">
      <c r="A98" s="53" t="s">
        <v>49</v>
      </c>
      <c r="B98" s="13">
        <v>0</v>
      </c>
      <c r="C98" s="54">
        <f t="shared" ref="C98:H98" si="38">B100</f>
        <v>27260.083215999544</v>
      </c>
      <c r="D98" s="54">
        <f t="shared" si="38"/>
        <v>65424.199718398901</v>
      </c>
      <c r="E98" s="54">
        <f t="shared" si="38"/>
        <v>109040.33286399818</v>
      </c>
      <c r="F98" s="54">
        <f t="shared" si="38"/>
        <v>122670.37447199796</v>
      </c>
      <c r="G98" s="54">
        <f t="shared" si="38"/>
        <v>109040.33286399818</v>
      </c>
      <c r="H98" s="54">
        <f t="shared" si="38"/>
        <v>89958.274612798501</v>
      </c>
      <c r="J98" s="43"/>
      <c r="K98" s="43"/>
      <c r="L98" s="43"/>
      <c r="M98" s="43"/>
    </row>
    <row r="99" spans="1:14" ht="14">
      <c r="A99" s="53" t="s">
        <v>50</v>
      </c>
      <c r="B99" s="59">
        <f t="shared" ref="B99:D99" si="39">F96</f>
        <v>27260.083215999544</v>
      </c>
      <c r="C99" s="54">
        <f t="shared" si="39"/>
        <v>38164.11650239936</v>
      </c>
      <c r="D99" s="54">
        <f t="shared" si="39"/>
        <v>43616.133145599277</v>
      </c>
      <c r="E99" s="54">
        <f t="shared" ref="E99:H99" si="40">B104</f>
        <v>13630.041607999774</v>
      </c>
      <c r="F99" s="54">
        <f t="shared" si="40"/>
        <v>13630.041607999774</v>
      </c>
      <c r="G99" s="54">
        <f t="shared" si="40"/>
        <v>19082.058251199684</v>
      </c>
      <c r="H99" s="54">
        <f t="shared" si="40"/>
        <v>19082.058251199684</v>
      </c>
      <c r="I99" s="60">
        <f>SUM(B99:H99)</f>
        <v>174464.53258239711</v>
      </c>
      <c r="J99" s="43"/>
      <c r="K99" s="43"/>
      <c r="L99" s="43"/>
      <c r="M99" s="43"/>
    </row>
    <row r="100" spans="1:14" ht="14">
      <c r="A100" s="61" t="s">
        <v>51</v>
      </c>
      <c r="B100" s="59">
        <f t="shared" ref="B100:H100" si="41">B98+B99-B96</f>
        <v>27260.083215999544</v>
      </c>
      <c r="C100" s="54">
        <f t="shared" si="41"/>
        <v>65424.199718398901</v>
      </c>
      <c r="D100" s="54">
        <f t="shared" si="41"/>
        <v>109040.33286399818</v>
      </c>
      <c r="E100" s="54">
        <f t="shared" si="41"/>
        <v>122670.37447199796</v>
      </c>
      <c r="F100" s="54">
        <f t="shared" si="41"/>
        <v>109040.33286399818</v>
      </c>
      <c r="G100" s="54">
        <f t="shared" si="41"/>
        <v>89958.274612798501</v>
      </c>
      <c r="H100" s="54">
        <f t="shared" si="41"/>
        <v>65424.199718398915</v>
      </c>
      <c r="I100" s="43"/>
      <c r="J100" s="43"/>
      <c r="K100" s="43"/>
      <c r="L100" s="43"/>
      <c r="M100" s="43"/>
    </row>
    <row r="101" spans="1:14" ht="12.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</row>
    <row r="102" spans="1:14" ht="13">
      <c r="A102" s="82">
        <v>2027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9"/>
    </row>
    <row r="103" spans="1:14" ht="12.5">
      <c r="A103" s="46"/>
      <c r="B103" s="62" t="s">
        <v>52</v>
      </c>
      <c r="C103" s="63" t="s">
        <v>53</v>
      </c>
      <c r="D103" s="64" t="s">
        <v>54</v>
      </c>
      <c r="E103" s="65" t="s">
        <v>55</v>
      </c>
      <c r="F103" s="66" t="s">
        <v>56</v>
      </c>
      <c r="G103" s="47" t="s">
        <v>37</v>
      </c>
      <c r="H103" s="48" t="s">
        <v>38</v>
      </c>
      <c r="I103" s="49" t="s">
        <v>39</v>
      </c>
      <c r="J103" s="50" t="s">
        <v>40</v>
      </c>
      <c r="K103" s="46" t="s">
        <v>41</v>
      </c>
      <c r="L103" s="51" t="s">
        <v>42</v>
      </c>
      <c r="M103" s="52" t="s">
        <v>43</v>
      </c>
      <c r="N103" s="1" t="s">
        <v>17</v>
      </c>
    </row>
    <row r="104" spans="1:14" ht="14">
      <c r="A104" s="53" t="s">
        <v>45</v>
      </c>
      <c r="B104" s="54">
        <f>'Demand Planning'!E7</f>
        <v>13630.041607999774</v>
      </c>
      <c r="C104" s="54">
        <f>'Demand Planning'!E8</f>
        <v>13630.041607999774</v>
      </c>
      <c r="D104" s="54">
        <f>'Demand Planning'!E9</f>
        <v>19082.058251199684</v>
      </c>
      <c r="E104" s="54">
        <f>'Demand Planning'!E10</f>
        <v>19082.058251199684</v>
      </c>
      <c r="F104" s="54">
        <f>'Demand Planning'!E11</f>
        <v>13630.041607999774</v>
      </c>
      <c r="G104" s="54">
        <f>'Demand Planning'!E12</f>
        <v>19082.058251199684</v>
      </c>
      <c r="H104" s="54">
        <f>'Demand Planning'!E13</f>
        <v>19082.058251199684</v>
      </c>
      <c r="I104" s="54">
        <f>'Demand Planning'!E14</f>
        <v>27260.083215999548</v>
      </c>
      <c r="J104" s="54">
        <f>'Demand Planning'!E15</f>
        <v>27260.083215999548</v>
      </c>
      <c r="K104" s="54">
        <f>'Demand Planning'!F16</f>
        <v>17859.064251203421</v>
      </c>
      <c r="L104" s="54">
        <f>'Demand Planning'!E17</f>
        <v>40890.124823999315</v>
      </c>
      <c r="M104" s="54">
        <f>'Demand Planning'!E18</f>
        <v>40890.124823999315</v>
      </c>
    </row>
    <row r="105" spans="1:14" ht="14">
      <c r="A105" s="53" t="s">
        <v>47</v>
      </c>
      <c r="B105" s="67">
        <v>0</v>
      </c>
      <c r="C105" s="67">
        <v>0</v>
      </c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</row>
    <row r="106" spans="1:14" ht="14">
      <c r="A106" s="53" t="s">
        <v>49</v>
      </c>
      <c r="B106" s="54">
        <f>H100</f>
        <v>65424.199718398915</v>
      </c>
      <c r="C106" s="54">
        <f t="shared" ref="C106:M106" si="42">B108</f>
        <v>65424.199718398908</v>
      </c>
      <c r="D106" s="54">
        <f t="shared" si="42"/>
        <v>70876.21636159881</v>
      </c>
      <c r="E106" s="54">
        <f t="shared" si="42"/>
        <v>70876.21636159881</v>
      </c>
      <c r="F106" s="54">
        <f t="shared" si="42"/>
        <v>79054.241326398682</v>
      </c>
      <c r="G106" s="54">
        <f t="shared" si="42"/>
        <v>92684.282934398449</v>
      </c>
      <c r="H106" s="54">
        <f t="shared" si="42"/>
        <v>91461.288934402197</v>
      </c>
      <c r="I106" s="54">
        <f t="shared" si="42"/>
        <v>113269.35550720184</v>
      </c>
      <c r="J106" s="54">
        <f t="shared" si="42"/>
        <v>126899.39711520162</v>
      </c>
      <c r="K106" s="54">
        <f t="shared" si="42"/>
        <v>126899.39711520162</v>
      </c>
      <c r="L106" s="54">
        <f t="shared" si="42"/>
        <v>140843.76328266435</v>
      </c>
      <c r="M106" s="54">
        <f t="shared" si="42"/>
        <v>131757.06887733116</v>
      </c>
    </row>
    <row r="107" spans="1:14" ht="14">
      <c r="A107" s="53" t="s">
        <v>50</v>
      </c>
      <c r="B107" s="54">
        <f t="shared" ref="B107:I107" si="43">F104</f>
        <v>13630.041607999774</v>
      </c>
      <c r="C107" s="54">
        <f t="shared" si="43"/>
        <v>19082.058251199684</v>
      </c>
      <c r="D107" s="54">
        <f t="shared" si="43"/>
        <v>19082.058251199684</v>
      </c>
      <c r="E107" s="54">
        <f t="shared" si="43"/>
        <v>27260.083215999548</v>
      </c>
      <c r="F107" s="54">
        <f t="shared" si="43"/>
        <v>27260.083215999548</v>
      </c>
      <c r="G107" s="54">
        <f t="shared" si="43"/>
        <v>17859.064251203421</v>
      </c>
      <c r="H107" s="54">
        <f t="shared" si="43"/>
        <v>40890.124823999315</v>
      </c>
      <c r="I107" s="54">
        <f t="shared" si="43"/>
        <v>40890.124823999315</v>
      </c>
      <c r="J107" s="54">
        <f t="shared" ref="J107:M107" si="44">B112</f>
        <v>27260.083215999544</v>
      </c>
      <c r="K107" s="54">
        <f t="shared" si="44"/>
        <v>31803.430418666139</v>
      </c>
      <c r="L107" s="54">
        <f t="shared" si="44"/>
        <v>31803.430418666139</v>
      </c>
      <c r="M107" s="54">
        <f t="shared" si="44"/>
        <v>27260.083215999544</v>
      </c>
      <c r="N107" s="60">
        <f>SUM(B107:M107)</f>
        <v>324080.66571093164</v>
      </c>
    </row>
    <row r="108" spans="1:14" ht="14">
      <c r="A108" s="61" t="s">
        <v>51</v>
      </c>
      <c r="B108" s="54">
        <f t="shared" ref="B108:M108" si="45">B106+B107-B104</f>
        <v>65424.199718398908</v>
      </c>
      <c r="C108" s="54">
        <f t="shared" si="45"/>
        <v>70876.21636159881</v>
      </c>
      <c r="D108" s="54">
        <f t="shared" si="45"/>
        <v>70876.21636159881</v>
      </c>
      <c r="E108" s="54">
        <f t="shared" si="45"/>
        <v>79054.241326398682</v>
      </c>
      <c r="F108" s="54">
        <f t="shared" si="45"/>
        <v>92684.282934398449</v>
      </c>
      <c r="G108" s="54">
        <f t="shared" si="45"/>
        <v>91461.288934402197</v>
      </c>
      <c r="H108" s="54">
        <f t="shared" si="45"/>
        <v>113269.35550720184</v>
      </c>
      <c r="I108" s="54">
        <f t="shared" si="45"/>
        <v>126899.39711520162</v>
      </c>
      <c r="J108" s="54">
        <f t="shared" si="45"/>
        <v>126899.39711520162</v>
      </c>
      <c r="K108" s="54">
        <f t="shared" si="45"/>
        <v>140843.76328266435</v>
      </c>
      <c r="L108" s="54">
        <f t="shared" si="45"/>
        <v>131757.06887733116</v>
      </c>
      <c r="M108" s="54">
        <f t="shared" si="45"/>
        <v>118127.02726933137</v>
      </c>
      <c r="N108" s="43"/>
    </row>
    <row r="109" spans="1:14" ht="12.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</row>
    <row r="110" spans="1:14" ht="13">
      <c r="A110" s="82">
        <v>2028</v>
      </c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9"/>
    </row>
    <row r="111" spans="1:14" ht="12.5">
      <c r="A111" s="46"/>
      <c r="B111" s="62" t="s">
        <v>52</v>
      </c>
      <c r="C111" s="63" t="s">
        <v>53</v>
      </c>
      <c r="D111" s="64" t="s">
        <v>54</v>
      </c>
      <c r="E111" s="65" t="s">
        <v>55</v>
      </c>
      <c r="F111" s="66" t="s">
        <v>56</v>
      </c>
      <c r="G111" s="47" t="s">
        <v>37</v>
      </c>
      <c r="H111" s="48" t="s">
        <v>38</v>
      </c>
      <c r="I111" s="49" t="s">
        <v>39</v>
      </c>
      <c r="J111" s="50" t="s">
        <v>40</v>
      </c>
      <c r="K111" s="46" t="s">
        <v>41</v>
      </c>
      <c r="L111" s="51" t="s">
        <v>42</v>
      </c>
      <c r="M111" s="52" t="s">
        <v>43</v>
      </c>
      <c r="N111" s="1" t="s">
        <v>17</v>
      </c>
    </row>
    <row r="112" spans="1:14" ht="14">
      <c r="A112" s="53" t="s">
        <v>45</v>
      </c>
      <c r="B112" s="54">
        <f>'Demand Planning'!E20</f>
        <v>27260.083215999544</v>
      </c>
      <c r="C112" s="54">
        <f>'Demand Planning'!E21</f>
        <v>31803.430418666139</v>
      </c>
      <c r="D112" s="54">
        <f>'Demand Planning'!E22</f>
        <v>31803.430418666139</v>
      </c>
      <c r="E112" s="54">
        <f>'Demand Planning'!E23</f>
        <v>27260.083215999544</v>
      </c>
      <c r="F112" s="54">
        <f>'Demand Planning'!E24</f>
        <v>31803.430418666139</v>
      </c>
      <c r="G112" s="54">
        <f>'Demand Planning'!E25</f>
        <v>31803.430418666139</v>
      </c>
      <c r="H112" s="54">
        <f>'Demand Planning'!E26</f>
        <v>31803.430418666139</v>
      </c>
      <c r="I112" s="54">
        <f>'Demand Planning'!E27</f>
        <v>31803.430418666139</v>
      </c>
      <c r="J112" s="54">
        <f>'Demand Planning'!E28</f>
        <v>27260.083215999544</v>
      </c>
      <c r="K112" s="54">
        <f>'Demand Planning'!E29</f>
        <v>45433.472026665913</v>
      </c>
      <c r="L112" s="54">
        <f>'Demand Planning'!E30</f>
        <v>54520.166431999089</v>
      </c>
      <c r="M112" s="54">
        <f>'Demand Planning'!E31</f>
        <v>81780.249647998629</v>
      </c>
    </row>
    <row r="113" spans="1:14" ht="14">
      <c r="A113" s="53" t="s">
        <v>47</v>
      </c>
      <c r="B113" s="67">
        <v>0</v>
      </c>
      <c r="C113" s="67">
        <v>0</v>
      </c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</row>
    <row r="114" spans="1:14" ht="14">
      <c r="A114" s="53" t="s">
        <v>49</v>
      </c>
      <c r="B114" s="54">
        <f>M108</f>
        <v>118127.02726933137</v>
      </c>
      <c r="C114" s="54">
        <f t="shared" ref="C114:M114" si="46">B116</f>
        <v>122670.37447199797</v>
      </c>
      <c r="D114" s="54">
        <f t="shared" si="46"/>
        <v>122670.37447199799</v>
      </c>
      <c r="E114" s="54">
        <f t="shared" si="46"/>
        <v>122670.37447199799</v>
      </c>
      <c r="F114" s="54">
        <f t="shared" si="46"/>
        <v>127213.72167466457</v>
      </c>
      <c r="G114" s="54">
        <f t="shared" si="46"/>
        <v>122670.37447199799</v>
      </c>
      <c r="H114" s="54">
        <f t="shared" si="46"/>
        <v>136300.41607999775</v>
      </c>
      <c r="I114" s="54">
        <f t="shared" si="46"/>
        <v>159017.15209333072</v>
      </c>
      <c r="J114" s="54">
        <f t="shared" si="46"/>
        <v>208993.97132266322</v>
      </c>
      <c r="K114" s="54">
        <f t="shared" si="46"/>
        <v>212265.18130858318</v>
      </c>
      <c r="L114" s="54">
        <f t="shared" si="46"/>
        <v>202451.55135082331</v>
      </c>
      <c r="M114" s="54">
        <f t="shared" si="46"/>
        <v>183551.22698773028</v>
      </c>
    </row>
    <row r="115" spans="1:14" ht="14">
      <c r="A115" s="53" t="s">
        <v>50</v>
      </c>
      <c r="B115" s="54">
        <f t="shared" ref="B115:I115" si="47">F112</f>
        <v>31803.430418666139</v>
      </c>
      <c r="C115" s="54">
        <f t="shared" si="47"/>
        <v>31803.430418666139</v>
      </c>
      <c r="D115" s="54">
        <f t="shared" si="47"/>
        <v>31803.430418666139</v>
      </c>
      <c r="E115" s="54">
        <f t="shared" si="47"/>
        <v>31803.430418666139</v>
      </c>
      <c r="F115" s="54">
        <f t="shared" si="47"/>
        <v>27260.083215999544</v>
      </c>
      <c r="G115" s="54">
        <f t="shared" si="47"/>
        <v>45433.472026665913</v>
      </c>
      <c r="H115" s="54">
        <f t="shared" si="47"/>
        <v>54520.166431999089</v>
      </c>
      <c r="I115" s="54">
        <f t="shared" si="47"/>
        <v>81780.249647998629</v>
      </c>
      <c r="J115" s="54">
        <f t="shared" ref="J115:M115" si="48">B120</f>
        <v>30531.293201919489</v>
      </c>
      <c r="K115" s="54">
        <f t="shared" si="48"/>
        <v>35619.842068906073</v>
      </c>
      <c r="L115" s="54">
        <f t="shared" si="48"/>
        <v>35619.842068906073</v>
      </c>
      <c r="M115" s="54">
        <f t="shared" si="48"/>
        <v>30531.293201919489</v>
      </c>
      <c r="N115" s="60">
        <f>SUM(B115:M115)</f>
        <v>468509.96353897877</v>
      </c>
    </row>
    <row r="116" spans="1:14" ht="14">
      <c r="A116" s="61" t="s">
        <v>51</v>
      </c>
      <c r="B116" s="54">
        <f t="shared" ref="B116:M116" si="49">B114+B115-B112</f>
        <v>122670.37447199797</v>
      </c>
      <c r="C116" s="54">
        <f t="shared" si="49"/>
        <v>122670.37447199799</v>
      </c>
      <c r="D116" s="54">
        <f t="shared" si="49"/>
        <v>122670.37447199799</v>
      </c>
      <c r="E116" s="54">
        <f t="shared" si="49"/>
        <v>127213.72167466457</v>
      </c>
      <c r="F116" s="54">
        <f t="shared" si="49"/>
        <v>122670.37447199799</v>
      </c>
      <c r="G116" s="54">
        <f t="shared" si="49"/>
        <v>136300.41607999775</v>
      </c>
      <c r="H116" s="54">
        <f t="shared" si="49"/>
        <v>159017.15209333072</v>
      </c>
      <c r="I116" s="54">
        <f t="shared" si="49"/>
        <v>208993.97132266322</v>
      </c>
      <c r="J116" s="54">
        <f t="shared" si="49"/>
        <v>212265.18130858318</v>
      </c>
      <c r="K116" s="54">
        <f t="shared" si="49"/>
        <v>202451.55135082331</v>
      </c>
      <c r="L116" s="54">
        <f t="shared" si="49"/>
        <v>183551.22698773028</v>
      </c>
      <c r="M116" s="54">
        <f t="shared" si="49"/>
        <v>132302.27054165115</v>
      </c>
      <c r="N116" s="43"/>
    </row>
    <row r="117" spans="1:14" ht="12.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spans="1:14" ht="13">
      <c r="A118" s="82">
        <v>2029</v>
      </c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9"/>
    </row>
    <row r="119" spans="1:14" ht="12.5">
      <c r="A119" s="46"/>
      <c r="B119" s="62" t="s">
        <v>52</v>
      </c>
      <c r="C119" s="63" t="s">
        <v>53</v>
      </c>
      <c r="D119" s="64" t="s">
        <v>54</v>
      </c>
      <c r="E119" s="65" t="s">
        <v>55</v>
      </c>
      <c r="F119" s="66" t="s">
        <v>56</v>
      </c>
      <c r="G119" s="47" t="s">
        <v>37</v>
      </c>
      <c r="H119" s="48" t="s">
        <v>38</v>
      </c>
      <c r="I119" s="49" t="s">
        <v>39</v>
      </c>
      <c r="J119" s="50" t="s">
        <v>40</v>
      </c>
      <c r="K119" s="46" t="s">
        <v>41</v>
      </c>
      <c r="L119" s="51" t="s">
        <v>42</v>
      </c>
      <c r="M119" s="52" t="s">
        <v>43</v>
      </c>
      <c r="N119" s="1" t="s">
        <v>17</v>
      </c>
    </row>
    <row r="120" spans="1:14" ht="14">
      <c r="A120" s="53" t="s">
        <v>45</v>
      </c>
      <c r="B120" s="54">
        <f>'Demand Planning'!E33</f>
        <v>30531.293201919489</v>
      </c>
      <c r="C120" s="54">
        <f>'Demand Planning'!E34</f>
        <v>35619.842068906073</v>
      </c>
      <c r="D120" s="54">
        <f>'Demand Planning'!E35</f>
        <v>35619.842068906073</v>
      </c>
      <c r="E120" s="54">
        <f>'Demand Planning'!E36</f>
        <v>30531.293201919489</v>
      </c>
      <c r="F120" s="54">
        <f>'Demand Planning'!E37</f>
        <v>35619.842068906073</v>
      </c>
      <c r="G120" s="54">
        <f>'Demand Planning'!E38</f>
        <v>35619.842068906073</v>
      </c>
      <c r="H120" s="54">
        <f>'Demand Planning'!E39</f>
        <v>35619.842068906073</v>
      </c>
      <c r="I120" s="54">
        <f>'Demand Planning'!E40</f>
        <v>35619.842068906073</v>
      </c>
      <c r="J120" s="54">
        <f>'Demand Planning'!E41</f>
        <v>30531.293201919489</v>
      </c>
      <c r="K120" s="54">
        <f>'Demand Planning'!E42</f>
        <v>50885.488669865823</v>
      </c>
      <c r="L120" s="54">
        <f>'Demand Planning'!E43</f>
        <v>61062.586403838977</v>
      </c>
      <c r="M120" s="54">
        <f>'Demand Planning'!E44</f>
        <v>91593.87960575847</v>
      </c>
    </row>
    <row r="121" spans="1:14" ht="14">
      <c r="A121" s="53" t="s">
        <v>47</v>
      </c>
      <c r="B121" s="67">
        <v>0</v>
      </c>
      <c r="C121" s="67">
        <v>0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</row>
    <row r="122" spans="1:14" ht="14">
      <c r="A122" s="53" t="s">
        <v>49</v>
      </c>
      <c r="B122" s="54">
        <f>M116</f>
        <v>132302.27054165115</v>
      </c>
      <c r="C122" s="54">
        <f t="shared" ref="C122:M122" si="50">B124</f>
        <v>137390.81940863773</v>
      </c>
      <c r="D122" s="54">
        <f t="shared" si="50"/>
        <v>137390.81940863776</v>
      </c>
      <c r="E122" s="54">
        <f t="shared" si="50"/>
        <v>137390.81940863776</v>
      </c>
      <c r="F122" s="54">
        <f t="shared" si="50"/>
        <v>142479.36827562432</v>
      </c>
      <c r="G122" s="54">
        <f t="shared" si="50"/>
        <v>137390.81940863776</v>
      </c>
      <c r="H122" s="54">
        <f t="shared" si="50"/>
        <v>152656.46600959753</v>
      </c>
      <c r="I122" s="54">
        <f t="shared" si="50"/>
        <v>178099.21034453041</v>
      </c>
      <c r="J122" s="54">
        <f t="shared" si="50"/>
        <v>234073.24788138282</v>
      </c>
      <c r="K122" s="54">
        <f t="shared" si="50"/>
        <v>236254.05453866275</v>
      </c>
      <c r="L122" s="54">
        <f t="shared" si="50"/>
        <v>223532.68237119628</v>
      </c>
      <c r="M122" s="54">
        <f t="shared" si="50"/>
        <v>200634.21246975669</v>
      </c>
    </row>
    <row r="123" spans="1:14" ht="14">
      <c r="A123" s="53" t="s">
        <v>50</v>
      </c>
      <c r="B123" s="54">
        <f t="shared" ref="B123:I123" si="51">F120</f>
        <v>35619.842068906073</v>
      </c>
      <c r="C123" s="54">
        <f t="shared" si="51"/>
        <v>35619.842068906073</v>
      </c>
      <c r="D123" s="54">
        <f t="shared" si="51"/>
        <v>35619.842068906073</v>
      </c>
      <c r="E123" s="54">
        <f t="shared" si="51"/>
        <v>35619.842068906073</v>
      </c>
      <c r="F123" s="54">
        <f t="shared" si="51"/>
        <v>30531.293201919489</v>
      </c>
      <c r="G123" s="54">
        <f t="shared" si="51"/>
        <v>50885.488669865823</v>
      </c>
      <c r="H123" s="54">
        <f t="shared" si="51"/>
        <v>61062.586403838977</v>
      </c>
      <c r="I123" s="54">
        <f t="shared" si="51"/>
        <v>91593.87960575847</v>
      </c>
      <c r="J123" s="54">
        <f t="shared" ref="J123:M123" si="52">B129</f>
        <v>32712.099859199454</v>
      </c>
      <c r="K123" s="54">
        <f t="shared" si="52"/>
        <v>38164.116502399367</v>
      </c>
      <c r="L123" s="54">
        <f t="shared" si="52"/>
        <v>38164.116502399367</v>
      </c>
      <c r="M123" s="54">
        <f t="shared" si="52"/>
        <v>32712.099859199454</v>
      </c>
      <c r="N123" s="60">
        <f>SUM(B123:M123)</f>
        <v>518305.04888020467</v>
      </c>
    </row>
    <row r="124" spans="1:14" ht="14">
      <c r="A124" s="61" t="s">
        <v>51</v>
      </c>
      <c r="B124" s="54">
        <f t="shared" ref="B124:M124" si="53">B122+B123-B120</f>
        <v>137390.81940863773</v>
      </c>
      <c r="C124" s="54">
        <f t="shared" si="53"/>
        <v>137390.81940863776</v>
      </c>
      <c r="D124" s="54">
        <f t="shared" si="53"/>
        <v>137390.81940863776</v>
      </c>
      <c r="E124" s="54">
        <f t="shared" si="53"/>
        <v>142479.36827562432</v>
      </c>
      <c r="F124" s="54">
        <f t="shared" si="53"/>
        <v>137390.81940863776</v>
      </c>
      <c r="G124" s="54">
        <f t="shared" si="53"/>
        <v>152656.46600959753</v>
      </c>
      <c r="H124" s="54">
        <f t="shared" si="53"/>
        <v>178099.21034453041</v>
      </c>
      <c r="I124" s="54">
        <f t="shared" si="53"/>
        <v>234073.24788138282</v>
      </c>
      <c r="J124" s="54">
        <f t="shared" si="53"/>
        <v>236254.05453866275</v>
      </c>
      <c r="K124" s="54">
        <f t="shared" si="53"/>
        <v>223532.68237119628</v>
      </c>
      <c r="L124" s="54">
        <f t="shared" si="53"/>
        <v>200634.21246975669</v>
      </c>
      <c r="M124" s="54">
        <f t="shared" si="53"/>
        <v>141752.43272319768</v>
      </c>
      <c r="N124" s="43"/>
    </row>
    <row r="125" spans="1:14" ht="12.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</row>
    <row r="126" spans="1:14" ht="12.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</row>
    <row r="127" spans="1:14" ht="13">
      <c r="A127" s="82">
        <v>2030</v>
      </c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9"/>
    </row>
    <row r="128" spans="1:14" ht="12.5">
      <c r="A128" s="46"/>
      <c r="B128" s="62" t="s">
        <v>52</v>
      </c>
      <c r="C128" s="63" t="s">
        <v>53</v>
      </c>
      <c r="D128" s="64" t="s">
        <v>54</v>
      </c>
      <c r="E128" s="65" t="s">
        <v>55</v>
      </c>
      <c r="F128" s="66" t="s">
        <v>56</v>
      </c>
      <c r="G128" s="47" t="s">
        <v>37</v>
      </c>
      <c r="H128" s="48" t="s">
        <v>38</v>
      </c>
      <c r="I128" s="49" t="s">
        <v>39</v>
      </c>
      <c r="J128" s="50" t="s">
        <v>40</v>
      </c>
      <c r="K128" s="46" t="s">
        <v>41</v>
      </c>
      <c r="L128" s="51" t="s">
        <v>42</v>
      </c>
      <c r="M128" s="52" t="s">
        <v>43</v>
      </c>
      <c r="N128" s="1" t="s">
        <v>17</v>
      </c>
    </row>
    <row r="129" spans="1:14" ht="14">
      <c r="A129" s="53" t="s">
        <v>45</v>
      </c>
      <c r="B129" s="54">
        <f>'Demand Planning'!E46</f>
        <v>32712.099859199454</v>
      </c>
      <c r="C129" s="54">
        <f>'Demand Planning'!E47</f>
        <v>38164.116502399367</v>
      </c>
      <c r="D129" s="54">
        <f>'Demand Planning'!E48</f>
        <v>38164.116502399367</v>
      </c>
      <c r="E129" s="54">
        <f>'Demand Planning'!E49</f>
        <v>32712.099859199454</v>
      </c>
      <c r="F129" s="54">
        <f>'Demand Planning'!E50</f>
        <v>38164.116502399367</v>
      </c>
      <c r="G129" s="54">
        <f>'Demand Planning'!E51</f>
        <v>38164.116502399367</v>
      </c>
      <c r="H129" s="54">
        <f>'Demand Planning'!E52</f>
        <v>38164.116502399367</v>
      </c>
      <c r="I129" s="54">
        <f>'Demand Planning'!E53</f>
        <v>38164.116502399367</v>
      </c>
      <c r="J129" s="54">
        <f>'Demand Planning'!E54</f>
        <v>32712.099859199454</v>
      </c>
      <c r="K129" s="54">
        <f>'Demand Planning'!E55</f>
        <v>54520.166431999096</v>
      </c>
      <c r="L129" s="54">
        <f>'Demand Planning'!E56</f>
        <v>65424.199718398908</v>
      </c>
      <c r="M129" s="54">
        <f>'Demand Planning'!E57</f>
        <v>98136.299577598358</v>
      </c>
    </row>
    <row r="130" spans="1:14" ht="14">
      <c r="A130" s="53" t="s">
        <v>47</v>
      </c>
      <c r="B130" s="67">
        <v>0</v>
      </c>
      <c r="C130" s="67">
        <v>0</v>
      </c>
      <c r="D130" s="67">
        <v>0</v>
      </c>
      <c r="E130" s="67">
        <v>0</v>
      </c>
      <c r="F130" s="67">
        <v>0</v>
      </c>
      <c r="G130" s="67">
        <v>0</v>
      </c>
      <c r="H130" s="67">
        <v>0</v>
      </c>
      <c r="I130" s="67">
        <v>0</v>
      </c>
      <c r="J130" s="67"/>
      <c r="K130" s="67"/>
      <c r="L130" s="67"/>
      <c r="M130" s="67"/>
    </row>
    <row r="131" spans="1:14" ht="14">
      <c r="A131" s="53" t="s">
        <v>49</v>
      </c>
      <c r="B131" s="54">
        <f>M124</f>
        <v>141752.43272319768</v>
      </c>
      <c r="C131" s="54">
        <f t="shared" ref="C131:I131" si="54">B133</f>
        <v>147204.4493663976</v>
      </c>
      <c r="D131" s="54">
        <f t="shared" si="54"/>
        <v>147204.44936639757</v>
      </c>
      <c r="E131" s="54">
        <f t="shared" si="54"/>
        <v>147204.44936639757</v>
      </c>
      <c r="F131" s="54">
        <f t="shared" si="54"/>
        <v>152656.4660095975</v>
      </c>
      <c r="G131" s="54">
        <f t="shared" si="54"/>
        <v>147204.44936639757</v>
      </c>
      <c r="H131" s="54">
        <f t="shared" si="54"/>
        <v>163560.49929599732</v>
      </c>
      <c r="I131" s="54">
        <f t="shared" si="54"/>
        <v>190820.58251199685</v>
      </c>
      <c r="J131" s="54"/>
      <c r="K131" s="54"/>
      <c r="L131" s="54"/>
      <c r="M131" s="54"/>
    </row>
    <row r="132" spans="1:14" ht="14">
      <c r="A132" s="53" t="s">
        <v>50</v>
      </c>
      <c r="B132" s="54">
        <f t="shared" ref="B132:I132" si="55">F129</f>
        <v>38164.116502399367</v>
      </c>
      <c r="C132" s="54">
        <f t="shared" si="55"/>
        <v>38164.116502399367</v>
      </c>
      <c r="D132" s="54">
        <f t="shared" si="55"/>
        <v>38164.116502399367</v>
      </c>
      <c r="E132" s="54">
        <f t="shared" si="55"/>
        <v>38164.116502399367</v>
      </c>
      <c r="F132" s="54">
        <f t="shared" si="55"/>
        <v>32712.099859199454</v>
      </c>
      <c r="G132" s="54">
        <f t="shared" si="55"/>
        <v>54520.166431999096</v>
      </c>
      <c r="H132" s="54">
        <f t="shared" si="55"/>
        <v>65424.199718398908</v>
      </c>
      <c r="I132" s="54">
        <f t="shared" si="55"/>
        <v>98136.299577598358</v>
      </c>
      <c r="J132" s="54"/>
      <c r="K132" s="54"/>
      <c r="L132" s="54"/>
      <c r="M132" s="54"/>
      <c r="N132" s="60">
        <f>SUM(B132:M132)</f>
        <v>403449.23159679328</v>
      </c>
    </row>
    <row r="133" spans="1:14" ht="14">
      <c r="A133" s="61" t="s">
        <v>51</v>
      </c>
      <c r="B133" s="54">
        <f t="shared" ref="B133:I133" si="56">B131+B132-B129</f>
        <v>147204.4493663976</v>
      </c>
      <c r="C133" s="54">
        <f t="shared" si="56"/>
        <v>147204.44936639757</v>
      </c>
      <c r="D133" s="54">
        <f t="shared" si="56"/>
        <v>147204.44936639757</v>
      </c>
      <c r="E133" s="54">
        <f t="shared" si="56"/>
        <v>152656.4660095975</v>
      </c>
      <c r="F133" s="54">
        <f t="shared" si="56"/>
        <v>147204.44936639757</v>
      </c>
      <c r="G133" s="54">
        <f t="shared" si="56"/>
        <v>163560.49929599732</v>
      </c>
      <c r="H133" s="54">
        <f t="shared" si="56"/>
        <v>190820.58251199685</v>
      </c>
      <c r="I133" s="54">
        <f t="shared" si="56"/>
        <v>250792.76558719581</v>
      </c>
      <c r="J133" s="54"/>
      <c r="K133" s="54"/>
      <c r="L133" s="54"/>
      <c r="M133" s="54"/>
      <c r="N133" s="43"/>
    </row>
    <row r="137" spans="1:14" ht="13">
      <c r="A137" s="80">
        <v>2026</v>
      </c>
      <c r="B137" s="81"/>
      <c r="C137" s="81"/>
      <c r="D137" s="81"/>
      <c r="E137" s="81"/>
      <c r="F137" s="81"/>
      <c r="G137" s="81"/>
      <c r="H137" s="81"/>
      <c r="I137" s="43"/>
      <c r="J137" s="43"/>
      <c r="K137" s="43"/>
      <c r="L137" s="43"/>
      <c r="M137" s="43"/>
    </row>
    <row r="138" spans="1:14" ht="14">
      <c r="A138" s="78" t="s">
        <v>5</v>
      </c>
      <c r="B138" s="77"/>
      <c r="C138" s="77"/>
      <c r="D138" s="77"/>
      <c r="E138" s="77"/>
      <c r="F138" s="77"/>
      <c r="G138" s="77"/>
      <c r="H138" s="79"/>
      <c r="I138" s="43"/>
      <c r="J138" s="43"/>
      <c r="K138" s="44"/>
      <c r="L138" s="43"/>
      <c r="M138" s="43"/>
    </row>
    <row r="139" spans="1:14" ht="14">
      <c r="A139" s="46"/>
      <c r="B139" s="47" t="s">
        <v>37</v>
      </c>
      <c r="C139" s="48" t="s">
        <v>38</v>
      </c>
      <c r="D139" s="49" t="s">
        <v>39</v>
      </c>
      <c r="E139" s="50" t="s">
        <v>40</v>
      </c>
      <c r="F139" s="46" t="s">
        <v>41</v>
      </c>
      <c r="G139" s="51" t="s">
        <v>42</v>
      </c>
      <c r="H139" s="52" t="s">
        <v>43</v>
      </c>
      <c r="I139" s="1" t="s">
        <v>17</v>
      </c>
      <c r="J139" s="43"/>
      <c r="K139" s="44" t="s">
        <v>44</v>
      </c>
      <c r="L139" s="43"/>
      <c r="M139" s="43"/>
    </row>
    <row r="140" spans="1:14" ht="14">
      <c r="A140" s="53" t="s">
        <v>45</v>
      </c>
      <c r="B140" s="13">
        <v>0</v>
      </c>
      <c r="C140" s="54">
        <v>0</v>
      </c>
      <c r="D140" s="54">
        <v>0</v>
      </c>
      <c r="E140" s="54">
        <v>0</v>
      </c>
      <c r="F140" s="54">
        <f>'Demand Planning'!F3</f>
        <v>25512.9489302906</v>
      </c>
      <c r="G140" s="54">
        <f>'Demand Planning'!F4</f>
        <v>35718.128502406835</v>
      </c>
      <c r="H140" s="54">
        <f>'Demand Planning'!F5</f>
        <v>40820.718288464966</v>
      </c>
      <c r="J140" s="43"/>
      <c r="K140" s="44" t="s">
        <v>46</v>
      </c>
      <c r="L140" s="43"/>
      <c r="M140" s="43"/>
    </row>
    <row r="141" spans="1:14" ht="14">
      <c r="A141" s="53" t="s">
        <v>47</v>
      </c>
      <c r="B141" s="13">
        <v>0</v>
      </c>
      <c r="C141" s="54">
        <v>0</v>
      </c>
      <c r="D141" s="55">
        <v>0</v>
      </c>
      <c r="E141" s="55">
        <v>0</v>
      </c>
      <c r="F141" s="54">
        <v>0</v>
      </c>
      <c r="G141" s="54">
        <v>0</v>
      </c>
      <c r="H141" s="54">
        <v>0</v>
      </c>
      <c r="J141" s="43"/>
      <c r="K141" s="56" t="s">
        <v>48</v>
      </c>
      <c r="L141" s="43"/>
      <c r="M141" s="43"/>
    </row>
    <row r="142" spans="1:14" ht="14">
      <c r="A142" s="53" t="s">
        <v>49</v>
      </c>
      <c r="B142" s="13">
        <v>0</v>
      </c>
      <c r="C142" s="54">
        <f t="shared" ref="C142:H142" si="57">B144</f>
        <v>25512.9489302906</v>
      </c>
      <c r="D142" s="54">
        <f t="shared" si="57"/>
        <v>61231.077432697435</v>
      </c>
      <c r="E142" s="54">
        <f t="shared" si="57"/>
        <v>102051.7957211624</v>
      </c>
      <c r="F142" s="54">
        <f t="shared" si="57"/>
        <v>114808.27018630769</v>
      </c>
      <c r="G142" s="54">
        <f t="shared" si="57"/>
        <v>102051.79572116239</v>
      </c>
      <c r="H142" s="54">
        <f t="shared" si="57"/>
        <v>84192.731469958977</v>
      </c>
      <c r="J142" s="43"/>
      <c r="K142" s="43"/>
      <c r="L142" s="43"/>
      <c r="M142" s="43"/>
    </row>
    <row r="143" spans="1:14" ht="14">
      <c r="A143" s="53" t="s">
        <v>50</v>
      </c>
      <c r="B143" s="59">
        <f t="shared" ref="B143:D143" si="58">F140</f>
        <v>25512.9489302906</v>
      </c>
      <c r="C143" s="54">
        <f t="shared" si="58"/>
        <v>35718.128502406835</v>
      </c>
      <c r="D143" s="54">
        <f t="shared" si="58"/>
        <v>40820.718288464966</v>
      </c>
      <c r="E143" s="54">
        <f t="shared" ref="E143:H143" si="59">B148</f>
        <v>12756.4744651453</v>
      </c>
      <c r="F143" s="54">
        <f t="shared" si="59"/>
        <v>12756.4744651453</v>
      </c>
      <c r="G143" s="54">
        <f t="shared" si="59"/>
        <v>17859.064251203421</v>
      </c>
      <c r="H143" s="54">
        <f t="shared" si="59"/>
        <v>17859.064251203421</v>
      </c>
      <c r="I143" s="60">
        <f>SUM(B143:H143)</f>
        <v>163282.87315385981</v>
      </c>
      <c r="J143" s="43"/>
      <c r="K143" s="43"/>
      <c r="L143" s="43"/>
      <c r="M143" s="43"/>
    </row>
    <row r="144" spans="1:14" ht="14">
      <c r="A144" s="61" t="s">
        <v>51</v>
      </c>
      <c r="B144" s="59">
        <f t="shared" ref="B144:H144" si="60">B142+B143-B140</f>
        <v>25512.9489302906</v>
      </c>
      <c r="C144" s="54">
        <f t="shared" si="60"/>
        <v>61231.077432697435</v>
      </c>
      <c r="D144" s="54">
        <f t="shared" si="60"/>
        <v>102051.7957211624</v>
      </c>
      <c r="E144" s="54">
        <f t="shared" si="60"/>
        <v>114808.27018630769</v>
      </c>
      <c r="F144" s="54">
        <f t="shared" si="60"/>
        <v>102051.79572116239</v>
      </c>
      <c r="G144" s="54">
        <f t="shared" si="60"/>
        <v>84192.731469958977</v>
      </c>
      <c r="H144" s="54">
        <f t="shared" si="60"/>
        <v>61231.077432697435</v>
      </c>
      <c r="I144" s="43"/>
      <c r="J144" s="43"/>
      <c r="K144" s="43"/>
      <c r="L144" s="43"/>
      <c r="M144" s="43"/>
    </row>
    <row r="145" spans="1:14" ht="12.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</row>
    <row r="146" spans="1:14" ht="13">
      <c r="A146" s="82">
        <v>2027</v>
      </c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9"/>
    </row>
    <row r="147" spans="1:14" ht="12.5">
      <c r="A147" s="46"/>
      <c r="B147" s="62" t="s">
        <v>52</v>
      </c>
      <c r="C147" s="63" t="s">
        <v>53</v>
      </c>
      <c r="D147" s="64" t="s">
        <v>54</v>
      </c>
      <c r="E147" s="65" t="s">
        <v>55</v>
      </c>
      <c r="F147" s="66" t="s">
        <v>56</v>
      </c>
      <c r="G147" s="47" t="s">
        <v>37</v>
      </c>
      <c r="H147" s="48" t="s">
        <v>38</v>
      </c>
      <c r="I147" s="49" t="s">
        <v>39</v>
      </c>
      <c r="J147" s="50" t="s">
        <v>40</v>
      </c>
      <c r="K147" s="46" t="s">
        <v>41</v>
      </c>
      <c r="L147" s="51" t="s">
        <v>42</v>
      </c>
      <c r="M147" s="52" t="s">
        <v>43</v>
      </c>
      <c r="N147" s="1" t="s">
        <v>17</v>
      </c>
    </row>
    <row r="148" spans="1:14" ht="14">
      <c r="A148" s="53" t="s">
        <v>45</v>
      </c>
      <c r="B148" s="54">
        <f>'Demand Planning'!F7</f>
        <v>12756.4744651453</v>
      </c>
      <c r="C148" s="54">
        <f>'Demand Planning'!F8</f>
        <v>12756.4744651453</v>
      </c>
      <c r="D148" s="54">
        <f>'Demand Planning'!F9</f>
        <v>17859.064251203421</v>
      </c>
      <c r="E148" s="54">
        <f>'Demand Planning'!F10</f>
        <v>17859.064251203421</v>
      </c>
      <c r="F148" s="54">
        <f>'Demand Planning'!F11</f>
        <v>12756.4744651453</v>
      </c>
      <c r="G148" s="54">
        <f>'Demand Planning'!F12</f>
        <v>17859.064251203421</v>
      </c>
      <c r="H148" s="54">
        <f>'Demand Planning'!F13</f>
        <v>17859.064251203421</v>
      </c>
      <c r="I148" s="54">
        <f>'Demand Planning'!F14</f>
        <v>25512.9489302906</v>
      </c>
      <c r="J148" s="54">
        <f>'Demand Planning'!F15</f>
        <v>25512.9489302906</v>
      </c>
      <c r="K148" s="54">
        <f>'Demand Planning'!F16</f>
        <v>17859.064251203421</v>
      </c>
      <c r="L148" s="54">
        <f>'Demand Planning'!F17</f>
        <v>38269.423395435901</v>
      </c>
      <c r="M148" s="54">
        <f>'Demand Planning'!F18</f>
        <v>38269.423395435901</v>
      </c>
    </row>
    <row r="149" spans="1:14" ht="14">
      <c r="A149" s="53" t="s">
        <v>47</v>
      </c>
      <c r="B149" s="67">
        <v>0</v>
      </c>
      <c r="C149" s="67">
        <v>0</v>
      </c>
      <c r="D149" s="67">
        <v>0</v>
      </c>
      <c r="E149" s="67">
        <v>0</v>
      </c>
      <c r="F149" s="67">
        <v>0</v>
      </c>
      <c r="G149" s="67">
        <v>0</v>
      </c>
      <c r="H149" s="67">
        <v>0</v>
      </c>
      <c r="I149" s="67">
        <v>0</v>
      </c>
      <c r="J149" s="67">
        <v>0</v>
      </c>
      <c r="K149" s="67">
        <v>0</v>
      </c>
      <c r="L149" s="67">
        <v>0</v>
      </c>
      <c r="M149" s="67">
        <v>0</v>
      </c>
    </row>
    <row r="150" spans="1:14" ht="14">
      <c r="A150" s="53" t="s">
        <v>49</v>
      </c>
      <c r="B150" s="54">
        <f>H144</f>
        <v>61231.077432697435</v>
      </c>
      <c r="C150" s="54">
        <f t="shared" ref="C150:M150" si="61">B152</f>
        <v>61231.077432697428</v>
      </c>
      <c r="D150" s="54">
        <f t="shared" si="61"/>
        <v>66333.667218755552</v>
      </c>
      <c r="E150" s="54">
        <f t="shared" si="61"/>
        <v>66333.667218755552</v>
      </c>
      <c r="F150" s="54">
        <f t="shared" si="61"/>
        <v>73987.551897842728</v>
      </c>
      <c r="G150" s="54">
        <f t="shared" si="61"/>
        <v>86744.026362988021</v>
      </c>
      <c r="H150" s="54">
        <f t="shared" si="61"/>
        <v>86744.026362988021</v>
      </c>
      <c r="I150" s="54">
        <f t="shared" si="61"/>
        <v>107154.3855072205</v>
      </c>
      <c r="J150" s="54">
        <f t="shared" si="61"/>
        <v>119910.8599723658</v>
      </c>
      <c r="K150" s="54">
        <f t="shared" si="61"/>
        <v>119910.8599723658</v>
      </c>
      <c r="L150" s="54">
        <f t="shared" si="61"/>
        <v>131816.90280650143</v>
      </c>
      <c r="M150" s="54">
        <f t="shared" si="61"/>
        <v>123312.58649640455</v>
      </c>
    </row>
    <row r="151" spans="1:14" ht="14">
      <c r="A151" s="53" t="s">
        <v>50</v>
      </c>
      <c r="B151" s="54">
        <f t="shared" ref="B151:I151" si="62">F148</f>
        <v>12756.4744651453</v>
      </c>
      <c r="C151" s="54">
        <f t="shared" si="62"/>
        <v>17859.064251203421</v>
      </c>
      <c r="D151" s="54">
        <f t="shared" si="62"/>
        <v>17859.064251203421</v>
      </c>
      <c r="E151" s="54">
        <f t="shared" si="62"/>
        <v>25512.9489302906</v>
      </c>
      <c r="F151" s="54">
        <f t="shared" si="62"/>
        <v>25512.9489302906</v>
      </c>
      <c r="G151" s="54">
        <f t="shared" si="62"/>
        <v>17859.064251203421</v>
      </c>
      <c r="H151" s="54">
        <f t="shared" si="62"/>
        <v>38269.423395435901</v>
      </c>
      <c r="I151" s="54">
        <f t="shared" si="62"/>
        <v>38269.423395435901</v>
      </c>
      <c r="J151" s="54">
        <f t="shared" ref="J151:M151" si="63">B156</f>
        <v>25512.9489302906</v>
      </c>
      <c r="K151" s="54">
        <f t="shared" si="63"/>
        <v>29765.107085339037</v>
      </c>
      <c r="L151" s="54">
        <f t="shared" si="63"/>
        <v>29765.107085339037</v>
      </c>
      <c r="M151" s="54">
        <f t="shared" si="63"/>
        <v>25512.9489302906</v>
      </c>
      <c r="N151" s="60">
        <f>SUM(B151:M151)</f>
        <v>304454.52390146779</v>
      </c>
    </row>
    <row r="152" spans="1:14" ht="14">
      <c r="A152" s="61" t="s">
        <v>51</v>
      </c>
      <c r="B152" s="54">
        <f t="shared" ref="B152:M152" si="64">B150+B151-B148</f>
        <v>61231.077432697428</v>
      </c>
      <c r="C152" s="54">
        <f t="shared" si="64"/>
        <v>66333.667218755552</v>
      </c>
      <c r="D152" s="54">
        <f t="shared" si="64"/>
        <v>66333.667218755552</v>
      </c>
      <c r="E152" s="54">
        <f t="shared" si="64"/>
        <v>73987.551897842728</v>
      </c>
      <c r="F152" s="54">
        <f t="shared" si="64"/>
        <v>86744.026362988021</v>
      </c>
      <c r="G152" s="54">
        <f t="shared" si="64"/>
        <v>86744.026362988021</v>
      </c>
      <c r="H152" s="54">
        <f t="shared" si="64"/>
        <v>107154.3855072205</v>
      </c>
      <c r="I152" s="54">
        <f t="shared" si="64"/>
        <v>119910.8599723658</v>
      </c>
      <c r="J152" s="54">
        <f t="shared" si="64"/>
        <v>119910.8599723658</v>
      </c>
      <c r="K152" s="54">
        <f t="shared" si="64"/>
        <v>131816.90280650143</v>
      </c>
      <c r="L152" s="54">
        <f t="shared" si="64"/>
        <v>123312.58649640455</v>
      </c>
      <c r="M152" s="54">
        <f t="shared" si="64"/>
        <v>110556.11203125922</v>
      </c>
      <c r="N152" s="43"/>
    </row>
    <row r="153" spans="1:14" ht="12.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spans="1:14" ht="13">
      <c r="A154" s="82">
        <v>2028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9"/>
    </row>
    <row r="155" spans="1:14" ht="12.5">
      <c r="A155" s="46"/>
      <c r="B155" s="62" t="s">
        <v>52</v>
      </c>
      <c r="C155" s="63" t="s">
        <v>53</v>
      </c>
      <c r="D155" s="64" t="s">
        <v>54</v>
      </c>
      <c r="E155" s="65" t="s">
        <v>55</v>
      </c>
      <c r="F155" s="66" t="s">
        <v>56</v>
      </c>
      <c r="G155" s="47" t="s">
        <v>37</v>
      </c>
      <c r="H155" s="48" t="s">
        <v>38</v>
      </c>
      <c r="I155" s="49" t="s">
        <v>39</v>
      </c>
      <c r="J155" s="50" t="s">
        <v>40</v>
      </c>
      <c r="K155" s="46" t="s">
        <v>41</v>
      </c>
      <c r="L155" s="51" t="s">
        <v>42</v>
      </c>
      <c r="M155" s="52" t="s">
        <v>43</v>
      </c>
      <c r="N155" s="1" t="s">
        <v>17</v>
      </c>
    </row>
    <row r="156" spans="1:14" ht="14">
      <c r="A156" s="53" t="s">
        <v>45</v>
      </c>
      <c r="B156" s="54">
        <f>'Demand Planning'!F20</f>
        <v>25512.9489302906</v>
      </c>
      <c r="C156" s="54">
        <f>'Demand Planning'!F21</f>
        <v>29765.107085339037</v>
      </c>
      <c r="D156" s="54">
        <f>'Demand Planning'!F22</f>
        <v>29765.107085339037</v>
      </c>
      <c r="E156" s="54">
        <f>'Demand Planning'!F23</f>
        <v>25512.9489302906</v>
      </c>
      <c r="F156" s="54">
        <f>'Demand Planning'!F24</f>
        <v>29765.107085339037</v>
      </c>
      <c r="G156" s="54">
        <f>'Demand Planning'!F25</f>
        <v>29765.107085339037</v>
      </c>
      <c r="H156" s="54">
        <f>'Demand Planning'!F26</f>
        <v>29765.107085339037</v>
      </c>
      <c r="I156" s="54">
        <f>'Demand Planning'!F27</f>
        <v>29765.107085339037</v>
      </c>
      <c r="J156" s="54">
        <f>'Demand Planning'!F28</f>
        <v>25512.9489302906</v>
      </c>
      <c r="K156" s="54">
        <f>'Demand Planning'!F29</f>
        <v>42521.581550484341</v>
      </c>
      <c r="L156" s="54">
        <f>'Demand Planning'!F30</f>
        <v>51025.897860581201</v>
      </c>
      <c r="M156" s="54">
        <f>'Demand Planning'!F31</f>
        <v>76538.846790871801</v>
      </c>
    </row>
    <row r="157" spans="1:14" ht="14">
      <c r="A157" s="53" t="s">
        <v>47</v>
      </c>
      <c r="B157" s="67">
        <v>0</v>
      </c>
      <c r="C157" s="67">
        <v>0</v>
      </c>
      <c r="D157" s="67">
        <v>0</v>
      </c>
      <c r="E157" s="67">
        <v>0</v>
      </c>
      <c r="F157" s="67">
        <v>0</v>
      </c>
      <c r="G157" s="67">
        <v>0</v>
      </c>
      <c r="H157" s="67">
        <v>0</v>
      </c>
      <c r="I157" s="67">
        <v>0</v>
      </c>
      <c r="J157" s="67">
        <v>0</v>
      </c>
      <c r="K157" s="67">
        <v>0</v>
      </c>
      <c r="L157" s="67">
        <v>0</v>
      </c>
      <c r="M157" s="67">
        <v>0</v>
      </c>
    </row>
    <row r="158" spans="1:14" ht="14">
      <c r="A158" s="53" t="s">
        <v>49</v>
      </c>
      <c r="B158" s="54">
        <f>M152</f>
        <v>110556.11203125922</v>
      </c>
      <c r="C158" s="54">
        <f t="shared" ref="C158:M158" si="65">B160</f>
        <v>114808.27018630765</v>
      </c>
      <c r="D158" s="54">
        <f t="shared" si="65"/>
        <v>114808.27018630765</v>
      </c>
      <c r="E158" s="54">
        <f t="shared" si="65"/>
        <v>114808.27018630765</v>
      </c>
      <c r="F158" s="54">
        <f t="shared" si="65"/>
        <v>119060.42834135609</v>
      </c>
      <c r="G158" s="54">
        <f t="shared" si="65"/>
        <v>114808.27018630765</v>
      </c>
      <c r="H158" s="54">
        <f t="shared" si="65"/>
        <v>127564.74465145294</v>
      </c>
      <c r="I158" s="54">
        <f t="shared" si="65"/>
        <v>148825.53542669513</v>
      </c>
      <c r="J158" s="54">
        <f t="shared" si="65"/>
        <v>195599.27513222792</v>
      </c>
      <c r="K158" s="54">
        <f t="shared" si="65"/>
        <v>198660.8290038628</v>
      </c>
      <c r="L158" s="54">
        <f t="shared" si="65"/>
        <v>189476.16738895819</v>
      </c>
      <c r="M158" s="54">
        <f t="shared" si="65"/>
        <v>171787.18946395672</v>
      </c>
    </row>
    <row r="159" spans="1:14" ht="14">
      <c r="A159" s="53" t="s">
        <v>50</v>
      </c>
      <c r="B159" s="54">
        <f t="shared" ref="B159:I159" si="66">F156</f>
        <v>29765.107085339037</v>
      </c>
      <c r="C159" s="54">
        <f t="shared" si="66"/>
        <v>29765.107085339037</v>
      </c>
      <c r="D159" s="54">
        <f t="shared" si="66"/>
        <v>29765.107085339037</v>
      </c>
      <c r="E159" s="54">
        <f t="shared" si="66"/>
        <v>29765.107085339037</v>
      </c>
      <c r="F159" s="54">
        <f t="shared" si="66"/>
        <v>25512.9489302906</v>
      </c>
      <c r="G159" s="54">
        <f t="shared" si="66"/>
        <v>42521.581550484341</v>
      </c>
      <c r="H159" s="54">
        <f t="shared" si="66"/>
        <v>51025.897860581201</v>
      </c>
      <c r="I159" s="54">
        <f t="shared" si="66"/>
        <v>76538.846790871801</v>
      </c>
      <c r="J159" s="54">
        <f t="shared" ref="J159:M159" si="67">B164</f>
        <v>28574.502801925471</v>
      </c>
      <c r="K159" s="54">
        <f t="shared" si="67"/>
        <v>33336.919935579725</v>
      </c>
      <c r="L159" s="54">
        <f t="shared" si="67"/>
        <v>33336.919935579725</v>
      </c>
      <c r="M159" s="54">
        <f t="shared" si="67"/>
        <v>28574.502801925471</v>
      </c>
      <c r="N159" s="60">
        <f>SUM(B159:M159)</f>
        <v>438482.54894859443</v>
      </c>
    </row>
    <row r="160" spans="1:14" ht="14">
      <c r="A160" s="61" t="s">
        <v>51</v>
      </c>
      <c r="B160" s="54">
        <f t="shared" ref="B160:M160" si="68">B158+B159-B156</f>
        <v>114808.27018630765</v>
      </c>
      <c r="C160" s="54">
        <f t="shared" si="68"/>
        <v>114808.27018630765</v>
      </c>
      <c r="D160" s="54">
        <f t="shared" si="68"/>
        <v>114808.27018630765</v>
      </c>
      <c r="E160" s="54">
        <f t="shared" si="68"/>
        <v>119060.42834135609</v>
      </c>
      <c r="F160" s="54">
        <f t="shared" si="68"/>
        <v>114808.27018630765</v>
      </c>
      <c r="G160" s="54">
        <f t="shared" si="68"/>
        <v>127564.74465145294</v>
      </c>
      <c r="H160" s="54">
        <f t="shared" si="68"/>
        <v>148825.53542669513</v>
      </c>
      <c r="I160" s="54">
        <f t="shared" si="68"/>
        <v>195599.27513222792</v>
      </c>
      <c r="J160" s="54">
        <f t="shared" si="68"/>
        <v>198660.8290038628</v>
      </c>
      <c r="K160" s="54">
        <f t="shared" si="68"/>
        <v>189476.16738895819</v>
      </c>
      <c r="L160" s="54">
        <f t="shared" si="68"/>
        <v>171787.18946395672</v>
      </c>
      <c r="M160" s="54">
        <f t="shared" si="68"/>
        <v>123822.84547501038</v>
      </c>
      <c r="N160" s="43"/>
    </row>
    <row r="161" spans="1:14" ht="12.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</row>
    <row r="162" spans="1:14" ht="13">
      <c r="A162" s="82">
        <v>2029</v>
      </c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9"/>
    </row>
    <row r="163" spans="1:14" ht="12.5">
      <c r="A163" s="46"/>
      <c r="B163" s="62" t="s">
        <v>52</v>
      </c>
      <c r="C163" s="63" t="s">
        <v>53</v>
      </c>
      <c r="D163" s="64" t="s">
        <v>54</v>
      </c>
      <c r="E163" s="65" t="s">
        <v>55</v>
      </c>
      <c r="F163" s="66" t="s">
        <v>56</v>
      </c>
      <c r="G163" s="47" t="s">
        <v>37</v>
      </c>
      <c r="H163" s="48" t="s">
        <v>38</v>
      </c>
      <c r="I163" s="49" t="s">
        <v>39</v>
      </c>
      <c r="J163" s="50" t="s">
        <v>40</v>
      </c>
      <c r="K163" s="46" t="s">
        <v>41</v>
      </c>
      <c r="L163" s="51" t="s">
        <v>42</v>
      </c>
      <c r="M163" s="52" t="s">
        <v>43</v>
      </c>
      <c r="N163" s="1" t="s">
        <v>17</v>
      </c>
    </row>
    <row r="164" spans="1:14" ht="14">
      <c r="A164" s="53" t="s">
        <v>45</v>
      </c>
      <c r="B164" s="54">
        <f>'Demand Planning'!F33</f>
        <v>28574.502801925471</v>
      </c>
      <c r="C164" s="54">
        <f>'Demand Planning'!F34</f>
        <v>33336.919935579725</v>
      </c>
      <c r="D164" s="54">
        <f>'Demand Planning'!F35</f>
        <v>33336.919935579725</v>
      </c>
      <c r="E164" s="54">
        <f>'Demand Planning'!F36</f>
        <v>28574.502801925471</v>
      </c>
      <c r="F164" s="54">
        <f>'Demand Planning'!F37</f>
        <v>33336.919935579725</v>
      </c>
      <c r="G164" s="54">
        <f>'Demand Planning'!F38</f>
        <v>33336.919935579725</v>
      </c>
      <c r="H164" s="54">
        <f>'Demand Planning'!F39</f>
        <v>33336.919935579725</v>
      </c>
      <c r="I164" s="54">
        <f>'Demand Planning'!F40</f>
        <v>33336.919935579725</v>
      </c>
      <c r="J164" s="54">
        <f>'Demand Planning'!F41</f>
        <v>28574.502801925471</v>
      </c>
      <c r="K164" s="54">
        <f>'Demand Planning'!F42</f>
        <v>47624.171336542458</v>
      </c>
      <c r="L164" s="54">
        <f>'Demand Planning'!F43</f>
        <v>57149.005603850943</v>
      </c>
      <c r="M164" s="54">
        <f>'Demand Planning'!F44</f>
        <v>85723.508405776418</v>
      </c>
    </row>
    <row r="165" spans="1:14" ht="14">
      <c r="A165" s="53" t="s">
        <v>47</v>
      </c>
      <c r="B165" s="67">
        <v>0</v>
      </c>
      <c r="C165" s="67">
        <v>0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v>0</v>
      </c>
      <c r="K165" s="67">
        <v>0</v>
      </c>
      <c r="L165" s="67">
        <v>0</v>
      </c>
      <c r="M165" s="67">
        <v>0</v>
      </c>
    </row>
    <row r="166" spans="1:14" ht="14">
      <c r="A166" s="53" t="s">
        <v>49</v>
      </c>
      <c r="B166" s="54">
        <f>M160</f>
        <v>123822.84547501038</v>
      </c>
      <c r="C166" s="54">
        <f t="shared" ref="C166:M166" si="69">B168</f>
        <v>128585.26260866463</v>
      </c>
      <c r="D166" s="54">
        <f t="shared" si="69"/>
        <v>128585.26260866463</v>
      </c>
      <c r="E166" s="54">
        <f t="shared" si="69"/>
        <v>128585.26260866463</v>
      </c>
      <c r="F166" s="54">
        <f t="shared" si="69"/>
        <v>133347.6797423189</v>
      </c>
      <c r="G166" s="54">
        <f t="shared" si="69"/>
        <v>128585.26260866463</v>
      </c>
      <c r="H166" s="54">
        <f t="shared" si="69"/>
        <v>142872.51400962737</v>
      </c>
      <c r="I166" s="54">
        <f t="shared" si="69"/>
        <v>166684.59967789857</v>
      </c>
      <c r="J166" s="54">
        <f t="shared" si="69"/>
        <v>219071.18814809524</v>
      </c>
      <c r="K166" s="54">
        <f t="shared" si="69"/>
        <v>221112.22406251851</v>
      </c>
      <c r="L166" s="54">
        <f t="shared" si="69"/>
        <v>209206.18122838289</v>
      </c>
      <c r="M166" s="54">
        <f t="shared" si="69"/>
        <v>187775.3041269388</v>
      </c>
    </row>
    <row r="167" spans="1:14" ht="14">
      <c r="A167" s="53" t="s">
        <v>50</v>
      </c>
      <c r="B167" s="54">
        <f t="shared" ref="B167:I167" si="70">F164</f>
        <v>33336.919935579725</v>
      </c>
      <c r="C167" s="54">
        <f t="shared" si="70"/>
        <v>33336.919935579725</v>
      </c>
      <c r="D167" s="54">
        <f t="shared" si="70"/>
        <v>33336.919935579725</v>
      </c>
      <c r="E167" s="54">
        <f t="shared" si="70"/>
        <v>33336.919935579725</v>
      </c>
      <c r="F167" s="54">
        <f t="shared" si="70"/>
        <v>28574.502801925471</v>
      </c>
      <c r="G167" s="54">
        <f t="shared" si="70"/>
        <v>47624.171336542458</v>
      </c>
      <c r="H167" s="54">
        <f t="shared" si="70"/>
        <v>57149.005603850943</v>
      </c>
      <c r="I167" s="54">
        <f t="shared" si="70"/>
        <v>85723.508405776418</v>
      </c>
      <c r="J167" s="54">
        <f t="shared" ref="J167:M167" si="71">B173</f>
        <v>30615.538716348718</v>
      </c>
      <c r="K167" s="54">
        <f t="shared" si="71"/>
        <v>35718.128502406842</v>
      </c>
      <c r="L167" s="54">
        <f t="shared" si="71"/>
        <v>35718.128502406842</v>
      </c>
      <c r="M167" s="54">
        <f t="shared" si="71"/>
        <v>30615.538716348718</v>
      </c>
      <c r="N167" s="60">
        <f>SUM(B167:M167)</f>
        <v>485086.20232792525</v>
      </c>
    </row>
    <row r="168" spans="1:14" ht="14">
      <c r="A168" s="61" t="s">
        <v>51</v>
      </c>
      <c r="B168" s="54">
        <f t="shared" ref="B168:M168" si="72">B166+B167-B164</f>
        <v>128585.26260866463</v>
      </c>
      <c r="C168" s="54">
        <f t="shared" si="72"/>
        <v>128585.26260866463</v>
      </c>
      <c r="D168" s="54">
        <f t="shared" si="72"/>
        <v>128585.26260866463</v>
      </c>
      <c r="E168" s="54">
        <f t="shared" si="72"/>
        <v>133347.6797423189</v>
      </c>
      <c r="F168" s="54">
        <f t="shared" si="72"/>
        <v>128585.26260866463</v>
      </c>
      <c r="G168" s="54">
        <f t="shared" si="72"/>
        <v>142872.51400962737</v>
      </c>
      <c r="H168" s="54">
        <f t="shared" si="72"/>
        <v>166684.59967789857</v>
      </c>
      <c r="I168" s="54">
        <f t="shared" si="72"/>
        <v>219071.18814809524</v>
      </c>
      <c r="J168" s="54">
        <f t="shared" si="72"/>
        <v>221112.22406251851</v>
      </c>
      <c r="K168" s="54">
        <f t="shared" si="72"/>
        <v>209206.18122838289</v>
      </c>
      <c r="L168" s="54">
        <f t="shared" si="72"/>
        <v>187775.3041269388</v>
      </c>
      <c r="M168" s="54">
        <f t="shared" si="72"/>
        <v>132667.3344375111</v>
      </c>
      <c r="N168" s="43"/>
    </row>
    <row r="169" spans="1:14" ht="12.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</row>
    <row r="170" spans="1:14" ht="12.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</row>
    <row r="171" spans="1:14" ht="13">
      <c r="A171" s="82">
        <v>2030</v>
      </c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9"/>
    </row>
    <row r="172" spans="1:14" ht="12.5">
      <c r="A172" s="46"/>
      <c r="B172" s="62" t="s">
        <v>52</v>
      </c>
      <c r="C172" s="63" t="s">
        <v>53</v>
      </c>
      <c r="D172" s="64" t="s">
        <v>54</v>
      </c>
      <c r="E172" s="65" t="s">
        <v>55</v>
      </c>
      <c r="F172" s="66" t="s">
        <v>56</v>
      </c>
      <c r="G172" s="47" t="s">
        <v>37</v>
      </c>
      <c r="H172" s="48" t="s">
        <v>38</v>
      </c>
      <c r="I172" s="49" t="s">
        <v>39</v>
      </c>
      <c r="J172" s="50" t="s">
        <v>40</v>
      </c>
      <c r="K172" s="46" t="s">
        <v>41</v>
      </c>
      <c r="L172" s="51" t="s">
        <v>42</v>
      </c>
      <c r="M172" s="52" t="s">
        <v>43</v>
      </c>
      <c r="N172" s="1" t="s">
        <v>17</v>
      </c>
    </row>
    <row r="173" spans="1:14" ht="14">
      <c r="A173" s="53" t="s">
        <v>45</v>
      </c>
      <c r="B173" s="54">
        <f>'Demand Planning'!F46</f>
        <v>30615.538716348718</v>
      </c>
      <c r="C173" s="54">
        <f>'Demand Planning'!F47</f>
        <v>35718.128502406842</v>
      </c>
      <c r="D173" s="54">
        <f>'Demand Planning'!F48</f>
        <v>35718.128502406842</v>
      </c>
      <c r="E173" s="54">
        <f>'Demand Planning'!F49</f>
        <v>30615.538716348718</v>
      </c>
      <c r="F173" s="54">
        <f>'Demand Planning'!F50</f>
        <v>35718.128502406842</v>
      </c>
      <c r="G173" s="54">
        <f>'Demand Planning'!F51</f>
        <v>35718.128502406842</v>
      </c>
      <c r="H173" s="54">
        <f>'Demand Planning'!F52</f>
        <v>35718.128502406842</v>
      </c>
      <c r="I173" s="54">
        <f>'Demand Planning'!F53</f>
        <v>35718.128502406842</v>
      </c>
      <c r="J173" s="54">
        <f>'Demand Planning'!F54</f>
        <v>30615.538716348718</v>
      </c>
      <c r="K173" s="54">
        <f>'Demand Planning'!F55</f>
        <v>51025.897860581201</v>
      </c>
      <c r="L173" s="54">
        <f>'Demand Planning'!F56</f>
        <v>61231.077432697435</v>
      </c>
      <c r="M173" s="54">
        <f>'Demand Planning'!F57</f>
        <v>91846.616149046153</v>
      </c>
    </row>
    <row r="174" spans="1:14" ht="14">
      <c r="A174" s="53" t="s">
        <v>47</v>
      </c>
      <c r="B174" s="67">
        <v>0</v>
      </c>
      <c r="C174" s="67">
        <v>0</v>
      </c>
      <c r="D174" s="67">
        <v>0</v>
      </c>
      <c r="E174" s="67">
        <v>0</v>
      </c>
      <c r="F174" s="67">
        <v>0</v>
      </c>
      <c r="G174" s="67">
        <v>0</v>
      </c>
      <c r="H174" s="67">
        <v>0</v>
      </c>
      <c r="I174" s="67">
        <v>0</v>
      </c>
      <c r="J174" s="67"/>
      <c r="K174" s="67"/>
      <c r="L174" s="67"/>
      <c r="M174" s="67"/>
    </row>
    <row r="175" spans="1:14" ht="14">
      <c r="A175" s="53" t="s">
        <v>49</v>
      </c>
      <c r="B175" s="54">
        <f>M168</f>
        <v>132667.3344375111</v>
      </c>
      <c r="C175" s="54">
        <f t="shared" ref="C175:I175" si="73">B177</f>
        <v>137769.92422356922</v>
      </c>
      <c r="D175" s="54">
        <f t="shared" si="73"/>
        <v>137769.92422356922</v>
      </c>
      <c r="E175" s="54">
        <f t="shared" si="73"/>
        <v>137769.92422356922</v>
      </c>
      <c r="F175" s="54">
        <f t="shared" si="73"/>
        <v>142872.51400962734</v>
      </c>
      <c r="G175" s="54">
        <f t="shared" si="73"/>
        <v>137769.92422356919</v>
      </c>
      <c r="H175" s="54">
        <f t="shared" si="73"/>
        <v>153077.69358174354</v>
      </c>
      <c r="I175" s="54">
        <f t="shared" si="73"/>
        <v>178590.64251203413</v>
      </c>
      <c r="J175" s="54"/>
      <c r="K175" s="54"/>
      <c r="L175" s="54"/>
      <c r="M175" s="54"/>
    </row>
    <row r="176" spans="1:14" ht="14">
      <c r="A176" s="53" t="s">
        <v>50</v>
      </c>
      <c r="B176" s="54">
        <f t="shared" ref="B176:I176" si="74">F173</f>
        <v>35718.128502406842</v>
      </c>
      <c r="C176" s="54">
        <f t="shared" si="74"/>
        <v>35718.128502406842</v>
      </c>
      <c r="D176" s="54">
        <f t="shared" si="74"/>
        <v>35718.128502406842</v>
      </c>
      <c r="E176" s="54">
        <f t="shared" si="74"/>
        <v>35718.128502406842</v>
      </c>
      <c r="F176" s="54">
        <f t="shared" si="74"/>
        <v>30615.538716348718</v>
      </c>
      <c r="G176" s="54">
        <f t="shared" si="74"/>
        <v>51025.897860581201</v>
      </c>
      <c r="H176" s="54">
        <f t="shared" si="74"/>
        <v>61231.077432697435</v>
      </c>
      <c r="I176" s="54">
        <f t="shared" si="74"/>
        <v>91846.616149046153</v>
      </c>
      <c r="J176" s="54"/>
      <c r="K176" s="54"/>
      <c r="L176" s="54"/>
      <c r="M176" s="54"/>
      <c r="N176" s="60">
        <f>SUM(B176:M176)</f>
        <v>377591.6441683009</v>
      </c>
    </row>
    <row r="177" spans="1:14" ht="14">
      <c r="A177" s="61" t="s">
        <v>51</v>
      </c>
      <c r="B177" s="54">
        <f t="shared" ref="B177:I177" si="75">B175+B176-B173</f>
        <v>137769.92422356922</v>
      </c>
      <c r="C177" s="54">
        <f t="shared" si="75"/>
        <v>137769.92422356922</v>
      </c>
      <c r="D177" s="54">
        <f t="shared" si="75"/>
        <v>137769.92422356922</v>
      </c>
      <c r="E177" s="54">
        <f t="shared" si="75"/>
        <v>142872.51400962734</v>
      </c>
      <c r="F177" s="54">
        <f t="shared" si="75"/>
        <v>137769.92422356919</v>
      </c>
      <c r="G177" s="54">
        <f t="shared" si="75"/>
        <v>153077.69358174354</v>
      </c>
      <c r="H177" s="54">
        <f t="shared" si="75"/>
        <v>178590.64251203413</v>
      </c>
      <c r="I177" s="54">
        <f t="shared" si="75"/>
        <v>234719.13015867342</v>
      </c>
      <c r="J177" s="54"/>
      <c r="K177" s="54"/>
      <c r="L177" s="54"/>
      <c r="M177" s="54"/>
      <c r="N177" s="43"/>
    </row>
    <row r="181" spans="1:14" ht="13">
      <c r="A181" s="80">
        <v>2026</v>
      </c>
      <c r="B181" s="81"/>
      <c r="C181" s="81"/>
      <c r="D181" s="81"/>
      <c r="E181" s="81"/>
      <c r="F181" s="81"/>
      <c r="G181" s="81"/>
      <c r="H181" s="81"/>
      <c r="I181" s="43"/>
      <c r="J181" s="43"/>
      <c r="K181" s="43"/>
      <c r="L181" s="43"/>
      <c r="M181" s="43"/>
    </row>
    <row r="182" spans="1:14" ht="14">
      <c r="A182" s="78" t="s">
        <v>6</v>
      </c>
      <c r="B182" s="77"/>
      <c r="C182" s="77"/>
      <c r="D182" s="77"/>
      <c r="E182" s="77"/>
      <c r="F182" s="77"/>
      <c r="G182" s="77"/>
      <c r="H182" s="79"/>
      <c r="I182" s="43"/>
      <c r="J182" s="43"/>
      <c r="K182" s="44"/>
      <c r="L182" s="43"/>
      <c r="M182" s="43"/>
    </row>
    <row r="183" spans="1:14" ht="14">
      <c r="A183" s="46"/>
      <c r="B183" s="47" t="s">
        <v>37</v>
      </c>
      <c r="C183" s="48" t="s">
        <v>38</v>
      </c>
      <c r="D183" s="49" t="s">
        <v>39</v>
      </c>
      <c r="E183" s="50" t="s">
        <v>40</v>
      </c>
      <c r="F183" s="46" t="s">
        <v>41</v>
      </c>
      <c r="G183" s="51" t="s">
        <v>42</v>
      </c>
      <c r="H183" s="52" t="s">
        <v>43</v>
      </c>
      <c r="I183" s="1" t="s">
        <v>17</v>
      </c>
      <c r="J183" s="43"/>
      <c r="K183" s="44" t="s">
        <v>44</v>
      </c>
      <c r="L183" s="43"/>
      <c r="M183" s="43"/>
    </row>
    <row r="184" spans="1:14" ht="14">
      <c r="A184" s="53" t="s">
        <v>45</v>
      </c>
      <c r="B184" s="13">
        <v>0</v>
      </c>
      <c r="C184" s="54">
        <v>0</v>
      </c>
      <c r="D184" s="54">
        <v>0</v>
      </c>
      <c r="E184" s="54">
        <v>0</v>
      </c>
      <c r="F184" s="54">
        <f>'Demand Planning'!G3</f>
        <v>3405.4257526831161</v>
      </c>
      <c r="G184" s="54">
        <f>'Demand Planning'!G4</f>
        <v>4767.5960537563624</v>
      </c>
      <c r="H184" s="54">
        <f>'Demand Planning'!G5</f>
        <v>5448.681204292986</v>
      </c>
      <c r="J184" s="43"/>
      <c r="K184" s="44" t="s">
        <v>46</v>
      </c>
      <c r="L184" s="43"/>
      <c r="M184" s="43"/>
    </row>
    <row r="185" spans="1:14" ht="14">
      <c r="A185" s="53" t="s">
        <v>47</v>
      </c>
      <c r="B185" s="13">
        <v>0</v>
      </c>
      <c r="C185" s="54">
        <v>0</v>
      </c>
      <c r="D185" s="55">
        <v>0</v>
      </c>
      <c r="E185" s="55">
        <v>0</v>
      </c>
      <c r="F185" s="54">
        <v>0</v>
      </c>
      <c r="G185" s="54">
        <v>0</v>
      </c>
      <c r="H185" s="54">
        <v>0</v>
      </c>
      <c r="J185" s="43"/>
      <c r="K185" s="56" t="s">
        <v>48</v>
      </c>
      <c r="L185" s="43"/>
      <c r="M185" s="43"/>
    </row>
    <row r="186" spans="1:14" ht="14">
      <c r="A186" s="53" t="s">
        <v>49</v>
      </c>
      <c r="B186" s="13">
        <v>0</v>
      </c>
      <c r="C186" s="54">
        <f t="shared" ref="C186:H186" si="76">B188</f>
        <v>3405.4257526831161</v>
      </c>
      <c r="D186" s="54">
        <f t="shared" si="76"/>
        <v>8173.0218064394785</v>
      </c>
      <c r="E186" s="54">
        <f t="shared" si="76"/>
        <v>13621.703010732464</v>
      </c>
      <c r="F186" s="54">
        <f t="shared" si="76"/>
        <v>15324.415887074023</v>
      </c>
      <c r="G186" s="54">
        <f t="shared" si="76"/>
        <v>13621.703010732464</v>
      </c>
      <c r="H186" s="54">
        <f t="shared" si="76"/>
        <v>11237.904983854283</v>
      </c>
      <c r="J186" s="43"/>
      <c r="K186" s="43"/>
      <c r="L186" s="43"/>
      <c r="M186" s="43"/>
    </row>
    <row r="187" spans="1:14" ht="14">
      <c r="A187" s="53" t="s">
        <v>50</v>
      </c>
      <c r="B187" s="59">
        <f t="shared" ref="B187:D187" si="77">F184</f>
        <v>3405.4257526831161</v>
      </c>
      <c r="C187" s="54">
        <f t="shared" si="77"/>
        <v>4767.5960537563624</v>
      </c>
      <c r="D187" s="54">
        <f t="shared" si="77"/>
        <v>5448.681204292986</v>
      </c>
      <c r="E187" s="54">
        <f t="shared" ref="E187:H187" si="78">B192</f>
        <v>1702.7128763415583</v>
      </c>
      <c r="F187" s="54">
        <f t="shared" si="78"/>
        <v>1702.7128763415583</v>
      </c>
      <c r="G187" s="54">
        <f t="shared" si="78"/>
        <v>2383.7980268781816</v>
      </c>
      <c r="H187" s="54">
        <f t="shared" si="78"/>
        <v>2383.7980268781816</v>
      </c>
      <c r="I187" s="60">
        <f>SUM(B187:H187)</f>
        <v>21794.724817171948</v>
      </c>
      <c r="J187" s="43"/>
      <c r="K187" s="43"/>
      <c r="L187" s="43"/>
      <c r="M187" s="43"/>
    </row>
    <row r="188" spans="1:14" ht="14">
      <c r="A188" s="61" t="s">
        <v>51</v>
      </c>
      <c r="B188" s="59">
        <f t="shared" ref="B188:H188" si="79">B186+B187-B184</f>
        <v>3405.4257526831161</v>
      </c>
      <c r="C188" s="54">
        <f t="shared" si="79"/>
        <v>8173.0218064394785</v>
      </c>
      <c r="D188" s="54">
        <f t="shared" si="79"/>
        <v>13621.703010732464</v>
      </c>
      <c r="E188" s="54">
        <f t="shared" si="79"/>
        <v>15324.415887074023</v>
      </c>
      <c r="F188" s="54">
        <f t="shared" si="79"/>
        <v>13621.703010732464</v>
      </c>
      <c r="G188" s="54">
        <f t="shared" si="79"/>
        <v>11237.904983854283</v>
      </c>
      <c r="H188" s="54">
        <f t="shared" si="79"/>
        <v>8173.0218064394785</v>
      </c>
      <c r="I188" s="43"/>
      <c r="J188" s="43"/>
      <c r="K188" s="43"/>
      <c r="L188" s="43"/>
      <c r="M188" s="43"/>
    </row>
    <row r="189" spans="1:14" ht="12.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</row>
    <row r="190" spans="1:14" ht="13">
      <c r="A190" s="82">
        <v>2027</v>
      </c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9"/>
    </row>
    <row r="191" spans="1:14" ht="12.5">
      <c r="A191" s="46"/>
      <c r="B191" s="62" t="s">
        <v>52</v>
      </c>
      <c r="C191" s="63" t="s">
        <v>53</v>
      </c>
      <c r="D191" s="64" t="s">
        <v>54</v>
      </c>
      <c r="E191" s="65" t="s">
        <v>55</v>
      </c>
      <c r="F191" s="66" t="s">
        <v>56</v>
      </c>
      <c r="G191" s="47" t="s">
        <v>37</v>
      </c>
      <c r="H191" s="48" t="s">
        <v>38</v>
      </c>
      <c r="I191" s="49" t="s">
        <v>39</v>
      </c>
      <c r="J191" s="50" t="s">
        <v>40</v>
      </c>
      <c r="K191" s="46" t="s">
        <v>41</v>
      </c>
      <c r="L191" s="51" t="s">
        <v>42</v>
      </c>
      <c r="M191" s="52" t="s">
        <v>43</v>
      </c>
      <c r="N191" s="1" t="s">
        <v>17</v>
      </c>
    </row>
    <row r="192" spans="1:14" ht="14">
      <c r="A192" s="53" t="s">
        <v>45</v>
      </c>
      <c r="B192" s="54">
        <f>'Demand Planning'!G7</f>
        <v>1702.7128763415583</v>
      </c>
      <c r="C192" s="54">
        <f>'Demand Planning'!G8</f>
        <v>1702.7128763415583</v>
      </c>
      <c r="D192" s="54">
        <f>'Demand Planning'!G9</f>
        <v>2383.7980268781816</v>
      </c>
      <c r="E192" s="54">
        <f>'Demand Planning'!G10</f>
        <v>2383.7980268781816</v>
      </c>
      <c r="F192" s="54">
        <f>'Demand Planning'!G11</f>
        <v>1702.7128763415583</v>
      </c>
      <c r="G192" s="54">
        <f>'Demand Planning'!G12</f>
        <v>2383.7980268781816</v>
      </c>
      <c r="H192" s="54">
        <f>'Demand Planning'!G13</f>
        <v>2383.7980268781816</v>
      </c>
      <c r="I192" s="54">
        <f>'Demand Planning'!G14</f>
        <v>3405.4257526831166</v>
      </c>
      <c r="J192" s="54">
        <f>'Demand Planning'!G15</f>
        <v>3405.4257526831166</v>
      </c>
      <c r="K192" s="54">
        <f>'Demand Planning'!G16</f>
        <v>2383.7980268781816</v>
      </c>
      <c r="L192" s="54">
        <f>'Demand Planning'!G17</f>
        <v>5108.1386290246746</v>
      </c>
      <c r="M192" s="54">
        <f>'Demand Planning'!G18</f>
        <v>5108.1386290246746</v>
      </c>
    </row>
    <row r="193" spans="1:14" ht="14">
      <c r="A193" s="53" t="s">
        <v>47</v>
      </c>
      <c r="B193" s="67">
        <v>0</v>
      </c>
      <c r="C193" s="67">
        <v>0</v>
      </c>
      <c r="D193" s="67">
        <v>0</v>
      </c>
      <c r="E193" s="67">
        <v>0</v>
      </c>
      <c r="F193" s="67">
        <v>0</v>
      </c>
      <c r="G193" s="67">
        <v>0</v>
      </c>
      <c r="H193" s="67">
        <v>0</v>
      </c>
      <c r="I193" s="67">
        <v>0</v>
      </c>
      <c r="J193" s="67">
        <v>0</v>
      </c>
      <c r="K193" s="67">
        <v>0</v>
      </c>
      <c r="L193" s="67">
        <v>0</v>
      </c>
      <c r="M193" s="67">
        <v>0</v>
      </c>
    </row>
    <row r="194" spans="1:14" ht="14">
      <c r="A194" s="53" t="s">
        <v>49</v>
      </c>
      <c r="B194" s="54">
        <f>H188</f>
        <v>8173.0218064394785</v>
      </c>
      <c r="C194" s="54">
        <f t="shared" ref="C194:M194" si="80">B196</f>
        <v>8173.0218064394776</v>
      </c>
      <c r="D194" s="54">
        <f t="shared" si="80"/>
        <v>8854.1069569761003</v>
      </c>
      <c r="E194" s="54">
        <f t="shared" si="80"/>
        <v>8854.1069569761003</v>
      </c>
      <c r="F194" s="54">
        <f t="shared" si="80"/>
        <v>9875.7346827810361</v>
      </c>
      <c r="G194" s="54">
        <f t="shared" si="80"/>
        <v>11578.447559122595</v>
      </c>
      <c r="H194" s="54">
        <f t="shared" si="80"/>
        <v>11578.447559122595</v>
      </c>
      <c r="I194" s="54">
        <f t="shared" si="80"/>
        <v>14302.788161269089</v>
      </c>
      <c r="J194" s="54">
        <f t="shared" si="80"/>
        <v>16005.501037610647</v>
      </c>
      <c r="K194" s="54">
        <f t="shared" si="80"/>
        <v>16005.501037610647</v>
      </c>
      <c r="L194" s="54">
        <f t="shared" si="80"/>
        <v>17594.699722196099</v>
      </c>
      <c r="M194" s="54">
        <f t="shared" si="80"/>
        <v>16459.55780463506</v>
      </c>
    </row>
    <row r="195" spans="1:14" ht="14">
      <c r="A195" s="53" t="s">
        <v>50</v>
      </c>
      <c r="B195" s="54">
        <f t="shared" ref="B195:I195" si="81">F192</f>
        <v>1702.7128763415583</v>
      </c>
      <c r="C195" s="54">
        <f t="shared" si="81"/>
        <v>2383.7980268781816</v>
      </c>
      <c r="D195" s="54">
        <f t="shared" si="81"/>
        <v>2383.7980268781816</v>
      </c>
      <c r="E195" s="54">
        <f t="shared" si="81"/>
        <v>3405.4257526831166</v>
      </c>
      <c r="F195" s="54">
        <f t="shared" si="81"/>
        <v>3405.4257526831166</v>
      </c>
      <c r="G195" s="54">
        <f t="shared" si="81"/>
        <v>2383.7980268781816</v>
      </c>
      <c r="H195" s="54">
        <f t="shared" si="81"/>
        <v>5108.1386290246746</v>
      </c>
      <c r="I195" s="54">
        <f t="shared" si="81"/>
        <v>5108.1386290246746</v>
      </c>
      <c r="J195" s="54">
        <f t="shared" ref="J195:M195" si="82">B200</f>
        <v>3405.4257526831161</v>
      </c>
      <c r="K195" s="54">
        <f t="shared" si="82"/>
        <v>3972.9967114636361</v>
      </c>
      <c r="L195" s="54">
        <f t="shared" si="82"/>
        <v>3972.9967114636361</v>
      </c>
      <c r="M195" s="54">
        <f t="shared" si="82"/>
        <v>3405.4257526831161</v>
      </c>
      <c r="N195" s="60">
        <f>SUM(B195:M195)</f>
        <v>40638.080648685187</v>
      </c>
    </row>
    <row r="196" spans="1:14" ht="14">
      <c r="A196" s="61" t="s">
        <v>51</v>
      </c>
      <c r="B196" s="54">
        <f t="shared" ref="B196:M196" si="83">B194+B195-B192</f>
        <v>8173.0218064394776</v>
      </c>
      <c r="C196" s="54">
        <f t="shared" si="83"/>
        <v>8854.1069569761003</v>
      </c>
      <c r="D196" s="54">
        <f t="shared" si="83"/>
        <v>8854.1069569761003</v>
      </c>
      <c r="E196" s="54">
        <f t="shared" si="83"/>
        <v>9875.7346827810361</v>
      </c>
      <c r="F196" s="54">
        <f t="shared" si="83"/>
        <v>11578.447559122595</v>
      </c>
      <c r="G196" s="54">
        <f t="shared" si="83"/>
        <v>11578.447559122595</v>
      </c>
      <c r="H196" s="54">
        <f t="shared" si="83"/>
        <v>14302.788161269089</v>
      </c>
      <c r="I196" s="54">
        <f t="shared" si="83"/>
        <v>16005.501037610647</v>
      </c>
      <c r="J196" s="54">
        <f t="shared" si="83"/>
        <v>16005.501037610647</v>
      </c>
      <c r="K196" s="54">
        <f t="shared" si="83"/>
        <v>17594.699722196099</v>
      </c>
      <c r="L196" s="54">
        <f t="shared" si="83"/>
        <v>16459.55780463506</v>
      </c>
      <c r="M196" s="54">
        <f t="shared" si="83"/>
        <v>14756.844928293503</v>
      </c>
      <c r="N196" s="43"/>
    </row>
    <row r="197" spans="1:14" ht="12.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</row>
    <row r="198" spans="1:14" ht="13">
      <c r="A198" s="82">
        <v>2028</v>
      </c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9"/>
    </row>
    <row r="199" spans="1:14" ht="12.5">
      <c r="A199" s="46"/>
      <c r="B199" s="62" t="s">
        <v>52</v>
      </c>
      <c r="C199" s="63" t="s">
        <v>53</v>
      </c>
      <c r="D199" s="64" t="s">
        <v>54</v>
      </c>
      <c r="E199" s="65" t="s">
        <v>55</v>
      </c>
      <c r="F199" s="66" t="s">
        <v>56</v>
      </c>
      <c r="G199" s="47" t="s">
        <v>37</v>
      </c>
      <c r="H199" s="48" t="s">
        <v>38</v>
      </c>
      <c r="I199" s="49" t="s">
        <v>39</v>
      </c>
      <c r="J199" s="50" t="s">
        <v>40</v>
      </c>
      <c r="K199" s="46" t="s">
        <v>41</v>
      </c>
      <c r="L199" s="51" t="s">
        <v>42</v>
      </c>
      <c r="M199" s="52" t="s">
        <v>43</v>
      </c>
      <c r="N199" s="1" t="s">
        <v>17</v>
      </c>
    </row>
    <row r="200" spans="1:14" ht="14">
      <c r="A200" s="53" t="s">
        <v>45</v>
      </c>
      <c r="B200" s="54">
        <f>'Demand Planning'!G20</f>
        <v>3405.4257526831161</v>
      </c>
      <c r="C200" s="54">
        <f>'Demand Planning'!G21</f>
        <v>3972.9967114636361</v>
      </c>
      <c r="D200" s="54">
        <f>'Demand Planning'!G22</f>
        <v>3972.9967114636361</v>
      </c>
      <c r="E200" s="54">
        <f>'Demand Planning'!G23</f>
        <v>3405.4257526831161</v>
      </c>
      <c r="F200" s="54">
        <f>'Demand Planning'!G24</f>
        <v>3972.9967114636361</v>
      </c>
      <c r="G200" s="54">
        <f>'Demand Planning'!G25</f>
        <v>3972.9967114636361</v>
      </c>
      <c r="H200" s="54">
        <f>'Demand Planning'!G26</f>
        <v>3972.9967114636361</v>
      </c>
      <c r="I200" s="54">
        <f>'Demand Planning'!G27</f>
        <v>3972.9967114636361</v>
      </c>
      <c r="J200" s="54">
        <f>'Demand Planning'!G28</f>
        <v>3405.4257526831161</v>
      </c>
      <c r="K200" s="54">
        <f>'Demand Planning'!G29</f>
        <v>5675.7095878051941</v>
      </c>
      <c r="L200" s="54">
        <f>'Demand Planning'!G30</f>
        <v>6810.8515053662322</v>
      </c>
      <c r="M200" s="54">
        <f>'Demand Planning'!G31</f>
        <v>10216.277258049347</v>
      </c>
    </row>
    <row r="201" spans="1:14" ht="14">
      <c r="A201" s="53" t="s">
        <v>47</v>
      </c>
      <c r="B201" s="67">
        <v>0</v>
      </c>
      <c r="C201" s="67">
        <v>0</v>
      </c>
      <c r="D201" s="67">
        <v>0</v>
      </c>
      <c r="E201" s="67">
        <v>0</v>
      </c>
      <c r="F201" s="67">
        <v>0</v>
      </c>
      <c r="G201" s="67">
        <v>0</v>
      </c>
      <c r="H201" s="67">
        <v>0</v>
      </c>
      <c r="I201" s="67">
        <v>0</v>
      </c>
      <c r="J201" s="67">
        <v>0</v>
      </c>
      <c r="K201" s="67">
        <v>0</v>
      </c>
      <c r="L201" s="67">
        <v>0</v>
      </c>
      <c r="M201" s="67">
        <v>0</v>
      </c>
    </row>
    <row r="202" spans="1:14" ht="14">
      <c r="A202" s="53" t="s">
        <v>49</v>
      </c>
      <c r="B202" s="54">
        <f>M196</f>
        <v>14756.844928293503</v>
      </c>
      <c r="C202" s="54">
        <f t="shared" ref="C202:M202" si="84">B204</f>
        <v>15324.415887074021</v>
      </c>
      <c r="D202" s="54">
        <f t="shared" si="84"/>
        <v>15324.415887074019</v>
      </c>
      <c r="E202" s="54">
        <f t="shared" si="84"/>
        <v>15324.415887074019</v>
      </c>
      <c r="F202" s="54">
        <f t="shared" si="84"/>
        <v>15891.986845854539</v>
      </c>
      <c r="G202" s="54">
        <f t="shared" si="84"/>
        <v>15324.415887074019</v>
      </c>
      <c r="H202" s="54">
        <f t="shared" si="84"/>
        <v>17027.128763415578</v>
      </c>
      <c r="I202" s="54">
        <f t="shared" si="84"/>
        <v>19864.983557318174</v>
      </c>
      <c r="J202" s="54">
        <f t="shared" si="84"/>
        <v>26108.264103903886</v>
      </c>
      <c r="K202" s="54">
        <f t="shared" si="84"/>
        <v>26516.915194225858</v>
      </c>
      <c r="L202" s="54">
        <f t="shared" si="84"/>
        <v>25290.961923259936</v>
      </c>
      <c r="M202" s="54">
        <f t="shared" si="84"/>
        <v>22929.866734732976</v>
      </c>
    </row>
    <row r="203" spans="1:14" ht="14">
      <c r="A203" s="53" t="s">
        <v>50</v>
      </c>
      <c r="B203" s="54">
        <f t="shared" ref="B203:I203" si="85">F200</f>
        <v>3972.9967114636361</v>
      </c>
      <c r="C203" s="54">
        <f t="shared" si="85"/>
        <v>3972.9967114636361</v>
      </c>
      <c r="D203" s="54">
        <f t="shared" si="85"/>
        <v>3972.9967114636361</v>
      </c>
      <c r="E203" s="54">
        <f t="shared" si="85"/>
        <v>3972.9967114636361</v>
      </c>
      <c r="F203" s="54">
        <f t="shared" si="85"/>
        <v>3405.4257526831161</v>
      </c>
      <c r="G203" s="54">
        <f t="shared" si="85"/>
        <v>5675.7095878051941</v>
      </c>
      <c r="H203" s="54">
        <f t="shared" si="85"/>
        <v>6810.8515053662322</v>
      </c>
      <c r="I203" s="54">
        <f t="shared" si="85"/>
        <v>10216.277258049347</v>
      </c>
      <c r="J203" s="54">
        <f t="shared" ref="J203:M203" si="86">B208</f>
        <v>3814.0768430050903</v>
      </c>
      <c r="K203" s="54">
        <f t="shared" si="86"/>
        <v>4449.7563168392726</v>
      </c>
      <c r="L203" s="54">
        <f t="shared" si="86"/>
        <v>4449.7563168392726</v>
      </c>
      <c r="M203" s="54">
        <f t="shared" si="86"/>
        <v>3814.0768430050903</v>
      </c>
      <c r="N203" s="60">
        <f>SUM(B203:M203)</f>
        <v>58527.917269447156</v>
      </c>
    </row>
    <row r="204" spans="1:14" ht="14">
      <c r="A204" s="61" t="s">
        <v>51</v>
      </c>
      <c r="B204" s="54">
        <f t="shared" ref="B204:M204" si="87">B202+B203-B200</f>
        <v>15324.415887074021</v>
      </c>
      <c r="C204" s="54">
        <f t="shared" si="87"/>
        <v>15324.415887074019</v>
      </c>
      <c r="D204" s="54">
        <f t="shared" si="87"/>
        <v>15324.415887074019</v>
      </c>
      <c r="E204" s="54">
        <f t="shared" si="87"/>
        <v>15891.986845854539</v>
      </c>
      <c r="F204" s="54">
        <f t="shared" si="87"/>
        <v>15324.415887074019</v>
      </c>
      <c r="G204" s="54">
        <f t="shared" si="87"/>
        <v>17027.128763415578</v>
      </c>
      <c r="H204" s="54">
        <f t="shared" si="87"/>
        <v>19864.983557318174</v>
      </c>
      <c r="I204" s="54">
        <f t="shared" si="87"/>
        <v>26108.264103903886</v>
      </c>
      <c r="J204" s="54">
        <f t="shared" si="87"/>
        <v>26516.915194225858</v>
      </c>
      <c r="K204" s="54">
        <f t="shared" si="87"/>
        <v>25290.961923259936</v>
      </c>
      <c r="L204" s="54">
        <f t="shared" si="87"/>
        <v>22929.866734732976</v>
      </c>
      <c r="M204" s="54">
        <f t="shared" si="87"/>
        <v>16527.666319688717</v>
      </c>
      <c r="N204" s="43"/>
    </row>
    <row r="205" spans="1:14" ht="12.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</row>
    <row r="206" spans="1:14" ht="13">
      <c r="A206" s="82">
        <v>2029</v>
      </c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9"/>
    </row>
    <row r="207" spans="1:14" ht="12.5">
      <c r="A207" s="46"/>
      <c r="B207" s="62" t="s">
        <v>52</v>
      </c>
      <c r="C207" s="63" t="s">
        <v>53</v>
      </c>
      <c r="D207" s="64" t="s">
        <v>54</v>
      </c>
      <c r="E207" s="65" t="s">
        <v>55</v>
      </c>
      <c r="F207" s="66" t="s">
        <v>56</v>
      </c>
      <c r="G207" s="47" t="s">
        <v>37</v>
      </c>
      <c r="H207" s="48" t="s">
        <v>38</v>
      </c>
      <c r="I207" s="49" t="s">
        <v>39</v>
      </c>
      <c r="J207" s="50" t="s">
        <v>40</v>
      </c>
      <c r="K207" s="46" t="s">
        <v>41</v>
      </c>
      <c r="L207" s="51" t="s">
        <v>42</v>
      </c>
      <c r="M207" s="52" t="s">
        <v>43</v>
      </c>
      <c r="N207" s="1" t="s">
        <v>17</v>
      </c>
    </row>
    <row r="208" spans="1:14" ht="14">
      <c r="A208" s="53" t="s">
        <v>45</v>
      </c>
      <c r="B208" s="54">
        <f>'Demand Planning'!G33</f>
        <v>3814.0768430050903</v>
      </c>
      <c r="C208" s="54">
        <f>'Demand Planning'!G34</f>
        <v>4449.7563168392726</v>
      </c>
      <c r="D208" s="54">
        <f>'Demand Planning'!G35</f>
        <v>4449.7563168392726</v>
      </c>
      <c r="E208" s="54">
        <f>'Demand Planning'!G36</f>
        <v>3814.0768430050903</v>
      </c>
      <c r="F208" s="54">
        <f>'Demand Planning'!G37</f>
        <v>4449.7563168392726</v>
      </c>
      <c r="G208" s="54">
        <f>'Demand Planning'!G38</f>
        <v>4449.7563168392726</v>
      </c>
      <c r="H208" s="54">
        <f>'Demand Planning'!G39</f>
        <v>4449.7563168392726</v>
      </c>
      <c r="I208" s="54">
        <f>'Demand Planning'!G40</f>
        <v>4449.7563168392726</v>
      </c>
      <c r="J208" s="54">
        <f>'Demand Planning'!G41</f>
        <v>3814.0768430050903</v>
      </c>
      <c r="K208" s="54">
        <f>'Demand Planning'!G42</f>
        <v>6356.7947383418177</v>
      </c>
      <c r="L208" s="54">
        <f>'Demand Planning'!G43</f>
        <v>7628.1536860101805</v>
      </c>
      <c r="M208" s="54">
        <f>'Demand Planning'!G44</f>
        <v>11442.230529015271</v>
      </c>
    </row>
    <row r="209" spans="1:14" ht="14">
      <c r="A209" s="53" t="s">
        <v>47</v>
      </c>
      <c r="B209" s="67">
        <v>0</v>
      </c>
      <c r="C209" s="67">
        <v>0</v>
      </c>
      <c r="D209" s="67">
        <v>0</v>
      </c>
      <c r="E209" s="67">
        <v>0</v>
      </c>
      <c r="F209" s="67">
        <v>0</v>
      </c>
      <c r="G209" s="67">
        <v>0</v>
      </c>
      <c r="H209" s="67">
        <v>0</v>
      </c>
      <c r="I209" s="67">
        <v>0</v>
      </c>
      <c r="J209" s="67">
        <v>0</v>
      </c>
      <c r="K209" s="67">
        <v>0</v>
      </c>
      <c r="L209" s="67">
        <v>0</v>
      </c>
      <c r="M209" s="67">
        <v>0</v>
      </c>
    </row>
    <row r="210" spans="1:14" ht="14">
      <c r="A210" s="53" t="s">
        <v>49</v>
      </c>
      <c r="B210" s="54">
        <f>M204</f>
        <v>16527.666319688717</v>
      </c>
      <c r="C210" s="54">
        <f t="shared" ref="C210:M210" si="88">B212</f>
        <v>17163.345793522902</v>
      </c>
      <c r="D210" s="54">
        <f t="shared" si="88"/>
        <v>17163.345793522902</v>
      </c>
      <c r="E210" s="54">
        <f t="shared" si="88"/>
        <v>17163.345793522902</v>
      </c>
      <c r="F210" s="54">
        <f t="shared" si="88"/>
        <v>17799.025267357087</v>
      </c>
      <c r="G210" s="54">
        <f t="shared" si="88"/>
        <v>17163.345793522902</v>
      </c>
      <c r="H210" s="54">
        <f t="shared" si="88"/>
        <v>19070.384215025446</v>
      </c>
      <c r="I210" s="54">
        <f t="shared" si="88"/>
        <v>22248.781584196353</v>
      </c>
      <c r="J210" s="54">
        <f t="shared" si="88"/>
        <v>29241.255796372352</v>
      </c>
      <c r="K210" s="54">
        <f t="shared" si="88"/>
        <v>29513.689856587</v>
      </c>
      <c r="L210" s="54">
        <f t="shared" si="88"/>
        <v>27924.491172001548</v>
      </c>
      <c r="M210" s="54">
        <f t="shared" si="88"/>
        <v>25063.93353974773</v>
      </c>
    </row>
    <row r="211" spans="1:14" ht="14">
      <c r="A211" s="53" t="s">
        <v>50</v>
      </c>
      <c r="B211" s="54">
        <f t="shared" ref="B211:I211" si="89">F208</f>
        <v>4449.7563168392726</v>
      </c>
      <c r="C211" s="54">
        <f t="shared" si="89"/>
        <v>4449.7563168392726</v>
      </c>
      <c r="D211" s="54">
        <f t="shared" si="89"/>
        <v>4449.7563168392726</v>
      </c>
      <c r="E211" s="54">
        <f t="shared" si="89"/>
        <v>4449.7563168392726</v>
      </c>
      <c r="F211" s="54">
        <f t="shared" si="89"/>
        <v>3814.0768430050903</v>
      </c>
      <c r="G211" s="54">
        <f t="shared" si="89"/>
        <v>6356.7947383418177</v>
      </c>
      <c r="H211" s="54">
        <f t="shared" si="89"/>
        <v>7628.1536860101805</v>
      </c>
      <c r="I211" s="54">
        <f t="shared" si="89"/>
        <v>11442.230529015271</v>
      </c>
      <c r="J211" s="54">
        <f t="shared" ref="J211:M211" si="90">B217</f>
        <v>4086.5109032197392</v>
      </c>
      <c r="K211" s="54">
        <f t="shared" si="90"/>
        <v>4767.5960537563633</v>
      </c>
      <c r="L211" s="54">
        <f t="shared" si="90"/>
        <v>4767.5960537563633</v>
      </c>
      <c r="M211" s="54">
        <f t="shared" si="90"/>
        <v>4086.5109032197392</v>
      </c>
      <c r="N211" s="60">
        <f>SUM(B211:M211)</f>
        <v>64748.494977681657</v>
      </c>
    </row>
    <row r="212" spans="1:14" ht="14">
      <c r="A212" s="61" t="s">
        <v>51</v>
      </c>
      <c r="B212" s="54">
        <f t="shared" ref="B212:M212" si="91">B210+B211-B208</f>
        <v>17163.345793522902</v>
      </c>
      <c r="C212" s="54">
        <f t="shared" si="91"/>
        <v>17163.345793522902</v>
      </c>
      <c r="D212" s="54">
        <f t="shared" si="91"/>
        <v>17163.345793522902</v>
      </c>
      <c r="E212" s="54">
        <f t="shared" si="91"/>
        <v>17799.025267357087</v>
      </c>
      <c r="F212" s="54">
        <f t="shared" si="91"/>
        <v>17163.345793522902</v>
      </c>
      <c r="G212" s="54">
        <f t="shared" si="91"/>
        <v>19070.384215025446</v>
      </c>
      <c r="H212" s="54">
        <f t="shared" si="91"/>
        <v>22248.781584196353</v>
      </c>
      <c r="I212" s="54">
        <f t="shared" si="91"/>
        <v>29241.255796372352</v>
      </c>
      <c r="J212" s="54">
        <f t="shared" si="91"/>
        <v>29513.689856587</v>
      </c>
      <c r="K212" s="54">
        <f t="shared" si="91"/>
        <v>27924.491172001548</v>
      </c>
      <c r="L212" s="54">
        <f t="shared" si="91"/>
        <v>25063.93353974773</v>
      </c>
      <c r="M212" s="54">
        <f t="shared" si="91"/>
        <v>17708.213913952197</v>
      </c>
      <c r="N212" s="43"/>
    </row>
    <row r="213" spans="1:14" ht="12.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</row>
    <row r="214" spans="1:14" ht="12.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spans="1:14" ht="13">
      <c r="A215" s="82">
        <v>2030</v>
      </c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9"/>
    </row>
    <row r="216" spans="1:14" ht="12.5">
      <c r="A216" s="46"/>
      <c r="B216" s="62" t="s">
        <v>52</v>
      </c>
      <c r="C216" s="63" t="s">
        <v>53</v>
      </c>
      <c r="D216" s="64" t="s">
        <v>54</v>
      </c>
      <c r="E216" s="65" t="s">
        <v>55</v>
      </c>
      <c r="F216" s="66" t="s">
        <v>56</v>
      </c>
      <c r="G216" s="47" t="s">
        <v>37</v>
      </c>
      <c r="H216" s="48" t="s">
        <v>38</v>
      </c>
      <c r="I216" s="49" t="s">
        <v>39</v>
      </c>
      <c r="J216" s="50" t="s">
        <v>40</v>
      </c>
      <c r="K216" s="46" t="s">
        <v>41</v>
      </c>
      <c r="L216" s="51" t="s">
        <v>42</v>
      </c>
      <c r="M216" s="52" t="s">
        <v>43</v>
      </c>
      <c r="N216" s="1" t="s">
        <v>17</v>
      </c>
    </row>
    <row r="217" spans="1:14" ht="14">
      <c r="A217" s="53" t="s">
        <v>45</v>
      </c>
      <c r="B217" s="54">
        <f>'Demand Planning'!G46</f>
        <v>4086.5109032197392</v>
      </c>
      <c r="C217" s="54">
        <f>'Demand Planning'!G47</f>
        <v>4767.5960537563633</v>
      </c>
      <c r="D217" s="54">
        <f>'Demand Planning'!G48</f>
        <v>4767.5960537563633</v>
      </c>
      <c r="E217" s="54">
        <f>'Demand Planning'!G49</f>
        <v>4086.5109032197392</v>
      </c>
      <c r="F217" s="54">
        <f>'Demand Planning'!G50</f>
        <v>4767.5960537563633</v>
      </c>
      <c r="G217" s="54">
        <f>'Demand Planning'!G51</f>
        <v>4767.5960537563633</v>
      </c>
      <c r="H217" s="54">
        <f>'Demand Planning'!G52</f>
        <v>4767.5960537563633</v>
      </c>
      <c r="I217" s="54">
        <f>'Demand Planning'!G53</f>
        <v>4767.5960537563633</v>
      </c>
      <c r="J217" s="54">
        <f>'Demand Planning'!G54</f>
        <v>4086.5109032197392</v>
      </c>
      <c r="K217" s="54">
        <f>'Demand Planning'!G55</f>
        <v>6810.8515053662331</v>
      </c>
      <c r="L217" s="54">
        <f>'Demand Planning'!G56</f>
        <v>8173.0218064394785</v>
      </c>
      <c r="M217" s="54">
        <f>'Demand Planning'!G57</f>
        <v>12259.532709659219</v>
      </c>
    </row>
    <row r="218" spans="1:14" ht="14">
      <c r="A218" s="53" t="s">
        <v>47</v>
      </c>
      <c r="B218" s="67">
        <v>0</v>
      </c>
      <c r="C218" s="67">
        <v>0</v>
      </c>
      <c r="D218" s="67">
        <v>0</v>
      </c>
      <c r="E218" s="67">
        <v>0</v>
      </c>
      <c r="F218" s="67">
        <v>0</v>
      </c>
      <c r="G218" s="67">
        <v>0</v>
      </c>
      <c r="H218" s="67">
        <v>0</v>
      </c>
      <c r="I218" s="67">
        <v>0</v>
      </c>
      <c r="J218" s="67"/>
      <c r="K218" s="67"/>
      <c r="L218" s="67"/>
      <c r="M218" s="67"/>
    </row>
    <row r="219" spans="1:14" ht="14">
      <c r="A219" s="53" t="s">
        <v>49</v>
      </c>
      <c r="B219" s="54">
        <f>M212</f>
        <v>17708.213913952197</v>
      </c>
      <c r="C219" s="54">
        <f t="shared" ref="C219:I219" si="92">B221</f>
        <v>18389.29906448882</v>
      </c>
      <c r="D219" s="54">
        <f t="shared" si="92"/>
        <v>18389.29906448882</v>
      </c>
      <c r="E219" s="54">
        <f t="shared" si="92"/>
        <v>18389.29906448882</v>
      </c>
      <c r="F219" s="54">
        <f t="shared" si="92"/>
        <v>19070.384215025442</v>
      </c>
      <c r="G219" s="54">
        <f t="shared" si="92"/>
        <v>18389.29906448882</v>
      </c>
      <c r="H219" s="54">
        <f t="shared" si="92"/>
        <v>20432.554516098691</v>
      </c>
      <c r="I219" s="54">
        <f t="shared" si="92"/>
        <v>23837.980268781808</v>
      </c>
      <c r="J219" s="54"/>
      <c r="K219" s="54"/>
      <c r="L219" s="54"/>
      <c r="M219" s="54"/>
    </row>
    <row r="220" spans="1:14" ht="14">
      <c r="A220" s="53" t="s">
        <v>50</v>
      </c>
      <c r="B220" s="54">
        <f t="shared" ref="B220:I220" si="93">F217</f>
        <v>4767.5960537563633</v>
      </c>
      <c r="C220" s="54">
        <f t="shared" si="93"/>
        <v>4767.5960537563633</v>
      </c>
      <c r="D220" s="54">
        <f t="shared" si="93"/>
        <v>4767.5960537563633</v>
      </c>
      <c r="E220" s="54">
        <f t="shared" si="93"/>
        <v>4767.5960537563633</v>
      </c>
      <c r="F220" s="54">
        <f t="shared" si="93"/>
        <v>4086.5109032197392</v>
      </c>
      <c r="G220" s="54">
        <f t="shared" si="93"/>
        <v>6810.8515053662331</v>
      </c>
      <c r="H220" s="54">
        <f t="shared" si="93"/>
        <v>8173.0218064394785</v>
      </c>
      <c r="I220" s="54">
        <f t="shared" si="93"/>
        <v>12259.532709659219</v>
      </c>
      <c r="J220" s="54"/>
      <c r="K220" s="54"/>
      <c r="L220" s="54"/>
      <c r="M220" s="54"/>
      <c r="N220" s="60">
        <f>SUM(B220:M220)</f>
        <v>50400.301139710122</v>
      </c>
    </row>
    <row r="221" spans="1:14" ht="14">
      <c r="A221" s="61" t="s">
        <v>51</v>
      </c>
      <c r="B221" s="54">
        <f t="shared" ref="B221:I221" si="94">B219+B220-B217</f>
        <v>18389.29906448882</v>
      </c>
      <c r="C221" s="54">
        <f t="shared" si="94"/>
        <v>18389.29906448882</v>
      </c>
      <c r="D221" s="54">
        <f t="shared" si="94"/>
        <v>18389.29906448882</v>
      </c>
      <c r="E221" s="54">
        <f t="shared" si="94"/>
        <v>19070.384215025442</v>
      </c>
      <c r="F221" s="54">
        <f t="shared" si="94"/>
        <v>18389.29906448882</v>
      </c>
      <c r="G221" s="54">
        <f t="shared" si="94"/>
        <v>20432.554516098691</v>
      </c>
      <c r="H221" s="54">
        <f t="shared" si="94"/>
        <v>23837.980268781808</v>
      </c>
      <c r="I221" s="54">
        <f t="shared" si="94"/>
        <v>31329.916924684661</v>
      </c>
      <c r="J221" s="54"/>
      <c r="K221" s="54"/>
      <c r="L221" s="54"/>
      <c r="M221" s="54"/>
      <c r="N221" s="43"/>
    </row>
    <row r="223" spans="1:14" ht="14">
      <c r="A223" s="68" t="s">
        <v>57</v>
      </c>
    </row>
    <row r="224" spans="1:14" ht="14">
      <c r="A224" s="69"/>
      <c r="B224" s="70">
        <v>2026</v>
      </c>
      <c r="C224" s="71">
        <v>2027</v>
      </c>
      <c r="D224" s="72">
        <v>2028</v>
      </c>
      <c r="E224" s="73">
        <v>2029</v>
      </c>
      <c r="F224" s="74">
        <v>2030</v>
      </c>
    </row>
    <row r="225" spans="1:6" ht="14">
      <c r="A225" s="75" t="s">
        <v>2</v>
      </c>
      <c r="B225" s="18">
        <f>SUM(B10:H10)</f>
        <v>100243.9893809022</v>
      </c>
      <c r="C225" s="18">
        <f>SUM(B18:M18)</f>
        <v>338323.46416054491</v>
      </c>
      <c r="D225" s="18">
        <f>SUM(B26:M26)</f>
        <v>514899.07462211326</v>
      </c>
      <c r="E225" s="18">
        <f>SUM(B34:M34)</f>
        <v>572852.6309829473</v>
      </c>
      <c r="F225" s="18">
        <f>SUM(B43:M43)</f>
        <v>523148.31958158326</v>
      </c>
    </row>
    <row r="226" spans="1:6" ht="14">
      <c r="A226" s="75" t="s">
        <v>3</v>
      </c>
      <c r="B226" s="18">
        <f>SUM(B54:H54)</f>
        <v>500213.8800656689</v>
      </c>
      <c r="C226" s="18">
        <f>SUM(B62:M62)</f>
        <v>932690.46387244517</v>
      </c>
      <c r="D226" s="18">
        <f>SUM(B70:M70)</f>
        <v>1343282.6904263482</v>
      </c>
      <c r="E226" s="18">
        <f>SUM(B78:M78)</f>
        <v>1486052.0686950912</v>
      </c>
      <c r="F226" s="18">
        <f>SUM(B87:M87)</f>
        <v>1156744.597651859</v>
      </c>
    </row>
    <row r="227" spans="1:6" ht="14">
      <c r="A227" s="75" t="s">
        <v>4</v>
      </c>
      <c r="B227" s="18">
        <f>SUM(B99:H99)</f>
        <v>174464.53258239711</v>
      </c>
      <c r="C227" s="18">
        <f>SUM(B107:M107)</f>
        <v>324080.66571093164</v>
      </c>
      <c r="D227" s="18">
        <f>SUM(B115:M115)</f>
        <v>468509.96353897877</v>
      </c>
      <c r="E227" s="18">
        <f>SUM(B123:M123)</f>
        <v>518305.04888020467</v>
      </c>
      <c r="F227" s="18">
        <f>SUM(B132:M132)</f>
        <v>403449.23159679328</v>
      </c>
    </row>
    <row r="228" spans="1:6" ht="14">
      <c r="A228" s="75" t="s">
        <v>5</v>
      </c>
      <c r="B228" s="18">
        <f>SUM(B99:H99)</f>
        <v>174464.53258239711</v>
      </c>
      <c r="C228" s="18">
        <f>SUM(B107:M107)</f>
        <v>324080.66571093164</v>
      </c>
      <c r="D228" s="18">
        <f>SUM(B115:M115)</f>
        <v>468509.96353897877</v>
      </c>
      <c r="E228" s="18">
        <f>SUM(B123:M123)</f>
        <v>518305.04888020467</v>
      </c>
      <c r="F228" s="18">
        <f>SUM(B132:M132)</f>
        <v>403449.23159679328</v>
      </c>
    </row>
    <row r="229" spans="1:6" ht="14">
      <c r="A229" s="75" t="s">
        <v>6</v>
      </c>
      <c r="B229" s="18">
        <f>SUM(B187:H187)</f>
        <v>21794.724817171948</v>
      </c>
      <c r="C229" s="18">
        <f>SUM(B195:M195)</f>
        <v>40638.080648685187</v>
      </c>
      <c r="D229" s="18">
        <f>SUM(B203:M203)</f>
        <v>58527.917269447156</v>
      </c>
      <c r="E229" s="18">
        <f>SUM(B211:M211)</f>
        <v>64748.494977681657</v>
      </c>
      <c r="F229" s="18">
        <f>SUM(B220:M220)</f>
        <v>50400.301139710122</v>
      </c>
    </row>
  </sheetData>
  <mergeCells count="30">
    <mergeCell ref="A146:M146"/>
    <mergeCell ref="A206:M206"/>
    <mergeCell ref="A215:M215"/>
    <mergeCell ref="A154:M154"/>
    <mergeCell ref="A162:M162"/>
    <mergeCell ref="A171:M171"/>
    <mergeCell ref="A181:H181"/>
    <mergeCell ref="A182:H182"/>
    <mergeCell ref="A190:M190"/>
    <mergeCell ref="A198:M198"/>
    <mergeCell ref="A110:M110"/>
    <mergeCell ref="A118:M118"/>
    <mergeCell ref="A127:M127"/>
    <mergeCell ref="A137:H137"/>
    <mergeCell ref="A138:H138"/>
    <mergeCell ref="A73:M73"/>
    <mergeCell ref="A82:M82"/>
    <mergeCell ref="A93:H93"/>
    <mergeCell ref="A94:H94"/>
    <mergeCell ref="A102:M102"/>
    <mergeCell ref="A38:M38"/>
    <mergeCell ref="A48:H48"/>
    <mergeCell ref="A49:H49"/>
    <mergeCell ref="A57:M57"/>
    <mergeCell ref="A65:M65"/>
    <mergeCell ref="A4:H4"/>
    <mergeCell ref="A5:H5"/>
    <mergeCell ref="A13:M13"/>
    <mergeCell ref="A21:M21"/>
    <mergeCell ref="A29:M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Planning</vt:lpstr>
      <vt:lpstr>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 Nguyen Do Xuan</cp:lastModifiedBy>
  <dcterms:modified xsi:type="dcterms:W3CDTF">2025-08-23T16:11:24Z</dcterms:modified>
</cp:coreProperties>
</file>